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0.2025 - Outu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LIQUIDAÇÃO'!$A$4:$Q$574</definedName>
    <definedName name="_xlnm._FilterDatabase" localSheetId="4" hidden="1">'BASE DE DADOS OPS'!$A$4:$P$9635</definedName>
    <definedName name="_xlnm._FilterDatabase" localSheetId="0" hidden="1">'CATEGORIZAÇÃO PARA PUBLICAÇÃO'!$A$1:$C$52</definedName>
    <definedName name="_xlnm._FilterDatabase" localSheetId="2" hidden="1">'PLANILHA DE ELABORAÇÃO'!$A$4:$AD$252</definedName>
    <definedName name="_xlnm._FilterDatabase" localSheetId="1" hidden="1">'PLANILHA PARA PUBLICAÇÃO'!$A$3:$V$241</definedName>
    <definedName name="_xlnm.Print_Area" localSheetId="1">'PLANILHA PARA PUBLICAÇÃO'!$A$1:$U$256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2" i="1" l="1"/>
  <c r="S238" i="1"/>
  <c r="S227" i="1"/>
  <c r="S217" i="1"/>
  <c r="R213" i="1"/>
  <c r="R114" i="1"/>
  <c r="R74" i="1"/>
  <c r="V4" i="3" l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X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8" i="2" l="1"/>
  <c r="Q181" i="2"/>
  <c r="Q182" i="2"/>
  <c r="Q183" i="2"/>
  <c r="Q198" i="2"/>
  <c r="Q145" i="2"/>
  <c r="Q146" i="2"/>
  <c r="Q147" i="2"/>
  <c r="Q17" i="2"/>
  <c r="Q18" i="2"/>
  <c r="Q184" i="2"/>
  <c r="Q148" i="2"/>
  <c r="Q12" i="2"/>
  <c r="Q185" i="2"/>
  <c r="Q179" i="2"/>
  <c r="Q149" i="2"/>
  <c r="Q150" i="2"/>
  <c r="Q151" i="2"/>
  <c r="Q152" i="2"/>
  <c r="Q13" i="2"/>
  <c r="Q153" i="2"/>
  <c r="Q19" i="2"/>
  <c r="Q20" i="2"/>
  <c r="Q199" i="2"/>
  <c r="Q238" i="2"/>
  <c r="Q186" i="2"/>
  <c r="Q187" i="2"/>
  <c r="Q154" i="2"/>
  <c r="Q239" i="2"/>
  <c r="Q240" i="2"/>
  <c r="Q188" i="2"/>
  <c r="Q189" i="2"/>
  <c r="Q200" i="2"/>
  <c r="Q129" i="2"/>
  <c r="Q130" i="2"/>
  <c r="Q201" i="2"/>
  <c r="Q214" i="2"/>
  <c r="Q14" i="2"/>
  <c r="Q180" i="2"/>
  <c r="Q5" i="2"/>
  <c r="Q241" i="2"/>
  <c r="Q222" i="2"/>
  <c r="Q223" i="2"/>
  <c r="Q224" i="2"/>
  <c r="Q225" i="2"/>
  <c r="Q202" i="2"/>
  <c r="Q131" i="2"/>
  <c r="Q132" i="2"/>
  <c r="Q203" i="2"/>
  <c r="Q204" i="2"/>
  <c r="Q205" i="2"/>
  <c r="Q206" i="2"/>
  <c r="Q242" i="2"/>
  <c r="Q21" i="2"/>
  <c r="Q22" i="2"/>
  <c r="Q53" i="2"/>
  <c r="Q23" i="2"/>
  <c r="Q24" i="2"/>
  <c r="Q54" i="2"/>
  <c r="Q55" i="2"/>
  <c r="Q56" i="2"/>
  <c r="Q57" i="2"/>
  <c r="Q25" i="2"/>
  <c r="Q58" i="2"/>
  <c r="Q59" i="2"/>
  <c r="Q60" i="2"/>
  <c r="Q26" i="2"/>
  <c r="Q27" i="2"/>
  <c r="Q61" i="2"/>
  <c r="Q62" i="2"/>
  <c r="Q63" i="2"/>
  <c r="Q64" i="2"/>
  <c r="Q65" i="2"/>
  <c r="Q66" i="2"/>
  <c r="Q67" i="2"/>
  <c r="Q68" i="2"/>
  <c r="Q69" i="2"/>
  <c r="Q70" i="2"/>
  <c r="Q9" i="2"/>
  <c r="Q71" i="2"/>
  <c r="Q28" i="2"/>
  <c r="Q72" i="2"/>
  <c r="Q29" i="2"/>
  <c r="Q30" i="2"/>
  <c r="Q73" i="2"/>
  <c r="Q74" i="2"/>
  <c r="Q133" i="2"/>
  <c r="Q75" i="2"/>
  <c r="Q76" i="2"/>
  <c r="Q77" i="2"/>
  <c r="Q31" i="2"/>
  <c r="Q32" i="2"/>
  <c r="Q33" i="2"/>
  <c r="Q78" i="2"/>
  <c r="Q34" i="2"/>
  <c r="Q79" i="2"/>
  <c r="Q80" i="2"/>
  <c r="Q81" i="2"/>
  <c r="Q35" i="2"/>
  <c r="Q36" i="2"/>
  <c r="Q37" i="2"/>
  <c r="Q82" i="2"/>
  <c r="Q83" i="2"/>
  <c r="Q84" i="2"/>
  <c r="Q85" i="2"/>
  <c r="Q86" i="2"/>
  <c r="Q155" i="2"/>
  <c r="Q87" i="2"/>
  <c r="Q156" i="2"/>
  <c r="Q88" i="2"/>
  <c r="Q89" i="2"/>
  <c r="Q38" i="2"/>
  <c r="Q90" i="2"/>
  <c r="Q91" i="2"/>
  <c r="Q157" i="2"/>
  <c r="Q92" i="2"/>
  <c r="Q158" i="2"/>
  <c r="Q93" i="2"/>
  <c r="Q94" i="2"/>
  <c r="Q159" i="2"/>
  <c r="Q95" i="2"/>
  <c r="Q160" i="2"/>
  <c r="Q161" i="2"/>
  <c r="Q134" i="2"/>
  <c r="Q96" i="2"/>
  <c r="Q97" i="2"/>
  <c r="Q98" i="2"/>
  <c r="Q135" i="2"/>
  <c r="Q99" i="2"/>
  <c r="Q100" i="2"/>
  <c r="Q101" i="2"/>
  <c r="Q136" i="2"/>
  <c r="Q102" i="2"/>
  <c r="Q103" i="2"/>
  <c r="Q104" i="2"/>
  <c r="Q105" i="2"/>
  <c r="Q137" i="2"/>
  <c r="Q106" i="2"/>
  <c r="Q107" i="2"/>
  <c r="Q108" i="2"/>
  <c r="Q243" i="2"/>
  <c r="Q190" i="2"/>
  <c r="Q191" i="2"/>
  <c r="Q192" i="2"/>
  <c r="Q39" i="2"/>
  <c r="Q226" i="2"/>
  <c r="Q227" i="2"/>
  <c r="Q109" i="2"/>
  <c r="Q110" i="2"/>
  <c r="Q111" i="2"/>
  <c r="Q112" i="2"/>
  <c r="Q113" i="2"/>
  <c r="Q207" i="2"/>
  <c r="Q162" i="2"/>
  <c r="Q114" i="2"/>
  <c r="Q138" i="2"/>
  <c r="Q40" i="2"/>
  <c r="Q115" i="2"/>
  <c r="Q215" i="2"/>
  <c r="Q216" i="2"/>
  <c r="Q217" i="2"/>
  <c r="Q116" i="2"/>
  <c r="Q117" i="2"/>
  <c r="Q139" i="2"/>
  <c r="Q251" i="2"/>
  <c r="Q41" i="2"/>
  <c r="Q163" i="2"/>
  <c r="Q164" i="2"/>
  <c r="Q234" i="2"/>
  <c r="Q42" i="2"/>
  <c r="Q43" i="2"/>
  <c r="Q44" i="2"/>
  <c r="Q245" i="2"/>
  <c r="Q218" i="2"/>
  <c r="Q118" i="2"/>
  <c r="Q219" i="2"/>
  <c r="Q246" i="2"/>
  <c r="Q119" i="2"/>
  <c r="Q235" i="2"/>
  <c r="Q165" i="2"/>
  <c r="Q233" i="2"/>
  <c r="Q166" i="2"/>
  <c r="Q167" i="2"/>
  <c r="Q120" i="2"/>
  <c r="Q45" i="2"/>
  <c r="Q15" i="2"/>
  <c r="Q16" i="2"/>
  <c r="Q10" i="2"/>
  <c r="Q11" i="2"/>
  <c r="Q228" i="2"/>
  <c r="Q252" i="2"/>
  <c r="Q193" i="2"/>
  <c r="Q46" i="2"/>
  <c r="Q47" i="2"/>
  <c r="Q168" i="2"/>
  <c r="Q121" i="2"/>
  <c r="Q48" i="2"/>
  <c r="Q122" i="2"/>
  <c r="Q49" i="2"/>
  <c r="Q229" i="2"/>
  <c r="Q194" i="2"/>
  <c r="Q195" i="2"/>
  <c r="Q196" i="2"/>
  <c r="Q208" i="2"/>
  <c r="Q169" i="2"/>
  <c r="Q170" i="2"/>
  <c r="Q220" i="2"/>
  <c r="Q236" i="2"/>
  <c r="Q253" i="2"/>
  <c r="Q254" i="2"/>
  <c r="Q255" i="2"/>
  <c r="Q140" i="2"/>
  <c r="Q171" i="2"/>
  <c r="Q172" i="2"/>
  <c r="Q123" i="2"/>
  <c r="Q6" i="2"/>
  <c r="Q7" i="2"/>
  <c r="Q141" i="2"/>
  <c r="Q142" i="2"/>
  <c r="Q143" i="2"/>
  <c r="Q221" i="2"/>
  <c r="Q124" i="2"/>
  <c r="Q231" i="2"/>
  <c r="Q125" i="2"/>
  <c r="Q173" i="2"/>
  <c r="Q50" i="2"/>
  <c r="Q244" i="2"/>
  <c r="Q232" i="2"/>
  <c r="Q237" i="2"/>
  <c r="Q51" i="2"/>
  <c r="Q174" i="2"/>
  <c r="Q126" i="2"/>
  <c r="Q52" i="2"/>
  <c r="Q230" i="2"/>
  <c r="Q175" i="2"/>
  <c r="Q176" i="2"/>
  <c r="Q209" i="2"/>
  <c r="Q247" i="2"/>
  <c r="Q248" i="2"/>
  <c r="Q256" i="2"/>
  <c r="Q177" i="2"/>
  <c r="Q210" i="2"/>
  <c r="Q211" i="2"/>
  <c r="Q249" i="2"/>
  <c r="Q250" i="2"/>
  <c r="Q257" i="2"/>
  <c r="Q127" i="2"/>
  <c r="Q212" i="2"/>
  <c r="Q213" i="2"/>
  <c r="Q128" i="2"/>
  <c r="Q178" i="2"/>
  <c r="Q258" i="2"/>
  <c r="Q197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U5" i="1" l="1"/>
  <c r="F5" i="1"/>
  <c r="I5" i="1" l="1"/>
  <c r="Q144" i="2"/>
  <c r="Q573" i="2"/>
  <c r="Q574" i="2"/>
  <c r="F20" i="3" l="1"/>
  <c r="F17" i="3"/>
  <c r="F12" i="3" l="1"/>
  <c r="F4" i="3"/>
  <c r="F13" i="3"/>
  <c r="F14" i="3"/>
  <c r="F9" i="3"/>
  <c r="F10" i="3"/>
  <c r="F18" i="3"/>
  <c r="F19" i="3"/>
  <c r="F11" i="3"/>
  <c r="F5" i="3"/>
  <c r="F15" i="3"/>
  <c r="F8" i="3"/>
  <c r="F16" i="3"/>
  <c r="F6" i="3"/>
  <c r="F7" i="3"/>
  <c r="A8" i="2"/>
  <c r="A181" i="2"/>
  <c r="A182" i="2"/>
  <c r="A183" i="2"/>
  <c r="A198" i="2"/>
  <c r="A145" i="2"/>
  <c r="A146" i="2"/>
  <c r="A147" i="2"/>
  <c r="A17" i="2"/>
  <c r="A18" i="2"/>
  <c r="A184" i="2"/>
  <c r="A148" i="2"/>
  <c r="A12" i="2"/>
  <c r="A185" i="2"/>
  <c r="A179" i="2"/>
  <c r="A149" i="2"/>
  <c r="A150" i="2"/>
  <c r="A151" i="2"/>
  <c r="A152" i="2"/>
  <c r="A13" i="2"/>
  <c r="A153" i="2"/>
  <c r="A19" i="2"/>
  <c r="A20" i="2"/>
  <c r="A199" i="2"/>
  <c r="A238" i="2"/>
  <c r="A186" i="2"/>
  <c r="A187" i="2"/>
  <c r="A154" i="2"/>
  <c r="A239" i="2"/>
  <c r="A240" i="2"/>
  <c r="A188" i="2"/>
  <c r="A189" i="2"/>
  <c r="A200" i="2"/>
  <c r="A129" i="2"/>
  <c r="A130" i="2"/>
  <c r="A201" i="2"/>
  <c r="A214" i="2"/>
  <c r="A14" i="2"/>
  <c r="A180" i="2"/>
  <c r="A5" i="2"/>
  <c r="A241" i="2"/>
  <c r="A222" i="2"/>
  <c r="A223" i="2"/>
  <c r="A224" i="2"/>
  <c r="A225" i="2"/>
  <c r="A202" i="2"/>
  <c r="A131" i="2"/>
  <c r="A132" i="2"/>
  <c r="A203" i="2"/>
  <c r="A204" i="2"/>
  <c r="A205" i="2"/>
  <c r="A206" i="2"/>
  <c r="A242" i="2"/>
  <c r="A21" i="2"/>
  <c r="A22" i="2"/>
  <c r="A53" i="2"/>
  <c r="A23" i="2"/>
  <c r="A24" i="2"/>
  <c r="A54" i="2"/>
  <c r="A55" i="2"/>
  <c r="A56" i="2"/>
  <c r="A57" i="2"/>
  <c r="A25" i="2"/>
  <c r="A58" i="2"/>
  <c r="A59" i="2"/>
  <c r="A60" i="2"/>
  <c r="A26" i="2"/>
  <c r="A27" i="2"/>
  <c r="A61" i="2"/>
  <c r="A62" i="2"/>
  <c r="A63" i="2"/>
  <c r="A64" i="2"/>
  <c r="A65" i="2"/>
  <c r="A66" i="2"/>
  <c r="A67" i="2"/>
  <c r="A68" i="2"/>
  <c r="A69" i="2"/>
  <c r="A70" i="2"/>
  <c r="A9" i="2"/>
  <c r="A71" i="2"/>
  <c r="A28" i="2"/>
  <c r="A72" i="2"/>
  <c r="A29" i="2"/>
  <c r="A30" i="2"/>
  <c r="A73" i="2"/>
  <c r="A74" i="2"/>
  <c r="A133" i="2"/>
  <c r="A75" i="2"/>
  <c r="A76" i="2"/>
  <c r="A77" i="2"/>
  <c r="A31" i="2"/>
  <c r="A32" i="2"/>
  <c r="A33" i="2"/>
  <c r="A78" i="2"/>
  <c r="A34" i="2"/>
  <c r="A79" i="2"/>
  <c r="A80" i="2"/>
  <c r="A81" i="2"/>
  <c r="A35" i="2"/>
  <c r="A36" i="2"/>
  <c r="A37" i="2"/>
  <c r="A82" i="2"/>
  <c r="A83" i="2"/>
  <c r="A84" i="2"/>
  <c r="A85" i="2"/>
  <c r="A86" i="2"/>
  <c r="A155" i="2"/>
  <c r="A87" i="2"/>
  <c r="A156" i="2"/>
  <c r="A88" i="2"/>
  <c r="A89" i="2"/>
  <c r="A38" i="2"/>
  <c r="A90" i="2"/>
  <c r="A91" i="2"/>
  <c r="A157" i="2"/>
  <c r="A92" i="2"/>
  <c r="A158" i="2"/>
  <c r="A93" i="2"/>
  <c r="A94" i="2"/>
  <c r="A159" i="2"/>
  <c r="A95" i="2"/>
  <c r="A160" i="2"/>
  <c r="A161" i="2"/>
  <c r="A134" i="2"/>
  <c r="A96" i="2"/>
  <c r="A97" i="2"/>
  <c r="A98" i="2"/>
  <c r="A135" i="2"/>
  <c r="A99" i="2"/>
  <c r="A100" i="2"/>
  <c r="A101" i="2"/>
  <c r="A136" i="2"/>
  <c r="A102" i="2"/>
  <c r="A103" i="2"/>
  <c r="A104" i="2"/>
  <c r="A105" i="2"/>
  <c r="A137" i="2"/>
  <c r="A106" i="2"/>
  <c r="A107" i="2"/>
  <c r="A108" i="2"/>
  <c r="A243" i="2"/>
  <c r="A190" i="2"/>
  <c r="A191" i="2"/>
  <c r="A192" i="2"/>
  <c r="A39" i="2"/>
  <c r="A226" i="2"/>
  <c r="A227" i="2"/>
  <c r="A109" i="2"/>
  <c r="A110" i="2"/>
  <c r="A111" i="2"/>
  <c r="A112" i="2"/>
  <c r="A113" i="2"/>
  <c r="A207" i="2"/>
  <c r="A162" i="2"/>
  <c r="A114" i="2"/>
  <c r="A138" i="2"/>
  <c r="A40" i="2"/>
  <c r="A115" i="2"/>
  <c r="A215" i="2"/>
  <c r="A216" i="2"/>
  <c r="A217" i="2"/>
  <c r="A116" i="2"/>
  <c r="A117" i="2"/>
  <c r="A139" i="2"/>
  <c r="A251" i="2"/>
  <c r="A41" i="2"/>
  <c r="A163" i="2"/>
  <c r="A164" i="2"/>
  <c r="A234" i="2"/>
  <c r="A42" i="2"/>
  <c r="A43" i="2"/>
  <c r="A44" i="2"/>
  <c r="A245" i="2"/>
  <c r="A218" i="2"/>
  <c r="A118" i="2"/>
  <c r="A219" i="2"/>
  <c r="A246" i="2"/>
  <c r="A119" i="2"/>
  <c r="A235" i="2"/>
  <c r="A165" i="2"/>
  <c r="A233" i="2"/>
  <c r="A166" i="2"/>
  <c r="A167" i="2"/>
  <c r="A120" i="2"/>
  <c r="A45" i="2"/>
  <c r="A15" i="2"/>
  <c r="A16" i="2"/>
  <c r="A10" i="2"/>
  <c r="A11" i="2"/>
  <c r="A228" i="2"/>
  <c r="A252" i="2"/>
  <c r="A193" i="2"/>
  <c r="A46" i="2"/>
  <c r="A47" i="2"/>
  <c r="A168" i="2"/>
  <c r="A121" i="2"/>
  <c r="A48" i="2"/>
  <c r="A122" i="2"/>
  <c r="A49" i="2"/>
  <c r="A229" i="2"/>
  <c r="A194" i="2"/>
  <c r="A195" i="2"/>
  <c r="A196" i="2"/>
  <c r="A208" i="2"/>
  <c r="A169" i="2"/>
  <c r="A170" i="2"/>
  <c r="A220" i="2"/>
  <c r="A236" i="2"/>
  <c r="A253" i="2"/>
  <c r="A254" i="2"/>
  <c r="A255" i="2"/>
  <c r="A140" i="2"/>
  <c r="A171" i="2"/>
  <c r="A172" i="2"/>
  <c r="A123" i="2"/>
  <c r="A6" i="2"/>
  <c r="A7" i="2"/>
  <c r="A141" i="2"/>
  <c r="A142" i="2"/>
  <c r="A143" i="2"/>
  <c r="A221" i="2"/>
  <c r="A124" i="2"/>
  <c r="A231" i="2"/>
  <c r="A125" i="2"/>
  <c r="A173" i="2"/>
  <c r="A50" i="2"/>
  <c r="A244" i="2"/>
  <c r="A232" i="2"/>
  <c r="A237" i="2"/>
  <c r="A51" i="2"/>
  <c r="A174" i="2"/>
  <c r="A126" i="2"/>
  <c r="A52" i="2"/>
  <c r="A230" i="2"/>
  <c r="A175" i="2"/>
  <c r="A176" i="2"/>
  <c r="A209" i="2"/>
  <c r="A247" i="2"/>
  <c r="A248" i="2"/>
  <c r="A256" i="2"/>
  <c r="A177" i="2"/>
  <c r="A210" i="2"/>
  <c r="A211" i="2"/>
  <c r="A249" i="2"/>
  <c r="A250" i="2"/>
  <c r="A257" i="2"/>
  <c r="A127" i="2"/>
  <c r="A212" i="2"/>
  <c r="A213" i="2"/>
  <c r="A128" i="2"/>
  <c r="A178" i="2"/>
  <c r="A258" i="2"/>
  <c r="A197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6" i="1"/>
  <c r="X220" i="1"/>
  <c r="X234" i="1"/>
  <c r="X28" i="1"/>
  <c r="X131" i="1"/>
  <c r="X145" i="1"/>
  <c r="X159" i="1"/>
  <c r="X165" i="1"/>
  <c r="X179" i="1"/>
  <c r="X13" i="1"/>
  <c r="X16" i="1"/>
  <c r="X36" i="1"/>
  <c r="X58" i="1"/>
  <c r="X82" i="1"/>
  <c r="X87" i="1"/>
  <c r="X93" i="1"/>
  <c r="X122" i="1"/>
  <c r="X195" i="1"/>
  <c r="X201" i="1"/>
  <c r="X211" i="1"/>
  <c r="X241" i="1"/>
  <c r="X24" i="1"/>
  <c r="X31" i="1"/>
  <c r="X42" i="1"/>
  <c r="X51" i="1"/>
  <c r="X99" i="1"/>
  <c r="X137" i="1"/>
  <c r="X148" i="1"/>
  <c r="X239" i="1"/>
  <c r="X56" i="1"/>
  <c r="X70" i="1"/>
  <c r="X85" i="1"/>
  <c r="X102" i="1"/>
  <c r="X107" i="1"/>
  <c r="X143" i="1"/>
  <c r="X185" i="1"/>
  <c r="X226" i="1"/>
  <c r="X232" i="1"/>
  <c r="X19" i="1"/>
  <c r="X34" i="1"/>
  <c r="X44" i="1"/>
  <c r="X63" i="1"/>
  <c r="X75" i="1"/>
  <c r="X80" i="1"/>
  <c r="X132" i="1"/>
  <c r="X163" i="1"/>
  <c r="X166" i="1"/>
  <c r="X188" i="1"/>
  <c r="X22" i="1"/>
  <c r="X49" i="1"/>
  <c r="X61" i="1"/>
  <c r="X73" i="1"/>
  <c r="X105" i="1"/>
  <c r="X202" i="1"/>
  <c r="X37" i="1"/>
  <c r="X66" i="1"/>
  <c r="X111" i="1"/>
  <c r="X154" i="1"/>
  <c r="X178" i="1"/>
  <c r="X214" i="1"/>
  <c r="X52" i="1"/>
  <c r="X88" i="1"/>
  <c r="X130" i="1"/>
  <c r="X149" i="1"/>
  <c r="X175" i="1"/>
  <c r="X194" i="1"/>
  <c r="X250" i="1"/>
  <c r="X12" i="1"/>
  <c r="X25" i="1"/>
  <c r="X43" i="1"/>
  <c r="X86" i="1"/>
  <c r="X208" i="1"/>
  <c r="X236" i="1"/>
  <c r="X30" i="1"/>
  <c r="X103" i="1"/>
  <c r="X118" i="1"/>
  <c r="X152" i="1"/>
  <c r="X45" i="1"/>
  <c r="X217" i="1"/>
  <c r="X18" i="1"/>
  <c r="X64" i="1"/>
  <c r="X181" i="1"/>
  <c r="X147" i="1"/>
  <c r="X50" i="1"/>
  <c r="X69" i="1"/>
  <c r="X237" i="1"/>
  <c r="X48" i="1"/>
  <c r="X53" i="1"/>
  <c r="X248" i="1"/>
  <c r="X121" i="1"/>
  <c r="X238" i="1"/>
  <c r="X168" i="1"/>
  <c r="X89" i="1"/>
  <c r="X184" i="1"/>
  <c r="X192" i="1"/>
  <c r="X187" i="1"/>
  <c r="X106" i="1"/>
  <c r="X9" i="1"/>
  <c r="X129" i="1"/>
  <c r="X177" i="1"/>
  <c r="X14" i="1"/>
  <c r="X223" i="1"/>
  <c r="X96" i="1"/>
  <c r="X199" i="1"/>
  <c r="X176" i="1"/>
  <c r="X33" i="1"/>
  <c r="X155" i="1"/>
  <c r="X173" i="1"/>
  <c r="X167" i="1"/>
  <c r="X98" i="1"/>
  <c r="X142" i="1"/>
  <c r="X246" i="1"/>
  <c r="X113" i="1"/>
  <c r="X60" i="1"/>
  <c r="X71" i="1"/>
  <c r="X127" i="1"/>
  <c r="X240" i="1"/>
  <c r="X23" i="1"/>
  <c r="X180" i="1"/>
  <c r="X91" i="1"/>
  <c r="X174" i="1"/>
  <c r="X54" i="1"/>
  <c r="X65" i="1"/>
  <c r="X128" i="1"/>
  <c r="X233" i="1"/>
  <c r="X186" i="1"/>
  <c r="X225" i="1"/>
  <c r="X157" i="1"/>
  <c r="X100" i="1"/>
  <c r="X114" i="1"/>
  <c r="X136" i="1"/>
  <c r="X171" i="1"/>
  <c r="X101" i="1"/>
  <c r="X156" i="1"/>
  <c r="X124" i="1"/>
  <c r="X197" i="1"/>
  <c r="X161" i="1"/>
  <c r="X216" i="1"/>
  <c r="X144" i="1"/>
  <c r="X32" i="1"/>
  <c r="X97" i="1"/>
  <c r="X126" i="1"/>
  <c r="X151" i="1"/>
  <c r="X46" i="1"/>
  <c r="X209" i="1"/>
  <c r="X158" i="1"/>
  <c r="X41" i="1"/>
  <c r="X55" i="1"/>
  <c r="X59" i="1"/>
  <c r="X68" i="1"/>
  <c r="X11" i="1"/>
  <c r="X198" i="1"/>
  <c r="X203" i="1"/>
  <c r="X139" i="1"/>
  <c r="X27" i="1"/>
  <c r="X35" i="1"/>
  <c r="X247" i="1"/>
  <c r="X40" i="1"/>
  <c r="X221" i="1"/>
  <c r="X39" i="1"/>
  <c r="X193" i="1"/>
  <c r="X204" i="1"/>
  <c r="X125" i="1"/>
  <c r="X251" i="1"/>
  <c r="X108" i="1"/>
  <c r="X20" i="1"/>
  <c r="X224" i="1"/>
  <c r="X242" i="1"/>
  <c r="X17" i="1"/>
  <c r="X218" i="1"/>
  <c r="X29" i="1"/>
  <c r="X252" i="1"/>
  <c r="X190" i="1"/>
  <c r="X26" i="1"/>
  <c r="X150" i="1"/>
  <c r="X243" i="1"/>
  <c r="X230" i="1"/>
  <c r="X245" i="1"/>
  <c r="X172" i="1"/>
  <c r="X138" i="1"/>
  <c r="X117" i="1"/>
  <c r="X146" i="1"/>
  <c r="X207" i="1"/>
  <c r="X110" i="1"/>
  <c r="X164" i="1"/>
  <c r="X92" i="1"/>
  <c r="X47" i="1"/>
  <c r="X228" i="1"/>
  <c r="X162" i="1"/>
  <c r="X84" i="1"/>
  <c r="X76" i="1"/>
  <c r="X219" i="1"/>
  <c r="X249" i="1"/>
  <c r="X67" i="1"/>
  <c r="X235" i="1"/>
  <c r="X210" i="1"/>
  <c r="X244" i="1"/>
  <c r="X227" i="1"/>
  <c r="X57" i="1"/>
  <c r="X212" i="1"/>
  <c r="X191" i="1"/>
  <c r="X229" i="1"/>
  <c r="X140" i="1"/>
  <c r="X153" i="1"/>
  <c r="X38" i="1"/>
  <c r="X182" i="1"/>
  <c r="X215" i="1"/>
  <c r="X133" i="1"/>
  <c r="X81" i="1"/>
  <c r="X94" i="1"/>
  <c r="X120" i="1"/>
  <c r="X135" i="1"/>
  <c r="X21" i="1"/>
  <c r="X231" i="1"/>
  <c r="X15" i="1"/>
  <c r="X83" i="1"/>
  <c r="X104" i="1"/>
  <c r="X119" i="1"/>
  <c r="X8" i="1"/>
  <c r="X213" i="1"/>
  <c r="X78" i="1"/>
  <c r="X90" i="1"/>
  <c r="X72" i="1"/>
  <c r="X112" i="1"/>
  <c r="X205" i="1"/>
  <c r="X95" i="1"/>
  <c r="X196" i="1"/>
  <c r="X160" i="1"/>
  <c r="X116" i="1"/>
  <c r="X77" i="1"/>
  <c r="X183" i="1"/>
  <c r="X141" i="1"/>
  <c r="X109" i="1"/>
  <c r="X189" i="1"/>
  <c r="X115" i="1"/>
  <c r="X200" i="1"/>
  <c r="X134" i="1"/>
  <c r="X5" i="1"/>
  <c r="C160" i="1" l="1"/>
  <c r="B160" i="1"/>
  <c r="C83" i="1"/>
  <c r="B83" i="1"/>
  <c r="C140" i="1"/>
  <c r="B140" i="1"/>
  <c r="B67" i="1"/>
  <c r="C67" i="1"/>
  <c r="C146" i="1"/>
  <c r="B146" i="1"/>
  <c r="B150" i="1"/>
  <c r="C150" i="1"/>
  <c r="B29" i="1"/>
  <c r="C29" i="1"/>
  <c r="B11" i="1"/>
  <c r="C11" i="1"/>
  <c r="C216" i="1"/>
  <c r="B216" i="1"/>
  <c r="B233" i="1"/>
  <c r="C233" i="1"/>
  <c r="C91" i="1"/>
  <c r="B91" i="1"/>
  <c r="B98" i="1"/>
  <c r="C98" i="1"/>
  <c r="B33" i="1"/>
  <c r="C33" i="1"/>
  <c r="C106" i="1"/>
  <c r="B106" i="1"/>
  <c r="B89" i="1"/>
  <c r="C89" i="1"/>
  <c r="B168" i="1"/>
  <c r="C168" i="1"/>
  <c r="C30" i="1"/>
  <c r="B30" i="1"/>
  <c r="B43" i="1"/>
  <c r="C43" i="1"/>
  <c r="C88" i="1"/>
  <c r="B88" i="1"/>
  <c r="B107" i="1"/>
  <c r="C107" i="1"/>
  <c r="C137" i="1"/>
  <c r="B137" i="1"/>
  <c r="B211" i="1"/>
  <c r="C211" i="1"/>
  <c r="C213" i="1"/>
  <c r="B213" i="1"/>
  <c r="B229" i="1"/>
  <c r="C229" i="1"/>
  <c r="C249" i="1"/>
  <c r="B249" i="1"/>
  <c r="B26" i="1"/>
  <c r="C26" i="1"/>
  <c r="C218" i="1"/>
  <c r="B218" i="1"/>
  <c r="B251" i="1"/>
  <c r="C251" i="1"/>
  <c r="C247" i="1"/>
  <c r="B247" i="1"/>
  <c r="C158" i="1"/>
  <c r="B158" i="1"/>
  <c r="C46" i="1"/>
  <c r="B46" i="1"/>
  <c r="C136" i="1"/>
  <c r="B136" i="1"/>
  <c r="B128" i="1"/>
  <c r="C128" i="1"/>
  <c r="B71" i="1"/>
  <c r="C71" i="1"/>
  <c r="C96" i="1"/>
  <c r="B96" i="1"/>
  <c r="B48" i="1"/>
  <c r="C48" i="1"/>
  <c r="C217" i="1"/>
  <c r="B217" i="1"/>
  <c r="C25" i="1"/>
  <c r="B25" i="1"/>
  <c r="B52" i="1"/>
  <c r="C52" i="1"/>
  <c r="B188" i="1"/>
  <c r="C188" i="1"/>
  <c r="B102" i="1"/>
  <c r="C102" i="1"/>
  <c r="B99" i="1"/>
  <c r="C99" i="1"/>
  <c r="C201" i="1"/>
  <c r="B201" i="1"/>
  <c r="B196" i="1"/>
  <c r="C196" i="1"/>
  <c r="B116" i="1"/>
  <c r="C116" i="1"/>
  <c r="B21" i="1"/>
  <c r="C21" i="1"/>
  <c r="C38" i="1"/>
  <c r="B38" i="1"/>
  <c r="C191" i="1"/>
  <c r="B191" i="1"/>
  <c r="C117" i="1"/>
  <c r="B117" i="1"/>
  <c r="B17" i="1"/>
  <c r="C17" i="1"/>
  <c r="C125" i="1"/>
  <c r="B125" i="1"/>
  <c r="B204" i="1"/>
  <c r="C204" i="1"/>
  <c r="C35" i="1"/>
  <c r="B35" i="1"/>
  <c r="B68" i="1"/>
  <c r="C68" i="1"/>
  <c r="C161" i="1"/>
  <c r="B161" i="1"/>
  <c r="C223" i="1"/>
  <c r="B223" i="1"/>
  <c r="B237" i="1"/>
  <c r="C237" i="1"/>
  <c r="C50" i="1"/>
  <c r="B50" i="1"/>
  <c r="C45" i="1"/>
  <c r="B45" i="1"/>
  <c r="C12" i="1"/>
  <c r="B12" i="1"/>
  <c r="B166" i="1"/>
  <c r="C166" i="1"/>
  <c r="B85" i="1"/>
  <c r="C85" i="1"/>
  <c r="C51" i="1"/>
  <c r="B51" i="1"/>
  <c r="B195" i="1"/>
  <c r="C195" i="1"/>
  <c r="C77" i="1"/>
  <c r="B77" i="1"/>
  <c r="B135" i="1"/>
  <c r="C135" i="1"/>
  <c r="B212" i="1"/>
  <c r="C212" i="1"/>
  <c r="B76" i="1"/>
  <c r="C76" i="1"/>
  <c r="B228" i="1"/>
  <c r="C228" i="1"/>
  <c r="C138" i="1"/>
  <c r="B138" i="1"/>
  <c r="B151" i="1"/>
  <c r="C151" i="1"/>
  <c r="B114" i="1"/>
  <c r="C114" i="1"/>
  <c r="C60" i="1"/>
  <c r="B60" i="1"/>
  <c r="B246" i="1"/>
  <c r="C246" i="1"/>
  <c r="C142" i="1"/>
  <c r="B142" i="1"/>
  <c r="B167" i="1"/>
  <c r="C167" i="1"/>
  <c r="B14" i="1"/>
  <c r="C14" i="1"/>
  <c r="B187" i="1"/>
  <c r="C187" i="1"/>
  <c r="C163" i="1"/>
  <c r="B163" i="1"/>
  <c r="C70" i="1"/>
  <c r="B70" i="1"/>
  <c r="B42" i="1"/>
  <c r="C42" i="1"/>
  <c r="C122" i="1"/>
  <c r="B122" i="1"/>
  <c r="B5" i="1"/>
  <c r="C5" i="1"/>
  <c r="C205" i="1"/>
  <c r="B205" i="1"/>
  <c r="C120" i="1"/>
  <c r="B120" i="1"/>
  <c r="C84" i="1"/>
  <c r="B84" i="1"/>
  <c r="B242" i="1"/>
  <c r="C242" i="1"/>
  <c r="B193" i="1"/>
  <c r="C193" i="1"/>
  <c r="B27" i="1"/>
  <c r="C27" i="1"/>
  <c r="B59" i="1"/>
  <c r="C59" i="1"/>
  <c r="B209" i="1"/>
  <c r="C209" i="1"/>
  <c r="C197" i="1"/>
  <c r="B197" i="1"/>
  <c r="C100" i="1"/>
  <c r="B100" i="1"/>
  <c r="B180" i="1"/>
  <c r="C180" i="1"/>
  <c r="B177" i="1"/>
  <c r="C177" i="1"/>
  <c r="B132" i="1"/>
  <c r="C132" i="1"/>
  <c r="B56" i="1"/>
  <c r="C56" i="1"/>
  <c r="C31" i="1"/>
  <c r="B31" i="1"/>
  <c r="C93" i="1"/>
  <c r="B93" i="1"/>
  <c r="C95" i="1"/>
  <c r="B95" i="1"/>
  <c r="C72" i="1"/>
  <c r="B72" i="1"/>
  <c r="B15" i="1"/>
  <c r="C15" i="1"/>
  <c r="B94" i="1"/>
  <c r="C94" i="1"/>
  <c r="B169" i="1"/>
  <c r="C169" i="1"/>
  <c r="B162" i="1"/>
  <c r="C162" i="1"/>
  <c r="B172" i="1"/>
  <c r="C172" i="1"/>
  <c r="B126" i="1"/>
  <c r="C126" i="1"/>
  <c r="B124" i="1"/>
  <c r="C124" i="1"/>
  <c r="B65" i="1"/>
  <c r="C65" i="1"/>
  <c r="C173" i="1"/>
  <c r="B173" i="1"/>
  <c r="C129" i="1"/>
  <c r="B129" i="1"/>
  <c r="B192" i="1"/>
  <c r="C192" i="1"/>
  <c r="C147" i="1"/>
  <c r="B147" i="1"/>
  <c r="C64" i="1"/>
  <c r="B64" i="1"/>
  <c r="B214" i="1"/>
  <c r="C214" i="1"/>
  <c r="B80" i="1"/>
  <c r="C80" i="1"/>
  <c r="C6" i="1"/>
  <c r="B6" i="1"/>
  <c r="B24" i="1"/>
  <c r="C24" i="1"/>
  <c r="C87" i="1"/>
  <c r="B87" i="1"/>
  <c r="C179" i="1"/>
  <c r="B179" i="1"/>
  <c r="B234" i="1"/>
  <c r="C234" i="1"/>
  <c r="C200" i="1"/>
  <c r="B200" i="1"/>
  <c r="C90" i="1"/>
  <c r="B90" i="1"/>
  <c r="C231" i="1"/>
  <c r="B231" i="1"/>
  <c r="C153" i="1"/>
  <c r="B153" i="1"/>
  <c r="C244" i="1"/>
  <c r="B244" i="1"/>
  <c r="C224" i="1"/>
  <c r="B224" i="1"/>
  <c r="C139" i="1"/>
  <c r="B139" i="1"/>
  <c r="B157" i="1"/>
  <c r="C157" i="1"/>
  <c r="B170" i="1"/>
  <c r="C170" i="1"/>
  <c r="C113" i="1"/>
  <c r="B113" i="1"/>
  <c r="C18" i="1"/>
  <c r="B18" i="1"/>
  <c r="C178" i="1"/>
  <c r="B178" i="1"/>
  <c r="B202" i="1"/>
  <c r="C202" i="1"/>
  <c r="B75" i="1"/>
  <c r="C75" i="1"/>
  <c r="C82" i="1"/>
  <c r="B82" i="1"/>
  <c r="C165" i="1"/>
  <c r="B165" i="1"/>
  <c r="B220" i="1"/>
  <c r="C220" i="1"/>
  <c r="B115" i="1"/>
  <c r="C115" i="1"/>
  <c r="B78" i="1"/>
  <c r="C78" i="1"/>
  <c r="C133" i="1"/>
  <c r="B133" i="1"/>
  <c r="B57" i="1"/>
  <c r="C57" i="1"/>
  <c r="B210" i="1"/>
  <c r="C210" i="1"/>
  <c r="B47" i="1"/>
  <c r="C47" i="1"/>
  <c r="C245" i="1"/>
  <c r="B245" i="1"/>
  <c r="B20" i="1"/>
  <c r="C20" i="1"/>
  <c r="C39" i="1"/>
  <c r="B39" i="1"/>
  <c r="C97" i="1"/>
  <c r="B97" i="1"/>
  <c r="C54" i="1"/>
  <c r="B54" i="1"/>
  <c r="B155" i="1"/>
  <c r="C155" i="1"/>
  <c r="B184" i="1"/>
  <c r="C184" i="1"/>
  <c r="C238" i="1"/>
  <c r="B238" i="1"/>
  <c r="B7" i="1"/>
  <c r="C7" i="1"/>
  <c r="B250" i="1"/>
  <c r="C250" i="1"/>
  <c r="B154" i="1"/>
  <c r="C154" i="1"/>
  <c r="B105" i="1"/>
  <c r="C105" i="1"/>
  <c r="C63" i="1"/>
  <c r="B63" i="1"/>
  <c r="C58" i="1"/>
  <c r="B58" i="1"/>
  <c r="B159" i="1"/>
  <c r="C159" i="1"/>
  <c r="C206" i="1"/>
  <c r="B206" i="1"/>
  <c r="C189" i="1"/>
  <c r="B189" i="1"/>
  <c r="C141" i="1"/>
  <c r="B141" i="1"/>
  <c r="B215" i="1"/>
  <c r="C215" i="1"/>
  <c r="B227" i="1"/>
  <c r="C227" i="1"/>
  <c r="B235" i="1"/>
  <c r="C235" i="1"/>
  <c r="B110" i="1"/>
  <c r="C110" i="1"/>
  <c r="B221" i="1"/>
  <c r="C221" i="1"/>
  <c r="B32" i="1"/>
  <c r="C32" i="1"/>
  <c r="B225" i="1"/>
  <c r="C225" i="1"/>
  <c r="B23" i="1"/>
  <c r="C23" i="1"/>
  <c r="C69" i="1"/>
  <c r="B69" i="1"/>
  <c r="B236" i="1"/>
  <c r="C236" i="1"/>
  <c r="B194" i="1"/>
  <c r="C194" i="1"/>
  <c r="B111" i="1"/>
  <c r="C111" i="1"/>
  <c r="B73" i="1"/>
  <c r="C73" i="1"/>
  <c r="B44" i="1"/>
  <c r="C44" i="1"/>
  <c r="B232" i="1"/>
  <c r="C232" i="1"/>
  <c r="B36" i="1"/>
  <c r="C36" i="1"/>
  <c r="C145" i="1"/>
  <c r="B145" i="1"/>
  <c r="B79" i="1"/>
  <c r="C79" i="1"/>
  <c r="C134" i="1"/>
  <c r="B134" i="1"/>
  <c r="C183" i="1"/>
  <c r="B183" i="1"/>
  <c r="B112" i="1"/>
  <c r="C112" i="1"/>
  <c r="B8" i="1"/>
  <c r="C8" i="1"/>
  <c r="C182" i="1"/>
  <c r="B182" i="1"/>
  <c r="B92" i="1"/>
  <c r="C92" i="1"/>
  <c r="C230" i="1"/>
  <c r="B230" i="1"/>
  <c r="B190" i="1"/>
  <c r="C190" i="1"/>
  <c r="B40" i="1"/>
  <c r="C40" i="1"/>
  <c r="C203" i="1"/>
  <c r="B203" i="1"/>
  <c r="B55" i="1"/>
  <c r="C55" i="1"/>
  <c r="B101" i="1"/>
  <c r="C101" i="1"/>
  <c r="B240" i="1"/>
  <c r="C240" i="1"/>
  <c r="C176" i="1"/>
  <c r="B176" i="1"/>
  <c r="B9" i="1"/>
  <c r="C9" i="1"/>
  <c r="C121" i="1"/>
  <c r="B121" i="1"/>
  <c r="C152" i="1"/>
  <c r="B152" i="1"/>
  <c r="C208" i="1"/>
  <c r="B208" i="1"/>
  <c r="C175" i="1"/>
  <c r="B175" i="1"/>
  <c r="B66" i="1"/>
  <c r="C66" i="1"/>
  <c r="C61" i="1"/>
  <c r="B61" i="1"/>
  <c r="C34" i="1"/>
  <c r="B34" i="1"/>
  <c r="C226" i="1"/>
  <c r="B226" i="1"/>
  <c r="B16" i="1"/>
  <c r="C16" i="1"/>
  <c r="B131" i="1"/>
  <c r="C131" i="1"/>
  <c r="B74" i="1"/>
  <c r="C74" i="1"/>
  <c r="C119" i="1"/>
  <c r="B119" i="1"/>
  <c r="C81" i="1"/>
  <c r="B81" i="1"/>
  <c r="B123" i="1"/>
  <c r="C123" i="1"/>
  <c r="B219" i="1"/>
  <c r="C219" i="1"/>
  <c r="B164" i="1"/>
  <c r="C164" i="1"/>
  <c r="C207" i="1"/>
  <c r="B207" i="1"/>
  <c r="C144" i="1"/>
  <c r="B144" i="1"/>
  <c r="C156" i="1"/>
  <c r="B156" i="1"/>
  <c r="B186" i="1"/>
  <c r="C186" i="1"/>
  <c r="B174" i="1"/>
  <c r="C174" i="1"/>
  <c r="C248" i="1"/>
  <c r="B248" i="1"/>
  <c r="B181" i="1"/>
  <c r="C181" i="1"/>
  <c r="B118" i="1"/>
  <c r="C118" i="1"/>
  <c r="B149" i="1"/>
  <c r="C149" i="1"/>
  <c r="C37" i="1"/>
  <c r="B37" i="1"/>
  <c r="B49" i="1"/>
  <c r="C49" i="1"/>
  <c r="C19" i="1"/>
  <c r="B19" i="1"/>
  <c r="B185" i="1"/>
  <c r="C185" i="1"/>
  <c r="C239" i="1"/>
  <c r="B239" i="1"/>
  <c r="B241" i="1"/>
  <c r="C241" i="1"/>
  <c r="B13" i="1"/>
  <c r="C13" i="1"/>
  <c r="C28" i="1"/>
  <c r="B28" i="1"/>
  <c r="B62" i="1"/>
  <c r="C62" i="1"/>
  <c r="B109" i="1"/>
  <c r="C109" i="1"/>
  <c r="C104" i="1"/>
  <c r="B104" i="1"/>
  <c r="C222" i="1"/>
  <c r="B222" i="1"/>
  <c r="C243" i="1"/>
  <c r="B243" i="1"/>
  <c r="C252" i="1"/>
  <c r="B252" i="1"/>
  <c r="B108" i="1"/>
  <c r="C108" i="1"/>
  <c r="C198" i="1"/>
  <c r="B198" i="1"/>
  <c r="C41" i="1"/>
  <c r="B41" i="1"/>
  <c r="B171" i="1"/>
  <c r="C171" i="1"/>
  <c r="B127" i="1"/>
  <c r="C127" i="1"/>
  <c r="C199" i="1"/>
  <c r="B199" i="1"/>
  <c r="C53" i="1"/>
  <c r="B53" i="1"/>
  <c r="B103" i="1"/>
  <c r="C103" i="1"/>
  <c r="C86" i="1"/>
  <c r="B86" i="1"/>
  <c r="B130" i="1"/>
  <c r="C130" i="1"/>
  <c r="C22" i="1"/>
  <c r="B22" i="1"/>
  <c r="B143" i="1"/>
  <c r="C143" i="1"/>
  <c r="B148" i="1"/>
  <c r="C148" i="1"/>
  <c r="C10" i="1"/>
  <c r="B10" i="1"/>
  <c r="A144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V251" i="1" l="1"/>
  <c r="W251" i="1" s="1"/>
  <c r="Z158" i="1"/>
  <c r="AA150" i="1"/>
  <c r="Z29" i="1"/>
  <c r="Z107" i="1"/>
  <c r="Z150" i="1"/>
  <c r="V91" i="1"/>
  <c r="W91" i="1" s="1"/>
  <c r="AA33" i="1"/>
  <c r="AA107" i="1"/>
  <c r="AA211" i="1"/>
  <c r="Y229" i="1"/>
  <c r="Z249" i="1"/>
  <c r="Z251" i="1"/>
  <c r="V158" i="1"/>
  <c r="W158" i="1" s="1"/>
  <c r="V128" i="1"/>
  <c r="W128" i="1" s="1"/>
  <c r="Z96" i="1"/>
  <c r="AA160" i="1"/>
  <c r="Y83" i="1"/>
  <c r="V150" i="1"/>
  <c r="W150" i="1" s="1"/>
  <c r="Y29" i="1"/>
  <c r="Y91" i="1"/>
  <c r="AA98" i="1"/>
  <c r="Z89" i="1"/>
  <c r="Z43" i="1"/>
  <c r="V107" i="1"/>
  <c r="W107" i="1" s="1"/>
  <c r="Y251" i="1"/>
  <c r="Y158" i="1"/>
  <c r="Z128" i="1"/>
  <c r="AA96" i="1"/>
  <c r="Y160" i="1"/>
  <c r="V83" i="1"/>
  <c r="W83" i="1" s="1"/>
  <c r="AA29" i="1"/>
  <c r="AA91" i="1"/>
  <c r="Y89" i="1"/>
  <c r="AA43" i="1"/>
  <c r="V211" i="1"/>
  <c r="W211" i="1" s="1"/>
  <c r="AA158" i="1"/>
  <c r="V98" i="1"/>
  <c r="W98" i="1" s="1"/>
  <c r="V89" i="1"/>
  <c r="W89" i="1" s="1"/>
  <c r="Y211" i="1"/>
  <c r="AA213" i="1"/>
  <c r="Y136" i="1"/>
  <c r="Y140" i="1"/>
  <c r="Z67" i="1"/>
  <c r="AA140" i="1"/>
  <c r="Y67" i="1"/>
  <c r="Y98" i="1"/>
  <c r="V213" i="1"/>
  <c r="W213" i="1" s="1"/>
  <c r="V26" i="1"/>
  <c r="W26" i="1" s="1"/>
  <c r="V136" i="1"/>
  <c r="W136" i="1" s="1"/>
  <c r="Z98" i="1"/>
  <c r="V30" i="1"/>
  <c r="W30" i="1" s="1"/>
  <c r="AA67" i="1"/>
  <c r="AA146" i="1"/>
  <c r="V33" i="1"/>
  <c r="W33" i="1" s="1"/>
  <c r="V168" i="1"/>
  <c r="W168" i="1" s="1"/>
  <c r="Z30" i="1"/>
  <c r="V137" i="1"/>
  <c r="W137" i="1" s="1"/>
  <c r="AA26" i="1"/>
  <c r="V218" i="1"/>
  <c r="W218" i="1" s="1"/>
  <c r="V46" i="1"/>
  <c r="W46" i="1" s="1"/>
  <c r="AA136" i="1"/>
  <c r="AA71" i="1"/>
  <c r="V67" i="1"/>
  <c r="W67" i="1" s="1"/>
  <c r="AA168" i="1"/>
  <c r="AA229" i="1"/>
  <c r="AA128" i="1"/>
  <c r="Y96" i="1"/>
  <c r="AB96" i="1" s="1"/>
  <c r="Y217" i="1"/>
  <c r="AA188" i="1"/>
  <c r="Z196" i="1"/>
  <c r="AA191" i="1"/>
  <c r="AA117" i="1"/>
  <c r="Y125" i="1"/>
  <c r="AA237" i="1"/>
  <c r="Z50" i="1"/>
  <c r="AA45" i="1"/>
  <c r="Y12" i="1"/>
  <c r="Z135" i="1"/>
  <c r="AA138" i="1"/>
  <c r="V191" i="1"/>
  <c r="W191" i="1" s="1"/>
  <c r="V117" i="1"/>
  <c r="W117" i="1" s="1"/>
  <c r="V45" i="1"/>
  <c r="W45" i="1" s="1"/>
  <c r="AA166" i="1"/>
  <c r="AA60" i="1"/>
  <c r="Z191" i="1"/>
  <c r="Z117" i="1"/>
  <c r="AA50" i="1"/>
  <c r="V166" i="1"/>
  <c r="W166" i="1" s="1"/>
  <c r="Y191" i="1"/>
  <c r="AA68" i="1"/>
  <c r="Y161" i="1"/>
  <c r="Z45" i="1"/>
  <c r="Z166" i="1"/>
  <c r="Y76" i="1"/>
  <c r="AA21" i="1"/>
  <c r="Z161" i="1"/>
  <c r="Y50" i="1"/>
  <c r="AB50" i="1" s="1"/>
  <c r="Y166" i="1"/>
  <c r="AA76" i="1"/>
  <c r="V21" i="1"/>
  <c r="W21" i="1" s="1"/>
  <c r="Y17" i="1"/>
  <c r="AA161" i="1"/>
  <c r="V76" i="1"/>
  <c r="W76" i="1" s="1"/>
  <c r="AA52" i="1"/>
  <c r="Y99" i="1"/>
  <c r="Y21" i="1"/>
  <c r="Z38" i="1"/>
  <c r="AA17" i="1"/>
  <c r="Y77" i="1"/>
  <c r="V142" i="1"/>
  <c r="W142" i="1" s="1"/>
  <c r="V38" i="1"/>
  <c r="W38" i="1" s="1"/>
  <c r="V17" i="1"/>
  <c r="W17" i="1" s="1"/>
  <c r="AA204" i="1"/>
  <c r="V68" i="1"/>
  <c r="W68" i="1" s="1"/>
  <c r="Y51" i="1"/>
  <c r="Z77" i="1"/>
  <c r="Y142" i="1"/>
  <c r="Z217" i="1"/>
  <c r="V102" i="1"/>
  <c r="W102" i="1" s="1"/>
  <c r="Y204" i="1"/>
  <c r="AA223" i="1"/>
  <c r="Z237" i="1"/>
  <c r="V51" i="1"/>
  <c r="W51" i="1" s="1"/>
  <c r="AA77" i="1"/>
  <c r="AA228" i="1"/>
  <c r="Z51" i="1"/>
  <c r="V228" i="1"/>
  <c r="W228" i="1" s="1"/>
  <c r="Y60" i="1"/>
  <c r="AA14" i="1"/>
  <c r="Z246" i="1"/>
  <c r="AA142" i="1"/>
  <c r="Y42" i="1"/>
  <c r="AA205" i="1"/>
  <c r="V197" i="1"/>
  <c r="W197" i="1" s="1"/>
  <c r="AA100" i="1"/>
  <c r="AA180" i="1"/>
  <c r="AA246" i="1"/>
  <c r="Y14" i="1"/>
  <c r="Y100" i="1"/>
  <c r="AA56" i="1"/>
  <c r="Z197" i="1"/>
  <c r="V100" i="1"/>
  <c r="W100" i="1" s="1"/>
  <c r="V42" i="1"/>
  <c r="W42" i="1" s="1"/>
  <c r="Y205" i="1"/>
  <c r="Y197" i="1"/>
  <c r="Z42" i="1"/>
  <c r="Y151" i="1"/>
  <c r="V187" i="1"/>
  <c r="W187" i="1" s="1"/>
  <c r="Z70" i="1"/>
  <c r="AA120" i="1"/>
  <c r="Z27" i="1"/>
  <c r="Z59" i="1"/>
  <c r="AA177" i="1"/>
  <c r="Y138" i="1"/>
  <c r="Z167" i="1"/>
  <c r="V177" i="1"/>
  <c r="W177" i="1" s="1"/>
  <c r="AA93" i="1"/>
  <c r="Y27" i="1"/>
  <c r="Y177" i="1"/>
  <c r="AA27" i="1"/>
  <c r="V60" i="1"/>
  <c r="W60" i="1" s="1"/>
  <c r="Z122" i="1"/>
  <c r="AA84" i="1"/>
  <c r="AA242" i="1"/>
  <c r="Y180" i="1"/>
  <c r="Z177" i="1"/>
  <c r="V167" i="1"/>
  <c r="W167" i="1" s="1"/>
  <c r="Z100" i="1"/>
  <c r="Y93" i="1"/>
  <c r="V15" i="1"/>
  <c r="W15" i="1" s="1"/>
  <c r="Y169" i="1"/>
  <c r="V162" i="1"/>
  <c r="W162" i="1" s="1"/>
  <c r="Y126" i="1"/>
  <c r="AA65" i="1"/>
  <c r="Y192" i="1"/>
  <c r="Y80" i="1"/>
  <c r="V179" i="1"/>
  <c r="W179" i="1" s="1"/>
  <c r="V200" i="1"/>
  <c r="W200" i="1" s="1"/>
  <c r="Z153" i="1"/>
  <c r="V244" i="1"/>
  <c r="W244" i="1" s="1"/>
  <c r="AA139" i="1"/>
  <c r="AA113" i="1"/>
  <c r="V93" i="1"/>
  <c r="W93" i="1" s="1"/>
  <c r="Z200" i="1"/>
  <c r="Y153" i="1"/>
  <c r="Z113" i="1"/>
  <c r="Z56" i="1"/>
  <c r="Z93" i="1"/>
  <c r="AA72" i="1"/>
  <c r="AA126" i="1"/>
  <c r="AA64" i="1"/>
  <c r="V80" i="1"/>
  <c r="W80" i="1" s="1"/>
  <c r="Z6" i="1"/>
  <c r="Y87" i="1"/>
  <c r="Y200" i="1"/>
  <c r="AA153" i="1"/>
  <c r="Z244" i="1"/>
  <c r="Y56" i="1"/>
  <c r="V65" i="1"/>
  <c r="W65" i="1" s="1"/>
  <c r="Z64" i="1"/>
  <c r="AA80" i="1"/>
  <c r="AA87" i="1"/>
  <c r="Y234" i="1"/>
  <c r="Y244" i="1"/>
  <c r="V56" i="1"/>
  <c r="W56" i="1" s="1"/>
  <c r="Z95" i="1"/>
  <c r="Y72" i="1"/>
  <c r="Z126" i="1"/>
  <c r="Y65" i="1"/>
  <c r="V64" i="1"/>
  <c r="W64" i="1" s="1"/>
  <c r="Z87" i="1"/>
  <c r="V231" i="1"/>
  <c r="W231" i="1" s="1"/>
  <c r="V72" i="1"/>
  <c r="W72" i="1" s="1"/>
  <c r="Y94" i="1"/>
  <c r="V126" i="1"/>
  <c r="W126" i="1" s="1"/>
  <c r="Y129" i="1"/>
  <c r="AA214" i="1"/>
  <c r="Y6" i="1"/>
  <c r="V87" i="1"/>
  <c r="W87" i="1" s="1"/>
  <c r="AA90" i="1"/>
  <c r="Z170" i="1"/>
  <c r="Y132" i="1"/>
  <c r="Z124" i="1"/>
  <c r="Z24" i="1"/>
  <c r="AA234" i="1"/>
  <c r="Y231" i="1"/>
  <c r="Y113" i="1"/>
  <c r="V31" i="1"/>
  <c r="W31" i="1" s="1"/>
  <c r="Z94" i="1"/>
  <c r="AA169" i="1"/>
  <c r="Y162" i="1"/>
  <c r="AA124" i="1"/>
  <c r="V147" i="1"/>
  <c r="W147" i="1" s="1"/>
  <c r="V24" i="1"/>
  <c r="W24" i="1" s="1"/>
  <c r="AA179" i="1"/>
  <c r="V94" i="1"/>
  <c r="W94" i="1" s="1"/>
  <c r="V124" i="1"/>
  <c r="W124" i="1" s="1"/>
  <c r="Y147" i="1"/>
  <c r="AA24" i="1"/>
  <c r="AA220" i="1"/>
  <c r="Y20" i="1"/>
  <c r="V154" i="1"/>
  <c r="W154" i="1" s="1"/>
  <c r="V220" i="1"/>
  <c r="W220" i="1" s="1"/>
  <c r="V210" i="1"/>
  <c r="W210" i="1" s="1"/>
  <c r="Z47" i="1"/>
  <c r="V7" i="1"/>
  <c r="W7" i="1" s="1"/>
  <c r="Y141" i="1"/>
  <c r="AA210" i="1"/>
  <c r="V20" i="1"/>
  <c r="W20" i="1" s="1"/>
  <c r="Y178" i="1"/>
  <c r="Y220" i="1"/>
  <c r="Y210" i="1"/>
  <c r="AA155" i="1"/>
  <c r="V178" i="1"/>
  <c r="W178" i="1" s="1"/>
  <c r="Y115" i="1"/>
  <c r="Y105" i="1"/>
  <c r="Z189" i="1"/>
  <c r="Z165" i="1"/>
  <c r="AA105" i="1"/>
  <c r="Z7" i="1"/>
  <c r="Z58" i="1"/>
  <c r="Z206" i="1"/>
  <c r="V189" i="1"/>
  <c r="W189" i="1" s="1"/>
  <c r="Y227" i="1"/>
  <c r="V165" i="1"/>
  <c r="W165" i="1" s="1"/>
  <c r="Z115" i="1"/>
  <c r="V78" i="1"/>
  <c r="W78" i="1" s="1"/>
  <c r="AA133" i="1"/>
  <c r="Z184" i="1"/>
  <c r="AA238" i="1"/>
  <c r="Z154" i="1"/>
  <c r="AA58" i="1"/>
  <c r="AA189" i="1"/>
  <c r="V75" i="1"/>
  <c r="W75" i="1" s="1"/>
  <c r="Y165" i="1"/>
  <c r="V133" i="1"/>
  <c r="W133" i="1" s="1"/>
  <c r="Z238" i="1"/>
  <c r="AA202" i="1"/>
  <c r="AA78" i="1"/>
  <c r="Y133" i="1"/>
  <c r="V245" i="1"/>
  <c r="W245" i="1" s="1"/>
  <c r="Y238" i="1"/>
  <c r="Z20" i="1"/>
  <c r="AA154" i="1"/>
  <c r="AA7" i="1"/>
  <c r="V145" i="1"/>
  <c r="W145" i="1" s="1"/>
  <c r="AA9" i="1"/>
  <c r="V152" i="1"/>
  <c r="W152" i="1" s="1"/>
  <c r="Y175" i="1"/>
  <c r="Z145" i="1"/>
  <c r="AA227" i="1"/>
  <c r="V221" i="1"/>
  <c r="W221" i="1" s="1"/>
  <c r="Z152" i="1"/>
  <c r="V175" i="1"/>
  <c r="W175" i="1" s="1"/>
  <c r="Y250" i="1"/>
  <c r="Z227" i="1"/>
  <c r="Z221" i="1"/>
  <c r="V69" i="1"/>
  <c r="W69" i="1" s="1"/>
  <c r="Z194" i="1"/>
  <c r="AA73" i="1"/>
  <c r="AA44" i="1"/>
  <c r="Y134" i="1"/>
  <c r="V182" i="1"/>
  <c r="W182" i="1" s="1"/>
  <c r="Z55" i="1"/>
  <c r="V227" i="1"/>
  <c r="W227" i="1" s="1"/>
  <c r="Y221" i="1"/>
  <c r="AA194" i="1"/>
  <c r="Y73" i="1"/>
  <c r="Z134" i="1"/>
  <c r="Z92" i="1"/>
  <c r="V203" i="1"/>
  <c r="W203" i="1" s="1"/>
  <c r="V55" i="1"/>
  <c r="W55" i="1" s="1"/>
  <c r="AA101" i="1"/>
  <c r="Y189" i="1"/>
  <c r="AA23" i="1"/>
  <c r="Y55" i="1"/>
  <c r="AB55" i="1" s="1"/>
  <c r="Z101" i="1"/>
  <c r="Y154" i="1"/>
  <c r="AB154" i="1" s="1"/>
  <c r="Y58" i="1"/>
  <c r="Z23" i="1"/>
  <c r="AA232" i="1"/>
  <c r="Y112" i="1"/>
  <c r="AA8" i="1"/>
  <c r="AA182" i="1"/>
  <c r="V230" i="1"/>
  <c r="W230" i="1" s="1"/>
  <c r="AA55" i="1"/>
  <c r="Y101" i="1"/>
  <c r="Y8" i="1"/>
  <c r="AA92" i="1"/>
  <c r="Y230" i="1"/>
  <c r="Z74" i="1"/>
  <c r="AA32" i="1"/>
  <c r="Y23" i="1"/>
  <c r="V66" i="1"/>
  <c r="W66" i="1" s="1"/>
  <c r="Z219" i="1"/>
  <c r="V105" i="1"/>
  <c r="W105" i="1" s="1"/>
  <c r="Y206" i="1"/>
  <c r="AA141" i="1"/>
  <c r="Z32" i="1"/>
  <c r="Z111" i="1"/>
  <c r="Z232" i="1"/>
  <c r="AA145" i="1"/>
  <c r="V112" i="1"/>
  <c r="W112" i="1" s="1"/>
  <c r="Z230" i="1"/>
  <c r="Y40" i="1"/>
  <c r="Y240" i="1"/>
  <c r="V9" i="1"/>
  <c r="W9" i="1" s="1"/>
  <c r="Z105" i="1"/>
  <c r="V141" i="1"/>
  <c r="W141" i="1" s="1"/>
  <c r="Y110" i="1"/>
  <c r="V8" i="1"/>
  <c r="W8" i="1" s="1"/>
  <c r="V40" i="1"/>
  <c r="W40" i="1" s="1"/>
  <c r="Y9" i="1"/>
  <c r="V32" i="1"/>
  <c r="W32" i="1" s="1"/>
  <c r="AA240" i="1"/>
  <c r="V219" i="1"/>
  <c r="W219" i="1" s="1"/>
  <c r="Y152" i="1"/>
  <c r="Y66" i="1"/>
  <c r="Z16" i="1"/>
  <c r="Y181" i="1"/>
  <c r="Z226" i="1"/>
  <c r="Y219" i="1"/>
  <c r="AA226" i="1"/>
  <c r="V131" i="1"/>
  <c r="W131" i="1" s="1"/>
  <c r="Y207" i="1"/>
  <c r="Z49" i="1"/>
  <c r="V19" i="1"/>
  <c r="W19" i="1" s="1"/>
  <c r="V239" i="1"/>
  <c r="W239" i="1" s="1"/>
  <c r="AA198" i="1"/>
  <c r="V207" i="1"/>
  <c r="W207" i="1" s="1"/>
  <c r="V144" i="1"/>
  <c r="W144" i="1" s="1"/>
  <c r="V181" i="1"/>
  <c r="W181" i="1" s="1"/>
  <c r="Y149" i="1"/>
  <c r="AA19" i="1"/>
  <c r="Y239" i="1"/>
  <c r="V109" i="1"/>
  <c r="W109" i="1" s="1"/>
  <c r="Z198" i="1"/>
  <c r="Z144" i="1"/>
  <c r="AA118" i="1"/>
  <c r="Y49" i="1"/>
  <c r="Y19" i="1"/>
  <c r="AA239" i="1"/>
  <c r="V13" i="1"/>
  <c r="W13" i="1" s="1"/>
  <c r="Z109" i="1"/>
  <c r="Y198" i="1"/>
  <c r="Z171" i="1"/>
  <c r="V199" i="1"/>
  <c r="W199" i="1" s="1"/>
  <c r="Z53" i="1"/>
  <c r="AA144" i="1"/>
  <c r="V118" i="1"/>
  <c r="W118" i="1" s="1"/>
  <c r="AA149" i="1"/>
  <c r="Z239" i="1"/>
  <c r="Y109" i="1"/>
  <c r="V222" i="1"/>
  <c r="W222" i="1" s="1"/>
  <c r="V127" i="1"/>
  <c r="W127" i="1" s="1"/>
  <c r="V53" i="1"/>
  <c r="W53" i="1" s="1"/>
  <c r="V74" i="1"/>
  <c r="W74" i="1" s="1"/>
  <c r="V164" i="1"/>
  <c r="W164" i="1" s="1"/>
  <c r="Z175" i="1"/>
  <c r="Y53" i="1"/>
  <c r="Z164" i="1"/>
  <c r="Y174" i="1"/>
  <c r="AA222" i="1"/>
  <c r="V41" i="1"/>
  <c r="W41" i="1" s="1"/>
  <c r="AA119" i="1"/>
  <c r="AA164" i="1"/>
  <c r="Z156" i="1"/>
  <c r="V186" i="1"/>
  <c r="W186" i="1" s="1"/>
  <c r="V174" i="1"/>
  <c r="W174" i="1" s="1"/>
  <c r="AA185" i="1"/>
  <c r="Y104" i="1"/>
  <c r="Z222" i="1"/>
  <c r="Y243" i="1"/>
  <c r="Z108" i="1"/>
  <c r="Y41" i="1"/>
  <c r="V171" i="1"/>
  <c r="W171" i="1" s="1"/>
  <c r="Y127" i="1"/>
  <c r="AA156" i="1"/>
  <c r="AA186" i="1"/>
  <c r="AA174" i="1"/>
  <c r="V37" i="1"/>
  <c r="W37" i="1" s="1"/>
  <c r="V28" i="1"/>
  <c r="W28" i="1" s="1"/>
  <c r="Z104" i="1"/>
  <c r="Z243" i="1"/>
  <c r="V108" i="1"/>
  <c r="W108" i="1" s="1"/>
  <c r="AA41" i="1"/>
  <c r="Z127" i="1"/>
  <c r="Y16" i="1"/>
  <c r="AA219" i="1"/>
  <c r="Y186" i="1"/>
  <c r="Z174" i="1"/>
  <c r="V22" i="1"/>
  <c r="W22" i="1" s="1"/>
  <c r="Z86" i="1"/>
  <c r="V143" i="1"/>
  <c r="W143" i="1" s="1"/>
  <c r="AA143" i="1"/>
  <c r="Z103" i="1"/>
  <c r="V10" i="1"/>
  <c r="W10" i="1" s="1"/>
  <c r="Y148" i="1"/>
  <c r="V148" i="1"/>
  <c r="W148" i="1" s="1"/>
  <c r="Z148" i="1"/>
  <c r="Z130" i="1"/>
  <c r="Y171" i="1"/>
  <c r="AA130" i="1"/>
  <c r="Y185" i="1"/>
  <c r="Z118" i="1"/>
  <c r="AA34" i="1"/>
  <c r="V44" i="1"/>
  <c r="W44" i="1" s="1"/>
  <c r="Y62" i="1"/>
  <c r="Y143" i="1"/>
  <c r="Z199" i="1"/>
  <c r="Z225" i="1"/>
  <c r="Z203" i="1"/>
  <c r="V81" i="1"/>
  <c r="W81" i="1" s="1"/>
  <c r="V248" i="1"/>
  <c r="W248" i="1" s="1"/>
  <c r="AA28" i="1"/>
  <c r="Z110" i="1"/>
  <c r="Z9" i="1"/>
  <c r="Y121" i="1"/>
  <c r="AA121" i="1"/>
  <c r="Z44" i="1"/>
  <c r="Z97" i="1"/>
  <c r="V57" i="1"/>
  <c r="W57" i="1" s="1"/>
  <c r="Y124" i="1"/>
  <c r="AB124" i="1" s="1"/>
  <c r="AC124" i="1" s="1"/>
  <c r="Z133" i="1"/>
  <c r="AA178" i="1"/>
  <c r="Z245" i="1"/>
  <c r="V173" i="1"/>
  <c r="W173" i="1" s="1"/>
  <c r="Z57" i="1"/>
  <c r="Y193" i="1"/>
  <c r="V90" i="1"/>
  <c r="W90" i="1" s="1"/>
  <c r="AA163" i="1"/>
  <c r="V205" i="1"/>
  <c r="W205" i="1" s="1"/>
  <c r="AA199" i="1"/>
  <c r="Y10" i="1"/>
  <c r="V130" i="1"/>
  <c r="W130" i="1" s="1"/>
  <c r="AA13" i="1"/>
  <c r="Y86" i="1"/>
  <c r="AA104" i="1"/>
  <c r="AA252" i="1"/>
  <c r="Z81" i="1"/>
  <c r="V183" i="1"/>
  <c r="W183" i="1" s="1"/>
  <c r="Z19" i="1"/>
  <c r="V49" i="1"/>
  <c r="W49" i="1" s="1"/>
  <c r="AA206" i="1"/>
  <c r="AA190" i="1"/>
  <c r="Y202" i="1"/>
  <c r="Y176" i="1"/>
  <c r="AA40" i="1"/>
  <c r="Y92" i="1"/>
  <c r="Y194" i="1"/>
  <c r="AA215" i="1"/>
  <c r="Z224" i="1"/>
  <c r="V169" i="1"/>
  <c r="W169" i="1" s="1"/>
  <c r="Z172" i="1"/>
  <c r="Y78" i="1"/>
  <c r="V58" i="1"/>
  <c r="W58" i="1" s="1"/>
  <c r="AA97" i="1"/>
  <c r="V82" i="1"/>
  <c r="W82" i="1" s="1"/>
  <c r="Z178" i="1"/>
  <c r="V47" i="1"/>
  <c r="W47" i="1" s="1"/>
  <c r="Z78" i="1"/>
  <c r="V157" i="1"/>
  <c r="W157" i="1" s="1"/>
  <c r="AA129" i="1"/>
  <c r="Z31" i="1"/>
  <c r="AA170" i="1"/>
  <c r="Y24" i="1"/>
  <c r="AA6" i="1"/>
  <c r="V172" i="1"/>
  <c r="W172" i="1" s="1"/>
  <c r="V6" i="1"/>
  <c r="W6" i="1" s="1"/>
  <c r="AA192" i="1"/>
  <c r="Y122" i="1"/>
  <c r="AB122" i="1" s="1"/>
  <c r="V113" i="1"/>
  <c r="W113" i="1" s="1"/>
  <c r="AA200" i="1"/>
  <c r="Y68" i="1"/>
  <c r="Y187" i="1"/>
  <c r="Y22" i="1"/>
  <c r="AA10" i="1"/>
  <c r="Y130" i="1"/>
  <c r="Y232" i="1"/>
  <c r="V156" i="1"/>
  <c r="W156" i="1" s="1"/>
  <c r="Z41" i="1"/>
  <c r="Z241" i="1"/>
  <c r="Z69" i="1"/>
  <c r="AA109" i="1"/>
  <c r="V215" i="1"/>
  <c r="W215" i="1" s="1"/>
  <c r="V252" i="1"/>
  <c r="W252" i="1" s="1"/>
  <c r="Y81" i="1"/>
  <c r="V241" i="1"/>
  <c r="W241" i="1" s="1"/>
  <c r="Z149" i="1"/>
  <c r="V226" i="1"/>
  <c r="W226" i="1" s="1"/>
  <c r="Y74" i="1"/>
  <c r="AB74" i="1" s="1"/>
  <c r="AA176" i="1"/>
  <c r="Z73" i="1"/>
  <c r="V202" i="1"/>
  <c r="W202" i="1" s="1"/>
  <c r="V97" i="1"/>
  <c r="W97" i="1" s="1"/>
  <c r="V129" i="1"/>
  <c r="W129" i="1" s="1"/>
  <c r="V250" i="1"/>
  <c r="W250" i="1" s="1"/>
  <c r="AA244" i="1"/>
  <c r="AA82" i="1"/>
  <c r="Y173" i="1"/>
  <c r="Z231" i="1"/>
  <c r="AA31" i="1"/>
  <c r="Z80" i="1"/>
  <c r="AA122" i="1"/>
  <c r="Y212" i="1"/>
  <c r="AA22" i="1"/>
  <c r="Y103" i="1"/>
  <c r="V236" i="1"/>
  <c r="W236" i="1" s="1"/>
  <c r="Y199" i="1"/>
  <c r="Y37" i="1"/>
  <c r="V92" i="1"/>
  <c r="W92" i="1" s="1"/>
  <c r="AA74" i="1"/>
  <c r="AA61" i="1"/>
  <c r="V149" i="1"/>
  <c r="W149" i="1" s="1"/>
  <c r="Y145" i="1"/>
  <c r="AB145" i="1" s="1"/>
  <c r="AC145" i="1" s="1"/>
  <c r="Y82" i="1"/>
  <c r="V190" i="1"/>
  <c r="W190" i="1" s="1"/>
  <c r="AA159" i="1"/>
  <c r="Y18" i="1"/>
  <c r="Z66" i="1"/>
  <c r="Y182" i="1"/>
  <c r="V54" i="1"/>
  <c r="W54" i="1" s="1"/>
  <c r="Z18" i="1"/>
  <c r="V115" i="1"/>
  <c r="W115" i="1" s="1"/>
  <c r="Y179" i="1"/>
  <c r="Y90" i="1"/>
  <c r="Z173" i="1"/>
  <c r="Y31" i="1"/>
  <c r="AA5" i="1"/>
  <c r="AA224" i="1"/>
  <c r="Y157" i="1"/>
  <c r="AA102" i="1"/>
  <c r="V103" i="1"/>
  <c r="W103" i="1" s="1"/>
  <c r="Y252" i="1"/>
  <c r="V104" i="1"/>
  <c r="W104" i="1" s="1"/>
  <c r="Y118" i="1"/>
  <c r="AA62" i="1"/>
  <c r="Y13" i="1"/>
  <c r="Z61" i="1"/>
  <c r="Z181" i="1"/>
  <c r="AA230" i="1"/>
  <c r="Z159" i="1"/>
  <c r="Y144" i="1"/>
  <c r="Y203" i="1"/>
  <c r="AB203" i="1" s="1"/>
  <c r="AA112" i="1"/>
  <c r="Z39" i="1"/>
  <c r="Z186" i="1"/>
  <c r="Y245" i="1"/>
  <c r="V18" i="1"/>
  <c r="W18" i="1" s="1"/>
  <c r="AA147" i="1"/>
  <c r="Z90" i="1"/>
  <c r="Z250" i="1"/>
  <c r="Z162" i="1"/>
  <c r="Y7" i="1"/>
  <c r="Y214" i="1"/>
  <c r="Y139" i="1"/>
  <c r="V84" i="1"/>
  <c r="W84" i="1" s="1"/>
  <c r="V132" i="1"/>
  <c r="W132" i="1" s="1"/>
  <c r="AA172" i="1"/>
  <c r="AA15" i="1"/>
  <c r="Y224" i="1"/>
  <c r="AA70" i="1"/>
  <c r="Z13" i="1"/>
  <c r="Y156" i="1"/>
  <c r="Z28" i="1"/>
  <c r="Y108" i="1"/>
  <c r="Z185" i="1"/>
  <c r="V61" i="1"/>
  <c r="W61" i="1" s="1"/>
  <c r="Z207" i="1"/>
  <c r="V232" i="1"/>
  <c r="W232" i="1" s="1"/>
  <c r="V225" i="1"/>
  <c r="W225" i="1" s="1"/>
  <c r="Z240" i="1"/>
  <c r="Y159" i="1"/>
  <c r="V176" i="1"/>
  <c r="W176" i="1" s="1"/>
  <c r="V134" i="1"/>
  <c r="W134" i="1" s="1"/>
  <c r="Y215" i="1"/>
  <c r="Y225" i="1"/>
  <c r="AA69" i="1"/>
  <c r="Y47" i="1"/>
  <c r="V184" i="1"/>
  <c r="W184" i="1" s="1"/>
  <c r="AA75" i="1"/>
  <c r="V206" i="1"/>
  <c r="W206" i="1" s="1"/>
  <c r="Y155" i="1"/>
  <c r="Z220" i="1"/>
  <c r="Z120" i="1"/>
  <c r="Z234" i="1"/>
  <c r="Z132" i="1"/>
  <c r="AB132" i="1" s="1"/>
  <c r="V59" i="1"/>
  <c r="W59" i="1" s="1"/>
  <c r="Z15" i="1"/>
  <c r="Y64" i="1"/>
  <c r="V209" i="1"/>
  <c r="W209" i="1" s="1"/>
  <c r="V163" i="1"/>
  <c r="W163" i="1" s="1"/>
  <c r="AA49" i="1"/>
  <c r="Z22" i="1"/>
  <c r="V198" i="1"/>
  <c r="W198" i="1" s="1"/>
  <c r="Y241" i="1"/>
  <c r="V62" i="1"/>
  <c r="W62" i="1" s="1"/>
  <c r="V243" i="1"/>
  <c r="W243" i="1" s="1"/>
  <c r="Y164" i="1"/>
  <c r="AA53" i="1"/>
  <c r="Y61" i="1"/>
  <c r="AA131" i="1"/>
  <c r="Y226" i="1"/>
  <c r="Z8" i="1"/>
  <c r="Y44" i="1"/>
  <c r="AB44" i="1" s="1"/>
  <c r="V159" i="1"/>
  <c r="W159" i="1" s="1"/>
  <c r="Z190" i="1"/>
  <c r="V63" i="1"/>
  <c r="W63" i="1" s="1"/>
  <c r="Y69" i="1"/>
  <c r="AB69" i="1" s="1"/>
  <c r="AA39" i="1"/>
  <c r="AA57" i="1"/>
  <c r="Z75" i="1"/>
  <c r="Z242" i="1"/>
  <c r="AA132" i="1"/>
  <c r="AC132" i="1" s="1"/>
  <c r="Z204" i="1"/>
  <c r="AA243" i="1"/>
  <c r="V86" i="1"/>
  <c r="W86" i="1" s="1"/>
  <c r="AA181" i="1"/>
  <c r="V16" i="1"/>
  <c r="W16" i="1" s="1"/>
  <c r="V185" i="1"/>
  <c r="W185" i="1" s="1"/>
  <c r="V119" i="1"/>
  <c r="W119" i="1" s="1"/>
  <c r="V121" i="1"/>
  <c r="W121" i="1" s="1"/>
  <c r="Z248" i="1"/>
  <c r="Y208" i="1"/>
  <c r="V240" i="1"/>
  <c r="W240" i="1" s="1"/>
  <c r="Y248" i="1"/>
  <c r="AB248" i="1" s="1"/>
  <c r="Z40" i="1"/>
  <c r="Y131" i="1"/>
  <c r="V111" i="1"/>
  <c r="W111" i="1" s="1"/>
  <c r="Z79" i="1"/>
  <c r="Y63" i="1"/>
  <c r="Z121" i="1"/>
  <c r="V101" i="1"/>
  <c r="W101" i="1" s="1"/>
  <c r="Z182" i="1"/>
  <c r="AA250" i="1"/>
  <c r="Y57" i="1"/>
  <c r="Z202" i="1"/>
  <c r="V23" i="1"/>
  <c r="W23" i="1" s="1"/>
  <c r="AA115" i="1"/>
  <c r="AA184" i="1"/>
  <c r="Z155" i="1"/>
  <c r="V39" i="1"/>
  <c r="W39" i="1" s="1"/>
  <c r="AA162" i="1"/>
  <c r="Z214" i="1"/>
  <c r="AB214" i="1" s="1"/>
  <c r="Y172" i="1"/>
  <c r="Z72" i="1"/>
  <c r="V170" i="1"/>
  <c r="W170" i="1" s="1"/>
  <c r="AA157" i="1"/>
  <c r="Y28" i="1"/>
  <c r="AB28" i="1" s="1"/>
  <c r="AA103" i="1"/>
  <c r="Z34" i="1"/>
  <c r="Z37" i="1"/>
  <c r="Z119" i="1"/>
  <c r="AA175" i="1"/>
  <c r="Z208" i="1"/>
  <c r="Y190" i="1"/>
  <c r="Z131" i="1"/>
  <c r="V79" i="1"/>
  <c r="W79" i="1" s="1"/>
  <c r="Y36" i="1"/>
  <c r="AA79" i="1"/>
  <c r="Y32" i="1"/>
  <c r="AB32" i="1" s="1"/>
  <c r="AA47" i="1"/>
  <c r="AA36" i="1"/>
  <c r="AA63" i="1"/>
  <c r="AA207" i="1"/>
  <c r="V155" i="1"/>
  <c r="W155" i="1" s="1"/>
  <c r="AA221" i="1"/>
  <c r="AA165" i="1"/>
  <c r="Z157" i="1"/>
  <c r="Z139" i="1"/>
  <c r="V192" i="1"/>
  <c r="W192" i="1" s="1"/>
  <c r="Y75" i="1"/>
  <c r="AB75" i="1" s="1"/>
  <c r="Z54" i="1"/>
  <c r="Y39" i="1"/>
  <c r="Z169" i="1"/>
  <c r="AA173" i="1"/>
  <c r="V139" i="1"/>
  <c r="W139" i="1" s="1"/>
  <c r="V224" i="1"/>
  <c r="W224" i="1" s="1"/>
  <c r="V114" i="1"/>
  <c r="W114" i="1" s="1"/>
  <c r="Y59" i="1"/>
  <c r="Z163" i="1"/>
  <c r="Y48" i="1"/>
  <c r="AA108" i="1"/>
  <c r="AA66" i="1"/>
  <c r="Y119" i="1"/>
  <c r="Y222" i="1"/>
  <c r="Z176" i="1"/>
  <c r="Z143" i="1"/>
  <c r="V123" i="1"/>
  <c r="W123" i="1" s="1"/>
  <c r="V208" i="1"/>
  <c r="W208" i="1" s="1"/>
  <c r="Y111" i="1"/>
  <c r="AB111" i="1" s="1"/>
  <c r="AA152" i="1"/>
  <c r="V194" i="1"/>
  <c r="W194" i="1" s="1"/>
  <c r="AA236" i="1"/>
  <c r="Z36" i="1"/>
  <c r="V238" i="1"/>
  <c r="W238" i="1" s="1"/>
  <c r="Y235" i="1"/>
  <c r="Z63" i="1"/>
  <c r="AA183" i="1"/>
  <c r="AA225" i="1"/>
  <c r="Z210" i="1"/>
  <c r="Y170" i="1"/>
  <c r="AA20" i="1"/>
  <c r="Z179" i="1"/>
  <c r="V95" i="1"/>
  <c r="W95" i="1" s="1"/>
  <c r="Y15" i="1"/>
  <c r="V85" i="1"/>
  <c r="W85" i="1" s="1"/>
  <c r="Y114" i="1"/>
  <c r="AA95" i="1"/>
  <c r="AA37" i="1"/>
  <c r="AA248" i="1"/>
  <c r="AA134" i="1"/>
  <c r="V34" i="1"/>
  <c r="W34" i="1" s="1"/>
  <c r="Z112" i="1"/>
  <c r="AA86" i="1"/>
  <c r="Z252" i="1"/>
  <c r="Y123" i="1"/>
  <c r="AA208" i="1"/>
  <c r="V36" i="1"/>
  <c r="W36" i="1" s="1"/>
  <c r="AA148" i="1"/>
  <c r="AA110" i="1"/>
  <c r="Z236" i="1"/>
  <c r="AA111" i="1"/>
  <c r="AA235" i="1"/>
  <c r="Y54" i="1"/>
  <c r="Y97" i="1"/>
  <c r="AA18" i="1"/>
  <c r="V214" i="1"/>
  <c r="W214" i="1" s="1"/>
  <c r="Z147" i="1"/>
  <c r="AA187" i="1"/>
  <c r="Z192" i="1"/>
  <c r="V153" i="1"/>
  <c r="W153" i="1" s="1"/>
  <c r="V25" i="1"/>
  <c r="W25" i="1" s="1"/>
  <c r="Z180" i="1"/>
  <c r="AA241" i="1"/>
  <c r="Z10" i="1"/>
  <c r="AA127" i="1"/>
  <c r="Z62" i="1"/>
  <c r="AA123" i="1"/>
  <c r="Y34" i="1"/>
  <c r="AB34" i="1" s="1"/>
  <c r="AA171" i="1"/>
  <c r="Y79" i="1"/>
  <c r="Z123" i="1"/>
  <c r="V73" i="1"/>
  <c r="W73" i="1" s="1"/>
  <c r="AA81" i="1"/>
  <c r="Z235" i="1"/>
  <c r="V110" i="1"/>
  <c r="W110" i="1" s="1"/>
  <c r="Y184" i="1"/>
  <c r="AB184" i="1" s="1"/>
  <c r="AC184" i="1" s="1"/>
  <c r="Z141" i="1"/>
  <c r="Y236" i="1"/>
  <c r="AA203" i="1"/>
  <c r="V235" i="1"/>
  <c r="W235" i="1" s="1"/>
  <c r="Z215" i="1"/>
  <c r="Z183" i="1"/>
  <c r="Y183" i="1"/>
  <c r="AA16" i="1"/>
  <c r="V234" i="1"/>
  <c r="W234" i="1" s="1"/>
  <c r="AA54" i="1"/>
  <c r="Z82" i="1"/>
  <c r="AA245" i="1"/>
  <c r="Z65" i="1"/>
  <c r="AA231" i="1"/>
  <c r="Z129" i="1"/>
  <c r="AA59" i="1"/>
  <c r="Y228" i="1"/>
  <c r="Z218" i="1"/>
  <c r="AA12" i="1"/>
  <c r="V125" i="1"/>
  <c r="W125" i="1" s="1"/>
  <c r="AA116" i="1"/>
  <c r="AA249" i="1"/>
  <c r="V188" i="1"/>
  <c r="W188" i="1" s="1"/>
  <c r="AA216" i="1"/>
  <c r="Y106" i="1"/>
  <c r="V11" i="1"/>
  <c r="W11" i="1" s="1"/>
  <c r="Z33" i="1"/>
  <c r="Y84" i="1"/>
  <c r="Z193" i="1"/>
  <c r="AB193" i="1" s="1"/>
  <c r="Z187" i="1"/>
  <c r="AA151" i="1"/>
  <c r="Y201" i="1"/>
  <c r="V5" i="1"/>
  <c r="W5" i="1" s="1"/>
  <c r="Z116" i="1"/>
  <c r="Z228" i="1"/>
  <c r="V216" i="1"/>
  <c r="W216" i="1" s="1"/>
  <c r="V195" i="1"/>
  <c r="W195" i="1" s="1"/>
  <c r="Y35" i="1"/>
  <c r="Z48" i="1"/>
  <c r="Z12" i="1"/>
  <c r="V237" i="1"/>
  <c r="W237" i="1" s="1"/>
  <c r="Z25" i="1"/>
  <c r="Y213" i="1"/>
  <c r="Z233" i="1"/>
  <c r="Z247" i="1"/>
  <c r="Y88" i="1"/>
  <c r="V29" i="1"/>
  <c r="W29" i="1" s="1"/>
  <c r="V122" i="1"/>
  <c r="W122" i="1" s="1"/>
  <c r="Y188" i="1"/>
  <c r="Z205" i="1"/>
  <c r="Z151" i="1"/>
  <c r="V217" i="1"/>
  <c r="W217" i="1" s="1"/>
  <c r="AA209" i="1"/>
  <c r="V201" i="1"/>
  <c r="W201" i="1" s="1"/>
  <c r="AA35" i="1"/>
  <c r="AA48" i="1"/>
  <c r="Z201" i="1"/>
  <c r="Z60" i="1"/>
  <c r="Y71" i="1"/>
  <c r="Z137" i="1"/>
  <c r="Y46" i="1"/>
  <c r="Z11" i="1"/>
  <c r="Y249" i="1"/>
  <c r="V43" i="1"/>
  <c r="W43" i="1" s="1"/>
  <c r="V151" i="1"/>
  <c r="W151" i="1" s="1"/>
  <c r="AA196" i="1"/>
  <c r="AA201" i="1"/>
  <c r="V77" i="1"/>
  <c r="W77" i="1" s="1"/>
  <c r="Y38" i="1"/>
  <c r="Z195" i="1"/>
  <c r="Z17" i="1"/>
  <c r="V146" i="1"/>
  <c r="W146" i="1" s="1"/>
  <c r="Y45" i="1"/>
  <c r="V48" i="1"/>
  <c r="W48" i="1" s="1"/>
  <c r="AA25" i="1"/>
  <c r="Z168" i="1"/>
  <c r="Z140" i="1"/>
  <c r="Z114" i="1"/>
  <c r="Z84" i="1"/>
  <c r="Z5" i="1"/>
  <c r="V120" i="1"/>
  <c r="W120" i="1" s="1"/>
  <c r="Y196" i="1"/>
  <c r="Y25" i="1"/>
  <c r="V14" i="1"/>
  <c r="W14" i="1" s="1"/>
  <c r="AA38" i="1"/>
  <c r="AA85" i="1"/>
  <c r="Y30" i="1"/>
  <c r="AB30" i="1" s="1"/>
  <c r="Z71" i="1"/>
  <c r="V196" i="1"/>
  <c r="W196" i="1" s="1"/>
  <c r="AA125" i="1"/>
  <c r="V88" i="1"/>
  <c r="W88" i="1" s="1"/>
  <c r="Z216" i="1"/>
  <c r="Y11" i="1"/>
  <c r="Z26" i="1"/>
  <c r="Y128" i="1"/>
  <c r="Y150" i="1"/>
  <c r="AB150" i="1" s="1"/>
  <c r="AC150" i="1" s="1"/>
  <c r="V70" i="1"/>
  <c r="W70" i="1" s="1"/>
  <c r="V223" i="1"/>
  <c r="W223" i="1" s="1"/>
  <c r="AA114" i="1"/>
  <c r="V138" i="1"/>
  <c r="W138" i="1" s="1"/>
  <c r="Y135" i="1"/>
  <c r="Z229" i="1"/>
  <c r="AA167" i="1"/>
  <c r="AA195" i="1"/>
  <c r="Y102" i="1"/>
  <c r="Y233" i="1"/>
  <c r="Z46" i="1"/>
  <c r="V247" i="1"/>
  <c r="W247" i="1" s="1"/>
  <c r="V71" i="1"/>
  <c r="W71" i="1" s="1"/>
  <c r="V242" i="1"/>
  <c r="W242" i="1" s="1"/>
  <c r="Y242" i="1"/>
  <c r="Y5" i="1"/>
  <c r="Z21" i="1"/>
  <c r="V180" i="1"/>
  <c r="W180" i="1" s="1"/>
  <c r="V212" i="1"/>
  <c r="W212" i="1" s="1"/>
  <c r="Y237" i="1"/>
  <c r="AB237" i="1" s="1"/>
  <c r="AA137" i="1"/>
  <c r="Y223" i="1"/>
  <c r="AA212" i="1"/>
  <c r="AA99" i="1"/>
  <c r="Y52" i="1"/>
  <c r="Z138" i="1"/>
  <c r="AA11" i="1"/>
  <c r="AA218" i="1"/>
  <c r="Z146" i="1"/>
  <c r="Y218" i="1"/>
  <c r="V249" i="1"/>
  <c r="W249" i="1" s="1"/>
  <c r="Y137" i="1"/>
  <c r="Z125" i="1"/>
  <c r="AA197" i="1"/>
  <c r="Y120" i="1"/>
  <c r="AB120" i="1" s="1"/>
  <c r="AA217" i="1"/>
  <c r="Y26" i="1"/>
  <c r="Z142" i="1"/>
  <c r="V99" i="1"/>
  <c r="W99" i="1" s="1"/>
  <c r="V140" i="1"/>
  <c r="W140" i="1" s="1"/>
  <c r="Y107" i="1"/>
  <c r="AB107" i="1" s="1"/>
  <c r="Z83" i="1"/>
  <c r="Y247" i="1"/>
  <c r="Y163" i="1"/>
  <c r="Y167" i="1"/>
  <c r="Z209" i="1"/>
  <c r="Y70" i="1"/>
  <c r="Y33" i="1"/>
  <c r="V116" i="1"/>
  <c r="W116" i="1" s="1"/>
  <c r="V246" i="1"/>
  <c r="W246" i="1" s="1"/>
  <c r="V96" i="1"/>
  <c r="W96" i="1" s="1"/>
  <c r="V52" i="1"/>
  <c r="W52" i="1" s="1"/>
  <c r="V160" i="1"/>
  <c r="W160" i="1" s="1"/>
  <c r="Z212" i="1"/>
  <c r="AA83" i="1"/>
  <c r="AA89" i="1"/>
  <c r="Z91" i="1"/>
  <c r="Y246" i="1"/>
  <c r="Y95" i="1"/>
  <c r="AB95" i="1" s="1"/>
  <c r="AA51" i="1"/>
  <c r="AA94" i="1"/>
  <c r="Z213" i="1"/>
  <c r="Z211" i="1"/>
  <c r="Z102" i="1"/>
  <c r="Z52" i="1"/>
  <c r="AA106" i="1"/>
  <c r="V135" i="1"/>
  <c r="W135" i="1" s="1"/>
  <c r="V106" i="1"/>
  <c r="W106" i="1" s="1"/>
  <c r="Z88" i="1"/>
  <c r="Y216" i="1"/>
  <c r="Z160" i="1"/>
  <c r="V233" i="1"/>
  <c r="W233" i="1" s="1"/>
  <c r="Y117" i="1"/>
  <c r="AB117" i="1" s="1"/>
  <c r="V27" i="1"/>
  <c r="W27" i="1" s="1"/>
  <c r="Y209" i="1"/>
  <c r="Y195" i="1"/>
  <c r="V193" i="1"/>
  <c r="W193" i="1" s="1"/>
  <c r="AA135" i="1"/>
  <c r="V12" i="1"/>
  <c r="W12" i="1" s="1"/>
  <c r="Z223" i="1"/>
  <c r="Z188" i="1"/>
  <c r="Z68" i="1"/>
  <c r="AA46" i="1"/>
  <c r="Z76" i="1"/>
  <c r="Z14" i="1"/>
  <c r="Z106" i="1"/>
  <c r="AA30" i="1"/>
  <c r="AA233" i="1"/>
  <c r="AA247" i="1"/>
  <c r="V229" i="1"/>
  <c r="W229" i="1" s="1"/>
  <c r="Y168" i="1"/>
  <c r="V50" i="1"/>
  <c r="W50" i="1" s="1"/>
  <c r="Z35" i="1"/>
  <c r="AA42" i="1"/>
  <c r="AA193" i="1"/>
  <c r="Z99" i="1"/>
  <c r="V204" i="1"/>
  <c r="W204" i="1" s="1"/>
  <c r="Y43" i="1"/>
  <c r="Z136" i="1"/>
  <c r="V161" i="1"/>
  <c r="W161" i="1" s="1"/>
  <c r="V35" i="1"/>
  <c r="W35" i="1" s="1"/>
  <c r="Y85" i="1"/>
  <c r="Z85" i="1"/>
  <c r="Y116" i="1"/>
  <c r="AA88" i="1"/>
  <c r="Y146" i="1"/>
  <c r="AA251" i="1"/>
  <c r="AC203" i="1" l="1"/>
  <c r="AB97" i="1"/>
  <c r="AC97" i="1" s="1"/>
  <c r="AB170" i="1"/>
  <c r="AC170" i="1" s="1"/>
  <c r="AB70" i="1"/>
  <c r="AC70" i="1" s="1"/>
  <c r="AB47" i="1"/>
  <c r="AC47" i="1" s="1"/>
  <c r="AB7" i="1"/>
  <c r="AC154" i="1"/>
  <c r="AB116" i="1"/>
  <c r="AB164" i="1"/>
  <c r="AC164" i="1" s="1"/>
  <c r="AB232" i="1"/>
  <c r="AC232" i="1" s="1"/>
  <c r="AB247" i="1"/>
  <c r="AB15" i="1"/>
  <c r="AC15" i="1" s="1"/>
  <c r="AB189" i="1"/>
  <c r="AB102" i="1"/>
  <c r="AC102" i="1" s="1"/>
  <c r="AB59" i="1"/>
  <c r="AC59" i="1" s="1"/>
  <c r="AB241" i="1"/>
  <c r="AC241" i="1" s="1"/>
  <c r="AB155" i="1"/>
  <c r="AB16" i="1"/>
  <c r="AC16" i="1" s="1"/>
  <c r="AC28" i="1"/>
  <c r="AB61" i="1"/>
  <c r="AC61" i="1" s="1"/>
  <c r="AB156" i="1"/>
  <c r="AC156" i="1" s="1"/>
  <c r="AB234" i="1"/>
  <c r="AC234" i="1" s="1"/>
  <c r="AB219" i="1"/>
  <c r="AC219" i="1" s="1"/>
  <c r="AB195" i="1"/>
  <c r="AB190" i="1"/>
  <c r="AB199" i="1"/>
  <c r="AC199" i="1" s="1"/>
  <c r="AB159" i="1"/>
  <c r="AC159" i="1" s="1"/>
  <c r="AB240" i="1"/>
  <c r="AC240" i="1" s="1"/>
  <c r="AB89" i="1"/>
  <c r="AC89" i="1" s="1"/>
  <c r="AB246" i="1"/>
  <c r="AC246" i="1" s="1"/>
  <c r="AB39" i="1"/>
  <c r="AC39" i="1" s="1"/>
  <c r="AB35" i="1"/>
  <c r="AC35" i="1" s="1"/>
  <c r="AB225" i="1"/>
  <c r="AC225" i="1" s="1"/>
  <c r="AB31" i="1"/>
  <c r="AC31" i="1" s="1"/>
  <c r="AB146" i="1"/>
  <c r="AC146" i="1" s="1"/>
  <c r="AB175" i="1"/>
  <c r="AC175" i="1" s="1"/>
  <c r="AB163" i="1"/>
  <c r="AC163" i="1" s="1"/>
  <c r="AB79" i="1"/>
  <c r="AC79" i="1" s="1"/>
  <c r="AB130" i="1"/>
  <c r="AC130" i="1" s="1"/>
  <c r="AB158" i="1"/>
  <c r="AC158" i="1" s="1"/>
  <c r="AB251" i="1"/>
  <c r="AC251" i="1" s="1"/>
  <c r="AB200" i="1"/>
  <c r="AC200" i="1" s="1"/>
  <c r="AB6" i="1"/>
  <c r="AC6" i="1" s="1"/>
  <c r="AB93" i="1"/>
  <c r="AC93" i="1" s="1"/>
  <c r="AB213" i="1"/>
  <c r="AC213" i="1" s="1"/>
  <c r="AB23" i="1"/>
  <c r="AC23" i="1" s="1"/>
  <c r="AB33" i="1"/>
  <c r="AC33" i="1" s="1"/>
  <c r="AB103" i="1"/>
  <c r="AC103" i="1" s="1"/>
  <c r="AB92" i="1"/>
  <c r="AC92" i="1" s="1"/>
  <c r="AB86" i="1"/>
  <c r="AC86" i="1" s="1"/>
  <c r="AB167" i="1"/>
  <c r="AC167" i="1" s="1"/>
  <c r="AB171" i="1"/>
  <c r="AC171" i="1" s="1"/>
  <c r="AB29" i="1"/>
  <c r="AC29" i="1" s="1"/>
  <c r="AB172" i="1"/>
  <c r="AC172" i="1" s="1"/>
  <c r="AB118" i="1"/>
  <c r="AC118" i="1" s="1"/>
  <c r="AC122" i="1"/>
  <c r="AB137" i="1"/>
  <c r="AC137" i="1" s="1"/>
  <c r="AB218" i="1"/>
  <c r="AC218" i="1" s="1"/>
  <c r="AB58" i="1"/>
  <c r="AC58" i="1" s="1"/>
  <c r="AB87" i="1"/>
  <c r="AC87" i="1" s="1"/>
  <c r="AB216" i="1"/>
  <c r="AC216" i="1" s="1"/>
  <c r="AB71" i="1"/>
  <c r="AC71" i="1" s="1"/>
  <c r="AB168" i="1"/>
  <c r="AC168" i="1" s="1"/>
  <c r="AB5" i="1"/>
  <c r="AC5" i="1" s="1"/>
  <c r="AC248" i="1"/>
  <c r="AC247" i="1"/>
  <c r="AB239" i="1"/>
  <c r="AC239" i="1" s="1"/>
  <c r="AB26" i="1"/>
  <c r="AC26" i="1" s="1"/>
  <c r="AB11" i="1"/>
  <c r="AC11" i="1" s="1"/>
  <c r="AC69" i="1"/>
  <c r="AB13" i="1"/>
  <c r="AC13" i="1" s="1"/>
  <c r="AB110" i="1"/>
  <c r="AC110" i="1" s="1"/>
  <c r="AB25" i="1"/>
  <c r="AC25" i="1" s="1"/>
  <c r="AB235" i="1"/>
  <c r="AC235" i="1" s="1"/>
  <c r="AB221" i="1"/>
  <c r="AC221" i="1" s="1"/>
  <c r="AB126" i="1"/>
  <c r="AC126" i="1" s="1"/>
  <c r="AB27" i="1"/>
  <c r="AC27" i="1" s="1"/>
  <c r="AB67" i="1"/>
  <c r="AC67" i="1" s="1"/>
  <c r="AB153" i="1"/>
  <c r="AC153" i="1" s="1"/>
  <c r="AB198" i="1"/>
  <c r="AC198" i="1" s="1"/>
  <c r="AB244" i="1"/>
  <c r="AC244" i="1" s="1"/>
  <c r="AB166" i="1"/>
  <c r="AC166" i="1" s="1"/>
  <c r="AB109" i="1"/>
  <c r="AC109" i="1" s="1"/>
  <c r="AB49" i="1"/>
  <c r="AC49" i="1" s="1"/>
  <c r="AB236" i="1"/>
  <c r="AC236" i="1" s="1"/>
  <c r="AB53" i="1"/>
  <c r="AC53" i="1" s="1"/>
  <c r="AB165" i="1"/>
  <c r="AC165" i="1" s="1"/>
  <c r="AB209" i="1"/>
  <c r="AC209" i="1" s="1"/>
  <c r="AB197" i="1"/>
  <c r="AC197" i="1" s="1"/>
  <c r="AB183" i="1"/>
  <c r="AC183" i="1" s="1"/>
  <c r="AB243" i="1"/>
  <c r="AC243" i="1" s="1"/>
  <c r="AB230" i="1"/>
  <c r="AC230" i="1" s="1"/>
  <c r="AB134" i="1"/>
  <c r="AC134" i="1" s="1"/>
  <c r="AB104" i="1"/>
  <c r="AC104" i="1" s="1"/>
  <c r="AB51" i="1"/>
  <c r="AC51" i="1" s="1"/>
  <c r="AC50" i="1"/>
  <c r="AB85" i="1"/>
  <c r="AC85" i="1" s="1"/>
  <c r="AB252" i="1"/>
  <c r="AC252" i="1" s="1"/>
  <c r="AC190" i="1"/>
  <c r="AB19" i="1"/>
  <c r="AC19" i="1" s="1"/>
  <c r="AB101" i="1"/>
  <c r="AC101" i="1" s="1"/>
  <c r="AC189" i="1"/>
  <c r="AC155" i="1"/>
  <c r="AB65" i="1"/>
  <c r="AC65" i="1" s="1"/>
  <c r="AB77" i="1"/>
  <c r="AC77" i="1" s="1"/>
  <c r="AB17" i="1"/>
  <c r="AC17" i="1" s="1"/>
  <c r="AB196" i="1"/>
  <c r="AC196" i="1" s="1"/>
  <c r="AC111" i="1"/>
  <c r="AB182" i="1"/>
  <c r="AC182" i="1" s="1"/>
  <c r="AB82" i="1"/>
  <c r="AC82" i="1" s="1"/>
  <c r="AB224" i="1"/>
  <c r="AC224" i="1" s="1"/>
  <c r="AB143" i="1"/>
  <c r="AC143" i="1" s="1"/>
  <c r="AB148" i="1"/>
  <c r="AC148" i="1" s="1"/>
  <c r="AB94" i="1"/>
  <c r="AC94" i="1" s="1"/>
  <c r="AB98" i="1"/>
  <c r="AC98" i="1" s="1"/>
  <c r="AB136" i="1"/>
  <c r="AC136" i="1" s="1"/>
  <c r="AB249" i="1"/>
  <c r="AC249" i="1" s="1"/>
  <c r="AB123" i="1"/>
  <c r="AC123" i="1" s="1"/>
  <c r="AB131" i="1"/>
  <c r="AC131" i="1" s="1"/>
  <c r="AB41" i="1"/>
  <c r="AC41" i="1" s="1"/>
  <c r="AB174" i="1"/>
  <c r="AC174" i="1" s="1"/>
  <c r="AB205" i="1"/>
  <c r="AC205" i="1" s="1"/>
  <c r="AB100" i="1"/>
  <c r="AC100" i="1" s="1"/>
  <c r="AB38" i="1"/>
  <c r="AC38" i="1" s="1"/>
  <c r="AB161" i="1"/>
  <c r="AC161" i="1" s="1"/>
  <c r="AC237" i="1"/>
  <c r="AB229" i="1"/>
  <c r="AC229" i="1" s="1"/>
  <c r="AB212" i="1"/>
  <c r="AC212" i="1" s="1"/>
  <c r="AB9" i="1"/>
  <c r="AC9" i="1" s="1"/>
  <c r="AB40" i="1"/>
  <c r="AC40" i="1" s="1"/>
  <c r="AC32" i="1"/>
  <c r="AB73" i="1"/>
  <c r="AC73" i="1" s="1"/>
  <c r="AB206" i="1"/>
  <c r="AC206" i="1" s="1"/>
  <c r="AB162" i="1"/>
  <c r="AC162" i="1" s="1"/>
  <c r="AB129" i="1"/>
  <c r="AC129" i="1" s="1"/>
  <c r="AB64" i="1"/>
  <c r="AC64" i="1" s="1"/>
  <c r="AB56" i="1"/>
  <c r="AC56" i="1" s="1"/>
  <c r="AB42" i="1"/>
  <c r="AC42" i="1" s="1"/>
  <c r="AB21" i="1"/>
  <c r="AC21" i="1" s="1"/>
  <c r="AB135" i="1"/>
  <c r="AC135" i="1" s="1"/>
  <c r="AC95" i="1"/>
  <c r="AB242" i="1"/>
  <c r="AC242" i="1" s="1"/>
  <c r="AB22" i="1"/>
  <c r="AC22" i="1" s="1"/>
  <c r="AB57" i="1"/>
  <c r="AC57" i="1" s="1"/>
  <c r="AB186" i="1"/>
  <c r="AC186" i="1" s="1"/>
  <c r="AB108" i="1"/>
  <c r="AC108" i="1" s="1"/>
  <c r="AB149" i="1"/>
  <c r="AC149" i="1" s="1"/>
  <c r="AB105" i="1"/>
  <c r="AC105" i="1" s="1"/>
  <c r="AB20" i="1"/>
  <c r="AC20" i="1" s="1"/>
  <c r="AB231" i="1"/>
  <c r="AC231" i="1" s="1"/>
  <c r="AB169" i="1"/>
  <c r="AC169" i="1" s="1"/>
  <c r="AB180" i="1"/>
  <c r="AC180" i="1" s="1"/>
  <c r="AB204" i="1"/>
  <c r="AC204" i="1" s="1"/>
  <c r="AB217" i="1"/>
  <c r="AC217" i="1" s="1"/>
  <c r="AB106" i="1"/>
  <c r="AC106" i="1" s="1"/>
  <c r="AB114" i="1"/>
  <c r="AC114" i="1" s="1"/>
  <c r="AB54" i="1"/>
  <c r="AC54" i="1" s="1"/>
  <c r="AB10" i="1"/>
  <c r="AC10" i="1" s="1"/>
  <c r="AB127" i="1"/>
  <c r="AC127" i="1" s="1"/>
  <c r="AC55" i="1"/>
  <c r="AB115" i="1"/>
  <c r="AC115" i="1" s="1"/>
  <c r="AB72" i="1"/>
  <c r="AC72" i="1" s="1"/>
  <c r="AB113" i="1"/>
  <c r="AC113" i="1" s="1"/>
  <c r="AB80" i="1"/>
  <c r="AC80" i="1" s="1"/>
  <c r="AB192" i="1"/>
  <c r="AC192" i="1" s="1"/>
  <c r="AC120" i="1"/>
  <c r="AB151" i="1"/>
  <c r="AC151" i="1" s="1"/>
  <c r="AB142" i="1"/>
  <c r="AC142" i="1" s="1"/>
  <c r="AB211" i="1"/>
  <c r="AC211" i="1" s="1"/>
  <c r="AB128" i="1"/>
  <c r="AC128" i="1" s="1"/>
  <c r="AC107" i="1"/>
  <c r="AB52" i="1"/>
  <c r="AC52" i="1" s="1"/>
  <c r="AB188" i="1"/>
  <c r="AC188" i="1" s="1"/>
  <c r="AB88" i="1"/>
  <c r="AC88" i="1" s="1"/>
  <c r="AB90" i="1"/>
  <c r="AC90" i="1" s="1"/>
  <c r="AB179" i="1"/>
  <c r="AC179" i="1" s="1"/>
  <c r="AB176" i="1"/>
  <c r="AC176" i="1" s="1"/>
  <c r="AB81" i="1"/>
  <c r="AC81" i="1" s="1"/>
  <c r="AB185" i="1"/>
  <c r="AC185" i="1" s="1"/>
  <c r="AB144" i="1"/>
  <c r="AC144" i="1" s="1"/>
  <c r="AB210" i="1"/>
  <c r="AC210" i="1" s="1"/>
  <c r="AB24" i="1"/>
  <c r="AC24" i="1" s="1"/>
  <c r="AC214" i="1"/>
  <c r="AB177" i="1"/>
  <c r="AC177" i="1" s="1"/>
  <c r="AB45" i="1"/>
  <c r="AC45" i="1" s="1"/>
  <c r="AB125" i="1"/>
  <c r="AC125" i="1" s="1"/>
  <c r="AB43" i="1"/>
  <c r="AC43" i="1" s="1"/>
  <c r="AC30" i="1"/>
  <c r="AC193" i="1"/>
  <c r="AB84" i="1"/>
  <c r="AC84" i="1" s="1"/>
  <c r="AC116" i="1"/>
  <c r="AB48" i="1"/>
  <c r="AC48" i="1" s="1"/>
  <c r="AB37" i="1"/>
  <c r="AC37" i="1" s="1"/>
  <c r="AB202" i="1"/>
  <c r="AC202" i="1" s="1"/>
  <c r="AB62" i="1"/>
  <c r="AC62" i="1" s="1"/>
  <c r="AB222" i="1"/>
  <c r="AC222" i="1" s="1"/>
  <c r="AB207" i="1"/>
  <c r="AC207" i="1" s="1"/>
  <c r="AB181" i="1"/>
  <c r="AC181" i="1" s="1"/>
  <c r="AB112" i="1"/>
  <c r="AC112" i="1" s="1"/>
  <c r="AB250" i="1"/>
  <c r="AC250" i="1" s="1"/>
  <c r="AB141" i="1"/>
  <c r="AC141" i="1" s="1"/>
  <c r="AB14" i="1"/>
  <c r="AC14" i="1" s="1"/>
  <c r="AB60" i="1"/>
  <c r="AC60" i="1" s="1"/>
  <c r="AB99" i="1"/>
  <c r="AC99" i="1" s="1"/>
  <c r="AB12" i="1"/>
  <c r="AC12" i="1" s="1"/>
  <c r="AC117" i="1"/>
  <c r="AB83" i="1"/>
  <c r="AC83" i="1" s="1"/>
  <c r="AB223" i="1"/>
  <c r="AC223" i="1" s="1"/>
  <c r="AB201" i="1"/>
  <c r="AC201" i="1" s="1"/>
  <c r="AB36" i="1"/>
  <c r="AC36" i="1" s="1"/>
  <c r="AC75" i="1"/>
  <c r="AC74" i="1"/>
  <c r="AB187" i="1"/>
  <c r="AC187" i="1" s="1"/>
  <c r="AB68" i="1"/>
  <c r="AC68" i="1" s="1"/>
  <c r="AC44" i="1"/>
  <c r="AB238" i="1"/>
  <c r="AC238" i="1" s="1"/>
  <c r="AB138" i="1"/>
  <c r="AC138" i="1" s="1"/>
  <c r="AB157" i="1"/>
  <c r="AC157" i="1" s="1"/>
  <c r="AB78" i="1"/>
  <c r="AC78" i="1" s="1"/>
  <c r="AB121" i="1"/>
  <c r="AC121" i="1" s="1"/>
  <c r="AB8" i="1"/>
  <c r="AC8" i="1" s="1"/>
  <c r="AB140" i="1"/>
  <c r="AC140" i="1" s="1"/>
  <c r="AC96" i="1"/>
  <c r="AB46" i="1"/>
  <c r="AC46" i="1" s="1"/>
  <c r="AB233" i="1"/>
  <c r="AC233" i="1" s="1"/>
  <c r="AB228" i="1"/>
  <c r="AC228" i="1" s="1"/>
  <c r="AB215" i="1"/>
  <c r="AC215" i="1" s="1"/>
  <c r="AB139" i="1"/>
  <c r="AC139" i="1" s="1"/>
  <c r="AB173" i="1"/>
  <c r="AC173" i="1" s="1"/>
  <c r="AB245" i="1"/>
  <c r="AC245" i="1" s="1"/>
  <c r="AB226" i="1"/>
  <c r="AC226" i="1" s="1"/>
  <c r="AB194" i="1"/>
  <c r="AC194" i="1" s="1"/>
  <c r="AB220" i="1"/>
  <c r="AC220" i="1" s="1"/>
  <c r="AB91" i="1"/>
  <c r="AC91" i="1" s="1"/>
  <c r="AC195" i="1"/>
  <c r="AB119" i="1"/>
  <c r="AC119" i="1" s="1"/>
  <c r="AB63" i="1"/>
  <c r="AC63" i="1" s="1"/>
  <c r="AB208" i="1"/>
  <c r="AC208" i="1" s="1"/>
  <c r="AB18" i="1"/>
  <c r="AC18" i="1" s="1"/>
  <c r="AC34" i="1"/>
  <c r="AB66" i="1"/>
  <c r="AC66" i="1" s="1"/>
  <c r="AB152" i="1"/>
  <c r="AC152" i="1" s="1"/>
  <c r="AC7" i="1"/>
  <c r="AB133" i="1"/>
  <c r="AC133" i="1" s="1"/>
  <c r="AB227" i="1"/>
  <c r="AC227" i="1" s="1"/>
  <c r="AB178" i="1"/>
  <c r="AC178" i="1" s="1"/>
  <c r="AB147" i="1"/>
  <c r="AC147" i="1" s="1"/>
  <c r="AB76" i="1"/>
  <c r="AC76" i="1" s="1"/>
  <c r="AB191" i="1"/>
  <c r="AC191" i="1" s="1"/>
  <c r="AB160" i="1"/>
  <c r="AC16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5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<sst xmlns="http://schemas.openxmlformats.org/spreadsheetml/2006/main" count="4632" uniqueCount="763">
  <si>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</si>
  <si>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</si>
  <si>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</si>
  <si>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</si>
  <si>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</si>
  <si>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</si>
  <si>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</si>
  <si>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</si>
  <si>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</si>
  <si>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</si>
  <si>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</si>
  <si>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</si>
  <si>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</si>
  <si>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</si>
  <si>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</si>
  <si>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</si>
  <si>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</si>
  <si>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</si>
  <si>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</si>
  <si>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</si>
  <si>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</si>
  <si>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</si>
  <si>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</si>
  <si>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</si>
  <si>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</si>
  <si>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</si>
  <si>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</si>
  <si>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</si>
  <si>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</si>
  <si>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</si>
  <si>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</si>
  <si>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</si>
  <si>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</si>
  <si>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</si>
  <si>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</si>
  <si>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</si>
  <si>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</si>
  <si>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</si>
  <si>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</si>
  <si>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</si>
  <si>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</si>
  <si>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</si>
  <si>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</si>
  <si>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</si>
  <si>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</si>
  <si>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</si>
  <si>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</si>
  <si>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</si>
  <si>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</si>
  <si>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</si>
  <si>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</si>
  <si>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</si>
  <si>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</si>
  <si>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</si>
  <si>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</si>
  <si>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</si>
  <si>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</si>
  <si>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</si>
  <si>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</si>
  <si>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</si>
  <si>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</si>
  <si>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</si>
  <si>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</si>
  <si>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</si>
  <si>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</si>
  <si>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</si>
  <si>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</si>
  <si>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</si>
  <si>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</si>
  <si>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</si>
  <si>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</si>
  <si>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</si>
  <si>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</si>
  <si>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</si>
  <si>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</si>
  <si>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</si>
  <si>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</si>
  <si>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</si>
  <si>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</si>
  <si>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</si>
  <si>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</si>
  <si>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</si>
  <si>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</si>
  <si>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</si>
  <si>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</si>
  <si>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</si>
  <si>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</si>
  <si>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</si>
  <si>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</si>
  <si>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</si>
  <si>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</si>
  <si>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</si>
  <si>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</si>
  <si>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</si>
  <si>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</si>
  <si>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</si>
  <si>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</si>
  <si>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</si>
  <si>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</si>
  <si>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</si>
  <si>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</si>
  <si>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</si>
  <si>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</si>
  <si>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</si>
  <si>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</si>
  <si>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</si>
  <si>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</si>
  <si>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</si>
  <si>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</si>
  <si>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</si>
  <si>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</si>
  <si>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</si>
  <si>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</si>
  <si>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</si>
  <si>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</si>
  <si>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</si>
  <si>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</si>
  <si>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DISTRIBUIDORA DE AGUAS MINERAIS BH LTDA -EPP</t>
  </si>
  <si>
    <t>STEFANINI CONSULTORIA E ASSESSORIA EM INFORMATICA S.A.</t>
  </si>
  <si>
    <t>SERVICOS DE TECNOLOGIA DA INFORMACAO E COMUNICACAO -  PESSOA JURIDICA</t>
  </si>
  <si>
    <t>AC CLEAN COMERCIO DE LIMPEZA LTDA</t>
  </si>
  <si>
    <t>V. Z. MERCEARIA PANORAMA II LTDA -ME</t>
  </si>
  <si>
    <t>CB ELETRO E INFORMATICA LTDA</t>
  </si>
  <si>
    <t>EQUIPAMENTOS E MATERIAL PERMANENTE</t>
  </si>
  <si>
    <t>AGENES S.DA SILVA SUPRIMENTOS DE INFORMATICA LTDA</t>
  </si>
  <si>
    <t>VILSON VALENCA DOS SANTOS JUNIOR -ME</t>
  </si>
  <si>
    <t>DISTRIBUIDORA PERES &amp; ARAUJO LTDA - ME</t>
  </si>
  <si>
    <t>EMPRESA DE PESQUISA AGROPECUARIA DE MINAS GERAIS</t>
  </si>
  <si>
    <t>SUPREMA HIDROELETRICA LTDA - EPP</t>
  </si>
  <si>
    <t>O2 SOLUCOES EM TECNOLOGIA DIGITAL LTDA</t>
  </si>
  <si>
    <t>56.878.414 KATTIONY RIBEIRO SILVA</t>
  </si>
  <si>
    <t>INB COMERCIO LTDA</t>
  </si>
  <si>
    <t>POSITIVA DISTRIBUIDORA DE MATERIAIS E SERVICOS LTDA</t>
  </si>
  <si>
    <t>MARCELO LUIZ CLEMENTE BRANDAO -ME</t>
  </si>
  <si>
    <t>SINERGIA INFORMATICA LTDA - EPP</t>
  </si>
  <si>
    <t>HOMEOFFICE MOVEIS LTDA</t>
  </si>
  <si>
    <t>MILANFLEX INDUSTRIA E COMERCIO DE MOVEIS E EQUIPAMENTOS LTDA</t>
  </si>
  <si>
    <t>DISTRIBUIDORA FRANCINO LTDA</t>
  </si>
  <si>
    <t>RAFTECO COMERCIO DE MATERIAL DE INFORMATICA LTDA - ME</t>
  </si>
  <si>
    <t>60.153.744 IVANA MARIA VITORETTI AMARAL</t>
  </si>
  <si>
    <t>AILZA PEREIRA DOS SANTOS 86997432620</t>
  </si>
  <si>
    <t>PAINEL INDUSTRIA E COMERCIO DE DIVISORIAS E FORROS LTDA -EPP</t>
  </si>
  <si>
    <t>EVERESTY COMERCIO DE EMBALAGENS LTDA</t>
  </si>
  <si>
    <t>SECRETARIA DE ESTADO DE FAZENDA</t>
  </si>
  <si>
    <t>DESPESAS CORRENTES</t>
  </si>
  <si>
    <t>VOETUR TURISMO E REPRESENTACOES LTDA</t>
  </si>
  <si>
    <t>PASSAGENS E DESPESAS COM LOCOMOCAO</t>
  </si>
  <si>
    <t>UNIVERSIDADE CORPORATIVA DO BRASIL LTDA</t>
  </si>
  <si>
    <t>OUTROS SERVICOS DE TERCEIROS - PESSOA JURIDICA</t>
  </si>
  <si>
    <t>INSTITUTO BRASILEIRO DE DIREITO ADMINISTRATIVO - IBDA</t>
  </si>
  <si>
    <t>INFORGRAF LTDA - ME</t>
  </si>
  <si>
    <t>RODRIGO AUDEBERT ANDRADE DELAGE</t>
  </si>
  <si>
    <t>SEBASTIAO ALVES DOS REIS JUNIOR</t>
  </si>
  <si>
    <t>OUTROS SERVICOS DE TERCEIROS - PESSOA FISICA</t>
  </si>
  <si>
    <t>LUCIANA DA VEIGA OLIVEIRA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</si>
  <si>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</si>
  <si>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</si>
  <si>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</si>
  <si>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</si>
  <si>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</si>
  <si>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</si>
  <si>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</si>
  <si>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</si>
  <si>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</si>
  <si>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</si>
  <si>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</si>
  <si>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</si>
  <si>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</si>
  <si>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</si>
  <si>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</si>
  <si>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</si>
  <si>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</si>
  <si>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</si>
  <si>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</si>
  <si>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</si>
  <si>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</si>
  <si>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</si>
  <si>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</si>
  <si>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</si>
  <si>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</si>
  <si>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</si>
  <si>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</si>
  <si>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</si>
  <si>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</si>
  <si>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</si>
  <si>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</si>
  <si>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</si>
  <si>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</si>
  <si>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</si>
  <si>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</si>
  <si>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</si>
  <si>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</si>
  <si>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</si>
  <si>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</si>
  <si>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</si>
  <si>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</si>
  <si>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</si>
  <si>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</si>
  <si>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</si>
  <si>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</si>
  <si>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</si>
  <si>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</si>
  <si>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</si>
  <si>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</si>
  <si>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</si>
  <si>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</si>
  <si>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</si>
  <si>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</si>
  <si>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</si>
  <si>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</si>
  <si>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</si>
  <si>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</si>
  <si>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</si>
  <si>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</si>
  <si>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</si>
  <si>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</si>
  <si>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</si>
  <si>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</si>
  <si>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</si>
  <si>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</si>
  <si>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</si>
  <si>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</si>
  <si>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</si>
  <si>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</si>
  <si>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</si>
  <si>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</si>
  <si>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</si>
  <si>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</si>
  <si>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</si>
  <si>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</si>
  <si>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</si>
  <si>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</si>
  <si>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</si>
  <si>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</si>
  <si>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</si>
  <si>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</si>
  <si>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</si>
  <si>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</si>
  <si>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</si>
  <si>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</si>
  <si>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</si>
  <si>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</si>
  <si>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</si>
  <si>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</si>
  <si>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</si>
  <si>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</si>
  <si>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</si>
  <si>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</si>
  <si>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</si>
  <si>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</si>
  <si>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</si>
  <si>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BELO HORIZONTE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</si>
  <si>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</si>
  <si>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</si>
  <si>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</si>
  <si>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</si>
  <si>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</si>
  <si>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</si>
  <si>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</si>
  <si>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</si>
  <si>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</si>
  <si>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</si>
  <si>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</si>
  <si>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</si>
  <si>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</si>
  <si>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</si>
  <si>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</si>
  <si>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</si>
  <si>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</si>
  <si>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</si>
  <si>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</si>
  <si>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</si>
  <si>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</si>
  <si>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</si>
  <si>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</si>
  <si>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</si>
  <si>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</si>
  <si>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</si>
  <si>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</si>
  <si>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</si>
  <si>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</si>
  <si>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</si>
  <si>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</si>
  <si>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</si>
  <si>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</si>
  <si>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</si>
  <si>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</si>
  <si>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</si>
  <si>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</si>
  <si>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</si>
  <si>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AGUAS DE NANUQUE CONCESSIONARIA SPE S/A</t>
  </si>
  <si>
    <t>DEPARTAMENTO MUNICIPAL DE AGUA, ESGOTO E SANEAMENTO</t>
  </si>
  <si>
    <t>DAMAE-DEPARTAMENTO AUTONOMO DE AGUA E ESGOTO DE S.J.DEL REI</t>
  </si>
  <si>
    <t>SERVICO AUTONOMO DE AGUA E ESGOTO SAAE</t>
  </si>
  <si>
    <t>SERVICO AUTONOMO DE AGUA E ESGOTO - TRES PONTAS</t>
  </si>
  <si>
    <t>CIA DE AGUAS DE UBERABA CODAU</t>
  </si>
  <si>
    <t>SAAE - SERVICO MUNICIPAL DE SANEAMENTO BASICO - UNAI</t>
  </si>
  <si>
    <t>PRESTADORA DE SERVICOS CABRAL &amp; OLIVEIRA LTDA - EPP</t>
  </si>
  <si>
    <t>MATHEUS DE MIRANDA CARVALHO</t>
  </si>
  <si>
    <t>COND CENTRO EMPRESARIAL MIQUERINOS</t>
  </si>
  <si>
    <t>ALPA CONSTRUTORA E INCORPORADORA LTDA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</si>
  <si>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</si>
  <si>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</si>
  <si>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</si>
  <si>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</si>
  <si>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</si>
  <si>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</si>
  <si>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UROCLIN ADMINISTRACAO E PARTICIPACOES LTDA</t>
  </si>
  <si>
    <t>PPL EMPREENDIMENTOS E ADMINISTRACAO DE IMOVEIS LTDA</t>
  </si>
  <si>
    <t>PAULO HENRIQUE CAMPOS DE OLIVEIRA 06949794657</t>
  </si>
  <si>
    <t>SILVANA BARRETO DE ALMEIDA FERREIRA</t>
  </si>
  <si>
    <t>52.078.371 ROBERT EVANGELISTA</t>
  </si>
  <si>
    <t>CONDOMINIO DO EDIFICIO ILHA</t>
  </si>
  <si>
    <t>JOSE GERALDO EUGENIO DE MACEDO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</si>
  <si>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</si>
  <si>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</si>
  <si>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</si>
  <si>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</si>
  <si>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</si>
  <si>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</si>
  <si>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</si>
  <si>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</si>
  <si>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</si>
  <si>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</si>
  <si>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</si>
  <si>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</si>
  <si>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</si>
  <si>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</si>
  <si>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</si>
  <si>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</si>
  <si>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</si>
  <si>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MGS MINAS GERAIS ADMINISTRACAO E SERVICOS S/A</t>
  </si>
  <si>
    <t>LOCACAO DE MAO-DE-OBRA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</si>
  <si>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</si>
  <si>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</si>
  <si>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</si>
  <si>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</si>
  <si>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</si>
  <si>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</si>
  <si>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</si>
  <si>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</si>
  <si>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</si>
  <si>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</si>
  <si>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</si>
  <si>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</si>
  <si>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</si>
  <si>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</si>
  <si>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</si>
  <si>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</si>
  <si>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</si>
  <si>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</si>
  <si>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</si>
  <si>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</si>
  <si>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</si>
  <si>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</si>
  <si>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</si>
  <si>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</si>
  <si>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</si>
  <si>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</si>
  <si>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</si>
  <si>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</si>
  <si>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</si>
  <si>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</si>
  <si>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</si>
  <si>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</si>
  <si>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</si>
  <si>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</si>
  <si>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</si>
  <si>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</si>
  <si>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</si>
  <si>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</si>
  <si>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</si>
  <si>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</si>
  <si>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</si>
  <si>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</si>
  <si>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</si>
  <si>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</si>
  <si>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</si>
  <si>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</si>
  <si>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</si>
  <si>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</si>
  <si>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</si>
  <si>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</si>
  <si>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</si>
  <si>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</si>
  <si>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</si>
  <si>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</si>
  <si>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GIGA EMPREENDIMENTOS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</si>
  <si>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</si>
  <si>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</si>
  <si>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</si>
  <si>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</si>
  <si>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</si>
  <si>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BENEFICIARIOS DE ESTAGIOS E BOLSAS DE ESTUDO</t>
  </si>
  <si>
    <t>FLABEL LTDA -EPP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</si>
  <si>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</si>
  <si>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</si>
  <si>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</si>
  <si>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</si>
  <si>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</si>
  <si>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ESSENCIAL SISTEMA DE SEGURANCA LTDA</t>
  </si>
  <si>
    <t>AW NEGOCIOS IMOBILIARIOS LTDA</t>
  </si>
  <si>
    <t>MBM SEGURADORA S/A</t>
  </si>
  <si>
    <t>IMOBILIARIA ARISTEU RIOS IMOVEIS LTDA - ME</t>
  </si>
  <si>
    <t>CONEDI PARTICIPACOES LTDA</t>
  </si>
  <si>
    <t>CONSTRUTORA MIQUERINOS LTDA</t>
  </si>
  <si>
    <t>ALFA IMOVEIS CONSTRUCOES LTDA</t>
  </si>
  <si>
    <t>PRIME CONSULTORIA E ASSESSORIA EMPRESARIAL LTDA</t>
  </si>
  <si>
    <t>POLO LOCACOES E EMPREENDIMENTOS LTDA</t>
  </si>
  <si>
    <t>SEGEX SEGURANCA PRIVADA LTDA</t>
  </si>
  <si>
    <t>W C NASCIMENTO TURQUETTI EMPREENDIMENTOS LTDA</t>
  </si>
  <si>
    <t>SERVICO FEDERAL DE PROCESSAMENTO DE DADOS (SERPRO)</t>
  </si>
  <si>
    <t>METRON DESENVOLVIMENTO URBANO LTDA</t>
  </si>
  <si>
    <t>FACILITAHCM TECNOLOGIA E GESTAO LTDA.</t>
  </si>
  <si>
    <t>FRR CONSULTORIA LTDA</t>
  </si>
  <si>
    <t>PALUMA IMOVEIS LTDA</t>
  </si>
  <si>
    <t>MUNDO TELECOMUNICACOES E INFORMATICA LTDA</t>
  </si>
  <si>
    <t>MINDWORKS INFORMATICA LTDA</t>
  </si>
  <si>
    <t>VIS PARTICIPACOES E EMPREENDIMENTOS LTDA</t>
  </si>
  <si>
    <t>REPROS SOLUCOES EM TECNOLOGIA LTDA</t>
  </si>
  <si>
    <t>BRAGA ADMINISTRACAO E PARTICIPACAO LTDA.</t>
  </si>
  <si>
    <t>POSITIVO TECNOLOGIA S.A.</t>
  </si>
  <si>
    <t>AMBIENTE AR CONDICIONADO LTDA - ME</t>
  </si>
  <si>
    <t>CHAVEK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</si>
  <si>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</si>
  <si>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</si>
  <si>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</si>
  <si>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</si>
  <si>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GRAFICA VEREDAS LTDA</t>
  </si>
  <si>
    <t>OLIVEIRA ANDRADE SERVICOS DE MONITORAMENTO DE INFORMACOES LTDA -EPP</t>
  </si>
  <si>
    <t>KEPLER VIAGENS, EVENTOS E TURISMO LTDA</t>
  </si>
  <si>
    <t>PLANEAR ENGENHARIA DE AR CONDICIONADO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</si>
  <si>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</si>
  <si>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</si>
  <si>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</si>
  <si>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</si>
  <si>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</si>
  <si>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EDUCALIBRAS TREINAMENTO E DESENVOLVIMENTO DO IDIOMA DE LIBRAS LTDA</t>
  </si>
  <si>
    <t>SUPREMA LOCADORA E TURISMO LTDA</t>
  </si>
  <si>
    <t>VITORIA DIGITAL LTDA</t>
  </si>
  <si>
    <t>R &amp; V SERVICOS DE ENGENHARIA E TOPOGRAFIA LTDA -ME</t>
  </si>
  <si>
    <t>ATENAS ELEVADORES LTDA</t>
  </si>
  <si>
    <t>PREMIER SEGURANCA ELETRONICA LTDA</t>
  </si>
  <si>
    <t>IMOBILIARIA LUCIAN LTDA</t>
  </si>
  <si>
    <t>CERTISIGN CERTIFICADORA DIGITAL S.A</t>
  </si>
  <si>
    <t>SECRETARIA DE ESTADO DE JUSTICA E SEGURANCA PUBLICA - SEJUSP</t>
  </si>
  <si>
    <t>INDENIZACOES E RESTITUICOES</t>
  </si>
  <si>
    <t>DLB IMOBILIARIA LTDA</t>
  </si>
  <si>
    <t>LAERCIO SOUZA CARDOSO - CPF 32493177649 - ME</t>
  </si>
  <si>
    <t>ELIANE DE SOUZA</t>
  </si>
  <si>
    <t>JAMAICA VEICULOS LTDA</t>
  </si>
  <si>
    <t>ASSOCIACAO PROFISSIONALIZANTE DO MENOR DE BELO HORIZONTE -ASSPROM</t>
  </si>
  <si>
    <t>VALDEMIR LOBO ABRANCHES</t>
  </si>
  <si>
    <t>CETUS CONSTRUTORA LTDA</t>
  </si>
  <si>
    <t>BDT ENGENHARIA LTDA</t>
  </si>
  <si>
    <t>BF DOS SANTOS RESTAURANTE LTDA</t>
  </si>
  <si>
    <t>CONDOMINIO EDIFICIO COMERCIAL CAMEL CENTER BUSINESS</t>
  </si>
  <si>
    <t>GENI LUIZA MARQUES DOS SANTOS FERREIRA</t>
  </si>
  <si>
    <t>IMAX TECNOLOGIA DE COMUNICACAO LTDA.</t>
  </si>
  <si>
    <t>JMQ IMOBILIARIA LTDA</t>
  </si>
  <si>
    <t>APOLO REFRIGERACAO LTDA</t>
  </si>
  <si>
    <t>VIVENDA LOCACAO E VENDA DE IMOVEIS LTDA - EPP</t>
  </si>
  <si>
    <t>3A INCORPORACOES E EMPREENDIMENTOS LTDA.</t>
  </si>
  <si>
    <t>ABASTEK AUTOMACAO LTDA</t>
  </si>
  <si>
    <t>PRODUTOS ALIMENTICIOS</t>
  </si>
  <si>
    <t>ARTIGOS PARA CONFECCAO E VESTUARIO</t>
  </si>
  <si>
    <t>PECAS E ACESSORIOS P/ EQUIP.  E OUTROS MATERIAIS PERMANENTES</t>
  </si>
  <si>
    <t>EQUIPAMENTOS DE INFORMATICA</t>
  </si>
  <si>
    <t>FERRAMENTAS, FERRAGENS E UTENSILIOS</t>
  </si>
  <si>
    <t>MAQUINAS, APARELHOS, UTENSILIOS E EQUIPAMENTOS DE USO INDUSTRIAL</t>
  </si>
  <si>
    <t>MATERIAL DE PROTECAO E SEGURANCA</t>
  </si>
  <si>
    <t>MATERIAL DE SEGURANCA, APETRECHOS OPERACIONAIS E POLICIAIS</t>
  </si>
  <si>
    <t>MOBILIARIO</t>
  </si>
  <si>
    <t>UTENSILIOS PARA COPA, REFEITORIO E COZINHA</t>
  </si>
  <si>
    <t>MATERIAL DE INFORMATICA</t>
  </si>
  <si>
    <t>MATERIAL P/ MANUT. E REPAROS DE BENS DE DOMINIO PUB. OU DE TERCEIROS</t>
  </si>
  <si>
    <t>ARTIGOS PARA LIMPEZA E HIGIENE</t>
  </si>
  <si>
    <t>SERVICOS GRAFICOS</t>
  </si>
  <si>
    <t>DIARIAS A COLABORADORES EVENTUAIS</t>
  </si>
  <si>
    <t>OUTROS SERVICOS PESSOA JURIDICA</t>
  </si>
  <si>
    <t>LOCACAO DE MAQUINAS E EQUIPAMENTOS</t>
  </si>
  <si>
    <t>LOCACAO DE BENS IMOVEIS</t>
  </si>
  <si>
    <t>REPAROS DE EQUIPAMENTOS, INSTALACOES E MATERIAL PERMANENTE</t>
  </si>
  <si>
    <t>TRANSPORTE E ACONDICIONAMENTO DE MATERIAIS</t>
  </si>
  <si>
    <t>ESTAGIARIOS</t>
  </si>
  <si>
    <t>REPAROS DE VEICULOS</t>
  </si>
  <si>
    <t>PREMIOS DE SEGUROS</t>
  </si>
  <si>
    <t>SERVICO POSTAL-TELEGRAFICO</t>
  </si>
  <si>
    <t>SERVICOS DE GERENCIAMENTO E FORNECIMENTO DE COMBUSTIVEL</t>
  </si>
  <si>
    <t>SERVICO DE TECNOLOGIA DA INFORMACAO</t>
  </si>
  <si>
    <t>COMPANHIA DE TECNOLOGIA DA INFORMACAO DO ESTADO DE MINAS GERAIS-PRODEM</t>
  </si>
  <si>
    <t>SERVICO DE INFORMATICA EXECUTADO PELA PRODEMGE</t>
  </si>
  <si>
    <t>REDE IP MULTISSERVICOS</t>
  </si>
  <si>
    <t>EMX TECNOLOGIA LTDA - EPP</t>
  </si>
  <si>
    <t>RESSARCIMENTO SOBRE A REMUNERACAO DOS PRESOS EM TRABALHO</t>
  </si>
  <si>
    <t>SERVICOS DE CONSERVACAO E LIMPEZA</t>
  </si>
  <si>
    <t>LOCACAO DE SERVICOS DE APOIO ADMINISTRATIVO</t>
  </si>
  <si>
    <t>PORTO SEGURO COMPANHIA DE SEGUROS GERAIS</t>
  </si>
  <si>
    <t>SERVICO DE ADMINISTRACAO E GERENCIAMENTO DE FROTA DE VEICULOS</t>
  </si>
  <si>
    <t>GC DISTRIBUIDORA LTDA</t>
  </si>
  <si>
    <t>AGUA DA FONTE - EIRELI - ME</t>
  </si>
  <si>
    <t>JULIANA MENDONCA EVANGELISTA</t>
  </si>
  <si>
    <t>JALUSA SILVA DE ARRUDA</t>
  </si>
  <si>
    <t>SERVICO AUTONOMO DE AGUA E ESGOTO DE LUZ</t>
  </si>
  <si>
    <t>DEPARTAMENTO DE AGUA E ESGOTO DE PATROCINIO</t>
  </si>
  <si>
    <t>SAAE - SERVICO AUTONOMO DE AGUA E ESGOTO - SAO LOURENCO</t>
  </si>
  <si>
    <t>DEPARTAMENTO MUNICIPAL DE AGUA E ESGOTO</t>
  </si>
  <si>
    <t>LUCIA HELENA DOS SANTOS ARAUJO</t>
  </si>
  <si>
    <t>RB FLEXO LTDA</t>
  </si>
  <si>
    <t>MORADA MINEIRA NEGOCIOS IMOBILIARIOS LTDA</t>
  </si>
  <si>
    <t>ZAP MUSIC E DEDETIZADORA LTDA</t>
  </si>
  <si>
    <t>RICCI DIARIOS, PUBLICACOES E AGENCIAMENTO LTDA - EPP</t>
  </si>
  <si>
    <t>PERSIMINAS DECOR LTDA</t>
  </si>
  <si>
    <t>KARINA ROSCOE  ZANETTI</t>
  </si>
  <si>
    <t>EDSON MARTINS DE MORAIS</t>
  </si>
  <si>
    <t>ROBERTA DE MESQUITA RIBEIRO</t>
  </si>
  <si>
    <t>ANA PAULA NACIF DE SOUSA</t>
  </si>
  <si>
    <t>GEORGES ALESSANDRO AMORELLI GOMES</t>
  </si>
  <si>
    <t>MOACYR COSTA RABELLO</t>
  </si>
  <si>
    <t>ROSENIL JOSE MOREIRA COUTO</t>
  </si>
  <si>
    <t>JOAO BOSCO COSTA OLIVEIRA</t>
  </si>
  <si>
    <t>ANA CLAUDIA DA SILVA ALEXANDRE</t>
  </si>
  <si>
    <t>DANIEL TEIXEIRA DANTAS</t>
  </si>
  <si>
    <t>FLAVIO AUGUSTO MARETTI SGRILLI SIQUEIRA</t>
  </si>
  <si>
    <t>JUAREZ DA SILVA SALLES JUNIOR</t>
  </si>
  <si>
    <t>ADRIANO MACHADO DE ALMEIDA</t>
  </si>
  <si>
    <t>CLEIVA ISABEL DETOMI</t>
  </si>
  <si>
    <t>RICARDO SILVA</t>
  </si>
  <si>
    <t>REINALDO FERREIRA DE QUEIROZ</t>
  </si>
  <si>
    <t>MARCELO TADEU DE OLIVEIRA</t>
  </si>
  <si>
    <t>HEBERT SOARES LEITE</t>
  </si>
  <si>
    <t>ADRIANA PATRICIA CAMPOS PEREIRA</t>
  </si>
  <si>
    <t>ITAMAR LELLIS MAGALHAES</t>
  </si>
  <si>
    <t>LUANA BORBA ISERHARD</t>
  </si>
  <si>
    <t>IGOR THIAGO BATISTA CUPERTINO</t>
  </si>
  <si>
    <t>RAFAELA ALVARENGA FIGUEIREDO</t>
  </si>
  <si>
    <t>NADINE TRAVAGLIA DOS SANTOS PEREIRA</t>
  </si>
  <si>
    <t>RAFAEL DE FREITAS CUNHA LINS</t>
  </si>
  <si>
    <t>BRUNO D' ASSUNCAO COELHO</t>
  </si>
  <si>
    <t>DIARIAS - MILITAR</t>
  </si>
  <si>
    <t>CLAUDINEI LOPES MARTINS</t>
  </si>
  <si>
    <t>ALENCAR PEREIRA DA SILVA</t>
  </si>
  <si>
    <t>SIDNEI HENRIQUE DA SILVA</t>
  </si>
  <si>
    <t>AENDER APARECIDO BRAGA</t>
  </si>
  <si>
    <t>KARINE MARQUES RODRIGUES</t>
  </si>
  <si>
    <t>CLAUDIO FABIANO PIMENTA</t>
  </si>
  <si>
    <t>GUILHERME BARQUETTE FERNANDES</t>
  </si>
  <si>
    <t>MARCOS DONIZETTE TAVARES DE SOUSA PENIDO</t>
  </si>
  <si>
    <t>THIAGO ALVES FIGUEIREDO</t>
  </si>
  <si>
    <t>VANDERLEI CAPANEMA</t>
  </si>
  <si>
    <t>VIRGINIA CORNELIO DA SILVA</t>
  </si>
  <si>
    <t>JULIA SOUZA DALCIN</t>
  </si>
  <si>
    <t>EMILIA EUNILCE ALCARAZ CASTILHO</t>
  </si>
  <si>
    <t>RAQUEL DE SOUZA PYRAMO NOVAES</t>
  </si>
  <si>
    <t>CLAUDIJANE DOS SANTOS GOMES</t>
  </si>
  <si>
    <t>GIOVANI FIGUEIREDO DAMASIO</t>
  </si>
  <si>
    <t>MICHELLE LOPES MASCARENHAS GLAESER</t>
  </si>
  <si>
    <t>BRUNO BARCALA REIS</t>
  </si>
  <si>
    <t>BENO BENVENISTE KOATZ</t>
  </si>
  <si>
    <t>LUIS FERNANDO DIAS SOUZA</t>
  </si>
  <si>
    <t>CAMILA CORTES REZENDE SILVEIRA</t>
  </si>
  <si>
    <t>ROGER VIEIRA FEICHAS</t>
  </si>
  <si>
    <t>CARLOS EDUARDO VIEIRA DA SILVA</t>
  </si>
  <si>
    <t>CRYZTHIANE ANDRADE LINHARES</t>
  </si>
  <si>
    <t>WENER TRINDADE MENDONCA</t>
  </si>
  <si>
    <t>MONICA ALVES DA COSTA</t>
  </si>
  <si>
    <t>LUIZ PHILIPE AZEVEDO DIAS</t>
  </si>
  <si>
    <t>LUCIANA MOURAO REZENDE</t>
  </si>
  <si>
    <t>CARLOS FREDERICO ROSIGNOLI DE LIMA</t>
  </si>
  <si>
    <t>TAMIRES MACIEL RAMIRO</t>
  </si>
  <si>
    <t>MARCOS GUIMARAES DA MATA MACHADO</t>
  </si>
  <si>
    <t>MOISES COSTA SOARES</t>
  </si>
  <si>
    <t>JOAO MATEUS SILVA FAGUNDES OLIVEIRA</t>
  </si>
  <si>
    <t>ROSANGELA MELGACO</t>
  </si>
  <si>
    <t>JOSELIA MOTA DUTRA</t>
  </si>
  <si>
    <t>9; 10</t>
  </si>
  <si>
    <t xml:space="preserve">9; 10 </t>
  </si>
  <si>
    <t>14; 15</t>
  </si>
  <si>
    <t>74/2025</t>
  </si>
  <si>
    <t>268/2025</t>
  </si>
  <si>
    <t>7/2025</t>
  </si>
  <si>
    <t>91/2025</t>
  </si>
  <si>
    <t>220/2025</t>
  </si>
  <si>
    <t>221/2025</t>
  </si>
  <si>
    <t>99/2025</t>
  </si>
  <si>
    <t>113/2025</t>
  </si>
  <si>
    <t>49/2025</t>
  </si>
  <si>
    <t>218/2025</t>
  </si>
  <si>
    <t>219/2025</t>
  </si>
  <si>
    <t>72/2025</t>
  </si>
  <si>
    <t>73/2025</t>
  </si>
  <si>
    <t>115/2025</t>
  </si>
  <si>
    <t>116/2025</t>
  </si>
  <si>
    <t>64/2025</t>
  </si>
  <si>
    <t>65/2025</t>
  </si>
  <si>
    <t>67/2025</t>
  </si>
  <si>
    <t>68/2025</t>
  </si>
  <si>
    <t>77/2025</t>
  </si>
  <si>
    <t>78/2025</t>
  </si>
  <si>
    <t>94/2025</t>
  </si>
  <si>
    <t>96/2025</t>
  </si>
  <si>
    <t>97/2025</t>
  </si>
  <si>
    <t>103/2025</t>
  </si>
  <si>
    <t>104/2025</t>
  </si>
  <si>
    <t>105/2025</t>
  </si>
  <si>
    <t>107/2025</t>
  </si>
  <si>
    <t>111/2025</t>
  </si>
  <si>
    <t>112/2025</t>
  </si>
  <si>
    <t>126/2025</t>
  </si>
  <si>
    <t>162/2025</t>
  </si>
  <si>
    <t>176/2025</t>
  </si>
  <si>
    <t>193/2025</t>
  </si>
  <si>
    <t>195/2025</t>
  </si>
  <si>
    <t>196/2025</t>
  </si>
  <si>
    <t>197/2025</t>
  </si>
  <si>
    <t>216/2025</t>
  </si>
  <si>
    <t>223/2025</t>
  </si>
  <si>
    <t>229/2025</t>
  </si>
  <si>
    <t>236/2025</t>
  </si>
  <si>
    <t>238/2025</t>
  </si>
  <si>
    <t>328/2025</t>
  </si>
  <si>
    <t>348/2025</t>
  </si>
  <si>
    <t>357/2025</t>
  </si>
  <si>
    <t>66/2025</t>
  </si>
  <si>
    <t>69/2025</t>
  </si>
  <si>
    <t>70/2025</t>
  </si>
  <si>
    <t>71/2025</t>
  </si>
  <si>
    <t>75/2025</t>
  </si>
  <si>
    <t>76/2025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</si>
  <si>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</si>
  <si>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</si>
  <si>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</si>
  <si>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</si>
  <si>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</si>
  <si>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</si>
  <si>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</si>
  <si>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</si>
  <si>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</si>
  <si>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</si>
  <si>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</si>
  <si>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</si>
  <si>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98/2025</t>
  </si>
  <si>
    <t>100/2025</t>
  </si>
  <si>
    <t>101/2025</t>
  </si>
  <si>
    <t>102/2025</t>
  </si>
  <si>
    <t>106/2025</t>
  </si>
  <si>
    <t>108/2025</t>
  </si>
  <si>
    <t>109/2025</t>
  </si>
  <si>
    <t>110/2025</t>
  </si>
  <si>
    <t>114/2025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</si>
  <si>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</si>
  <si>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</si>
  <si>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</si>
  <si>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</si>
  <si>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</si>
  <si>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</si>
  <si>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</si>
  <si>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</si>
  <si>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</si>
  <si>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</si>
  <si>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</si>
  <si>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139/2025</t>
  </si>
  <si>
    <t>140/2025</t>
  </si>
  <si>
    <t>141/2025</t>
  </si>
  <si>
    <t>143/2025</t>
  </si>
  <si>
    <t>144/2025</t>
  </si>
  <si>
    <t>145/2025</t>
  </si>
  <si>
    <t>147/2025</t>
  </si>
  <si>
    <t>148/2025</t>
  </si>
  <si>
    <t>150/2025</t>
  </si>
  <si>
    <t>151/2025</t>
  </si>
  <si>
    <t>153/2025</t>
  </si>
  <si>
    <t>154/2025</t>
  </si>
  <si>
    <t>155/2025</t>
  </si>
  <si>
    <t>164/2025</t>
  </si>
  <si>
    <t>165/2025</t>
  </si>
  <si>
    <t>166/2025</t>
  </si>
  <si>
    <t>169/2025</t>
  </si>
  <si>
    <t>170/2025</t>
  </si>
  <si>
    <t>175/2025</t>
  </si>
  <si>
    <t>177/2025</t>
  </si>
  <si>
    <t>180/2025</t>
  </si>
  <si>
    <t>186/2025</t>
  </si>
  <si>
    <t>200/2025</t>
  </si>
  <si>
    <t>205/2025</t>
  </si>
  <si>
    <t>215/2025</t>
  </si>
  <si>
    <t>234/2025</t>
  </si>
  <si>
    <t>237/2025</t>
  </si>
  <si>
    <t>267/2025</t>
  </si>
  <si>
    <t>294/2025</t>
  </si>
  <si>
    <t>310/2025</t>
  </si>
  <si>
    <t>356/2025</t>
  </si>
  <si>
    <t>367/2025</t>
  </si>
  <si>
    <t>375/2025</t>
  </si>
  <si>
    <t>1/2025</t>
  </si>
  <si>
    <t>57/2025</t>
  </si>
  <si>
    <t>138/2025</t>
  </si>
  <si>
    <t>142/2025</t>
  </si>
  <si>
    <t>146/2025</t>
  </si>
  <si>
    <t>152/2025</t>
  </si>
  <si>
    <t>190/2025</t>
  </si>
  <si>
    <t>261/2025</t>
  </si>
  <si>
    <t>2/2025</t>
  </si>
  <si>
    <t>45/2025</t>
  </si>
  <si>
    <t>54/2025</t>
  </si>
  <si>
    <t>59/2025</t>
  </si>
  <si>
    <t>93/2025</t>
  </si>
  <si>
    <t>121/2025</t>
  </si>
  <si>
    <t>123/2025</t>
  </si>
  <si>
    <t>129/2025</t>
  </si>
  <si>
    <t>131/2025</t>
  </si>
  <si>
    <t>134/2025</t>
  </si>
  <si>
    <t>136/2025</t>
  </si>
  <si>
    <t>137/2025</t>
  </si>
  <si>
    <t>172/2025</t>
  </si>
  <si>
    <t>194/2025</t>
  </si>
  <si>
    <t>207/2025</t>
  </si>
  <si>
    <t>211/2025</t>
  </si>
  <si>
    <t>212/2025</t>
  </si>
  <si>
    <t>255/2025</t>
  </si>
  <si>
    <t>256/2025</t>
  </si>
  <si>
    <t>263/2025</t>
  </si>
  <si>
    <t>352/2025</t>
  </si>
  <si>
    <t>362/2025</t>
  </si>
  <si>
    <t>365/2025</t>
  </si>
  <si>
    <t>376/2025</t>
  </si>
  <si>
    <t>120/2025</t>
  </si>
  <si>
    <t>161/2025</t>
  </si>
  <si>
    <t>222/2025</t>
  </si>
  <si>
    <t>242/2025</t>
  </si>
  <si>
    <t>243/2025</t>
  </si>
  <si>
    <t>244/2025</t>
  </si>
  <si>
    <t>44/2025</t>
  </si>
  <si>
    <t>55/2025</t>
  </si>
  <si>
    <t>171/2025</t>
  </si>
  <si>
    <t>246/2025</t>
  </si>
  <si>
    <t>364/2025</t>
  </si>
  <si>
    <t>369/2025</t>
  </si>
  <si>
    <t>370/2025</t>
  </si>
  <si>
    <t>47/2025</t>
  </si>
  <si>
    <t>178/2025</t>
  </si>
  <si>
    <t>179/2025</t>
  </si>
  <si>
    <t>199/2025</t>
  </si>
  <si>
    <t>201/2025</t>
  </si>
  <si>
    <t>257/2025</t>
  </si>
  <si>
    <t>163/2025</t>
  </si>
  <si>
    <t>240/2025</t>
  </si>
  <si>
    <t>358/2025</t>
  </si>
  <si>
    <t>298/2025</t>
  </si>
  <si>
    <t>342/2025</t>
  </si>
  <si>
    <t>209/2025</t>
  </si>
  <si>
    <t>206/2025</t>
  </si>
  <si>
    <t>258/2025</t>
  </si>
  <si>
    <t>343/2025</t>
  </si>
  <si>
    <t>341/2025</t>
  </si>
  <si>
    <t>198/2025</t>
  </si>
  <si>
    <t>204/2025</t>
  </si>
  <si>
    <t>260/2025</t>
  </si>
  <si>
    <t>395/2025</t>
  </si>
  <si>
    <t>10.1</t>
  </si>
  <si>
    <t>Acesso em: 13 de novembro de 2025</t>
  </si>
  <si>
    <t>Belo Horizonte, 13 de novembro de 2025</t>
  </si>
  <si>
    <t>CRONOLOGIA DE PAGAMENTOS - OUT/2025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</si>
</sst>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333333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0" fontId="12" fillId="14" borderId="2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 applyProtection="1">
      <alignment horizontal="center"/>
    </xf>
    <xf numFmtId="1" fontId="14" fillId="2" borderId="1" xfId="0" applyNumberFormat="1" applyFont="1" applyFill="1" applyBorder="1" applyAlignment="1" applyProtection="1">
      <alignment horizontal="right"/>
    </xf>
    <xf numFmtId="49" fontId="14" fillId="2" borderId="1" xfId="0" applyNumberFormat="1" applyFont="1" applyFill="1" applyBorder="1" applyAlignment="1" applyProtection="1">
      <alignment horizontal="left"/>
    </xf>
    <xf numFmtId="14" fontId="14" fillId="2" borderId="1" xfId="0" applyNumberFormat="1" applyFont="1" applyFill="1" applyBorder="1" applyAlignment="1" applyProtection="1">
      <alignment horizontal="center"/>
    </xf>
    <xf numFmtId="164" fontId="14" fillId="2" borderId="1" xfId="0" applyNumberFormat="1" applyFont="1" applyFill="1" applyBorder="1" applyAlignment="1" applyProtection="1">
      <alignment horizontal="right"/>
    </xf>
    <xf numFmtId="1" fontId="14" fillId="2" borderId="1" xfId="0" applyNumberFormat="1" applyFont="1" applyFill="1" applyBorder="1" applyAlignment="1" applyProtection="1">
      <alignment horizontal="center" vertical="center"/>
    </xf>
    <xf numFmtId="1" fontId="14" fillId="2" borderId="1" xfId="0" applyNumberFormat="1" applyFont="1" applyFill="1" applyBorder="1" applyAlignment="1" applyProtection="1">
      <alignment horizontal="right" vertical="center"/>
    </xf>
    <xf numFmtId="14" fontId="14" fillId="2" borderId="1" xfId="0" applyNumberFormat="1" applyFont="1" applyFill="1" applyBorder="1" applyAlignment="1" applyProtection="1">
      <alignment horizontal="center" vertical="center"/>
    </xf>
    <xf numFmtId="164" fontId="14" fillId="2" borderId="1" xfId="0" applyNumberFormat="1" applyFont="1" applyFill="1" applyBorder="1" applyAlignment="1" applyProtection="1">
      <alignment horizontal="right" vertical="center"/>
    </xf>
    <xf numFmtId="49" fontId="14" fillId="2" borderId="1" xfId="0" applyNumberFormat="1" applyFont="1" applyFill="1" applyBorder="1" applyAlignment="1" applyProtection="1">
      <alignment horizontal="left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/>
    </xf>
    <xf numFmtId="0" fontId="13" fillId="0" borderId="2" xfId="0" applyFont="1" applyBorder="1" applyAlignment="1">
      <alignment horizontal="left" vertical="center" wrapText="1"/>
    </xf>
    <xf numFmtId="49" fontId="12" fillId="15" borderId="10" xfId="0" applyNumberFormat="1" applyFont="1" applyFill="1" applyBorder="1" applyAlignment="1">
      <alignment horizontal="center" vertical="center" wrapText="1"/>
    </xf>
    <xf numFmtId="167" fontId="13" fillId="9" borderId="11" xfId="0" applyNumberFormat="1" applyFont="1" applyFill="1" applyBorder="1" applyAlignment="1">
      <alignment horizontal="center" vertical="center"/>
    </xf>
    <xf numFmtId="49" fontId="13" fillId="9" borderId="11" xfId="0" applyNumberFormat="1" applyFont="1" applyFill="1" applyBorder="1" applyAlignment="1">
      <alignment horizontal="center" vertical="center" wrapText="1"/>
    </xf>
    <xf numFmtId="167" fontId="13" fillId="9" borderId="11" xfId="0" applyNumberFormat="1" applyFont="1" applyFill="1" applyBorder="1" applyAlignment="1">
      <alignment horizontal="right" vertical="center"/>
    </xf>
    <xf numFmtId="49" fontId="13" fillId="9" borderId="11" xfId="0" applyNumberFormat="1" applyFont="1" applyFill="1" applyBorder="1" applyAlignment="1">
      <alignment horizontal="left" vertical="center" wrapText="1"/>
    </xf>
    <xf numFmtId="1" fontId="13" fillId="0" borderId="12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67" fontId="13" fillId="2" borderId="13" xfId="0" applyNumberFormat="1" applyFont="1" applyFill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 wrapText="1"/>
    </xf>
    <xf numFmtId="14" fontId="13" fillId="0" borderId="13" xfId="0" applyNumberFormat="1" applyFont="1" applyBorder="1" applyAlignment="1">
      <alignment horizontal="center" vertical="center" wrapText="1"/>
    </xf>
    <xf numFmtId="43" fontId="13" fillId="0" borderId="13" xfId="1" applyFont="1" applyFill="1" applyBorder="1" applyAlignment="1">
      <alignment horizontal="right" vertical="center"/>
    </xf>
    <xf numFmtId="1" fontId="13" fillId="0" borderId="13" xfId="0" applyNumberFormat="1" applyFont="1" applyBorder="1" applyAlignment="1">
      <alignment horizontal="center" vertical="center" wrapText="1"/>
    </xf>
    <xf numFmtId="43" fontId="13" fillId="0" borderId="13" xfId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49" fontId="12" fillId="15" borderId="2" xfId="0" applyNumberFormat="1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topLeftCell="A52" workbookViewId="0">
      <selection activeCell="A10" sqref="A10:XFD10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3001</v>
      </c>
      <c r="B2" s="45" t="s">
        <v>465</v>
      </c>
      <c r="C2" s="47" t="s">
        <v>4</v>
      </c>
    </row>
    <row r="3" spans="1:3" x14ac:dyDescent="0.2">
      <c r="A3" s="44">
        <v>3002</v>
      </c>
      <c r="B3" s="45" t="s">
        <v>3</v>
      </c>
      <c r="C3" s="46" t="s">
        <v>4</v>
      </c>
    </row>
    <row r="4" spans="1:3" x14ac:dyDescent="0.2">
      <c r="A4" s="44">
        <v>3003</v>
      </c>
      <c r="B4" s="45" t="s">
        <v>5</v>
      </c>
      <c r="C4" s="47" t="s">
        <v>4</v>
      </c>
    </row>
    <row r="5" spans="1:3" x14ac:dyDescent="0.2">
      <c r="A5" s="44">
        <v>3005</v>
      </c>
      <c r="B5" s="45" t="s">
        <v>5</v>
      </c>
      <c r="C5" s="47" t="s">
        <v>4</v>
      </c>
    </row>
    <row r="6" spans="1:3" x14ac:dyDescent="0.2">
      <c r="A6" s="44">
        <v>3008</v>
      </c>
      <c r="B6" s="45" t="s">
        <v>5</v>
      </c>
      <c r="C6" s="47" t="s">
        <v>4</v>
      </c>
    </row>
    <row r="7" spans="1:3" x14ac:dyDescent="0.2">
      <c r="A7" s="44">
        <v>3010</v>
      </c>
      <c r="B7" s="45" t="s">
        <v>6</v>
      </c>
      <c r="C7" s="46" t="s">
        <v>4</v>
      </c>
    </row>
    <row r="8" spans="1:3" x14ac:dyDescent="0.2">
      <c r="A8" s="44">
        <v>3012</v>
      </c>
      <c r="B8" s="45" t="s">
        <v>7</v>
      </c>
      <c r="C8" s="46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3025</v>
      </c>
      <c r="B19" s="45" t="s">
        <v>471</v>
      </c>
      <c r="C19" s="47" t="s">
        <v>4</v>
      </c>
    </row>
    <row r="20" spans="1:3" x14ac:dyDescent="0.2">
      <c r="A20" s="44">
        <v>3026</v>
      </c>
      <c r="B20" s="45" t="s">
        <v>5</v>
      </c>
      <c r="C20" s="47" t="s">
        <v>4</v>
      </c>
    </row>
    <row r="21" spans="1:3" x14ac:dyDescent="0.2">
      <c r="A21" s="44">
        <v>3030</v>
      </c>
      <c r="B21" s="45" t="s">
        <v>10</v>
      </c>
      <c r="C21" s="47" t="s">
        <v>4</v>
      </c>
    </row>
    <row r="22" spans="1:3" x14ac:dyDescent="0.2">
      <c r="A22" s="44">
        <v>3041</v>
      </c>
      <c r="B22" s="45" t="s">
        <v>470</v>
      </c>
      <c r="C22" s="47" t="s">
        <v>4</v>
      </c>
    </row>
    <row r="23" spans="1:3" x14ac:dyDescent="0.2">
      <c r="A23" s="44">
        <v>3099</v>
      </c>
      <c r="B23" s="45" t="s">
        <v>11</v>
      </c>
      <c r="C23" s="47" t="s">
        <v>4</v>
      </c>
    </row>
    <row r="24" spans="1:3" x14ac:dyDescent="0.2">
      <c r="A24" s="44">
        <v>3201</v>
      </c>
      <c r="B24" s="45" t="s">
        <v>12</v>
      </c>
      <c r="C24" s="46" t="s">
        <v>4</v>
      </c>
    </row>
    <row r="25" spans="1:3" x14ac:dyDescent="0.2">
      <c r="A25" s="44">
        <v>3304</v>
      </c>
      <c r="B25" s="45" t="s">
        <v>13</v>
      </c>
      <c r="C25" s="46" t="s">
        <v>14</v>
      </c>
    </row>
    <row r="26" spans="1:3" x14ac:dyDescent="0.2">
      <c r="A26" s="44">
        <v>3305</v>
      </c>
      <c r="B26" s="45" t="s">
        <v>15</v>
      </c>
      <c r="C26" s="46" t="s">
        <v>14</v>
      </c>
    </row>
    <row r="27" spans="1:3" x14ac:dyDescent="0.2">
      <c r="A27" s="44">
        <v>3611</v>
      </c>
      <c r="B27" s="45" t="s">
        <v>16</v>
      </c>
      <c r="C27" s="46" t="s">
        <v>17</v>
      </c>
    </row>
    <row r="28" spans="1:3" x14ac:dyDescent="0.2">
      <c r="A28" s="44">
        <v>3631</v>
      </c>
      <c r="B28" s="45" t="s">
        <v>18</v>
      </c>
      <c r="C28" s="46" t="s">
        <v>14</v>
      </c>
    </row>
    <row r="29" spans="1:3" x14ac:dyDescent="0.2">
      <c r="A29" s="44">
        <v>3903</v>
      </c>
      <c r="B29" s="45" t="s">
        <v>19</v>
      </c>
      <c r="C29" s="46" t="s">
        <v>14</v>
      </c>
    </row>
    <row r="30" spans="1:3" x14ac:dyDescent="0.2">
      <c r="A30" s="44">
        <v>3904</v>
      </c>
      <c r="B30" s="45" t="s">
        <v>20</v>
      </c>
      <c r="C30" s="46" t="s">
        <v>14</v>
      </c>
    </row>
    <row r="31" spans="1:3" x14ac:dyDescent="0.2">
      <c r="A31" s="44">
        <v>3906</v>
      </c>
      <c r="B31" s="45" t="s">
        <v>20</v>
      </c>
      <c r="C31" s="46" t="s">
        <v>14</v>
      </c>
    </row>
    <row r="32" spans="1:3" x14ac:dyDescent="0.2">
      <c r="A32" s="44">
        <v>3910</v>
      </c>
      <c r="B32" s="45" t="s">
        <v>20</v>
      </c>
      <c r="C32" s="46" t="s">
        <v>14</v>
      </c>
    </row>
    <row r="33" spans="1:3" x14ac:dyDescent="0.2">
      <c r="A33" s="44">
        <v>3915</v>
      </c>
      <c r="B33" s="45" t="s">
        <v>20</v>
      </c>
      <c r="C33" s="46" t="s">
        <v>14</v>
      </c>
    </row>
    <row r="34" spans="1:3" x14ac:dyDescent="0.2">
      <c r="A34" s="44">
        <v>3918</v>
      </c>
      <c r="B34" s="45" t="s">
        <v>20</v>
      </c>
      <c r="C34" s="46" t="s">
        <v>14</v>
      </c>
    </row>
    <row r="35" spans="1:3" x14ac:dyDescent="0.2">
      <c r="A35" s="44">
        <v>3919</v>
      </c>
      <c r="B35" s="45" t="s">
        <v>20</v>
      </c>
      <c r="C35" s="46" t="s">
        <v>14</v>
      </c>
    </row>
    <row r="36" spans="1:3" x14ac:dyDescent="0.2">
      <c r="A36" s="44">
        <v>3920</v>
      </c>
      <c r="B36" s="45" t="s">
        <v>16</v>
      </c>
      <c r="C36" s="46" t="s">
        <v>17</v>
      </c>
    </row>
    <row r="37" spans="1:3" x14ac:dyDescent="0.2">
      <c r="A37" s="44">
        <v>3921</v>
      </c>
      <c r="B37" s="45" t="s">
        <v>20</v>
      </c>
      <c r="C37" s="46" t="s">
        <v>14</v>
      </c>
    </row>
    <row r="38" spans="1:3" x14ac:dyDescent="0.2">
      <c r="A38" s="44">
        <v>3922</v>
      </c>
      <c r="B38" s="45" t="s">
        <v>21</v>
      </c>
      <c r="C38" s="46" t="s">
        <v>14</v>
      </c>
    </row>
    <row r="39" spans="1:3" x14ac:dyDescent="0.2">
      <c r="A39" s="44">
        <v>3924</v>
      </c>
      <c r="B39" s="45" t="s">
        <v>114</v>
      </c>
      <c r="C39" s="46" t="s">
        <v>14</v>
      </c>
    </row>
    <row r="40" spans="1:3" x14ac:dyDescent="0.2">
      <c r="A40" s="44">
        <v>3931</v>
      </c>
      <c r="B40" s="45" t="s">
        <v>22</v>
      </c>
      <c r="C40" s="46" t="s">
        <v>14</v>
      </c>
    </row>
    <row r="41" spans="1:3" x14ac:dyDescent="0.2">
      <c r="A41" s="44">
        <v>3939</v>
      </c>
      <c r="B41" s="45" t="s">
        <v>20</v>
      </c>
      <c r="C41" s="46" t="s">
        <v>14</v>
      </c>
    </row>
    <row r="42" spans="1:3" x14ac:dyDescent="0.2">
      <c r="A42" s="44">
        <v>3942</v>
      </c>
      <c r="B42" s="45" t="s">
        <v>20</v>
      </c>
      <c r="C42" s="46" t="s">
        <v>14</v>
      </c>
    </row>
    <row r="43" spans="1:3" x14ac:dyDescent="0.2">
      <c r="A43" s="44">
        <v>3948</v>
      </c>
      <c r="B43" s="45" t="s">
        <v>23</v>
      </c>
      <c r="C43" s="46" t="s">
        <v>14</v>
      </c>
    </row>
    <row r="44" spans="1:3" x14ac:dyDescent="0.2">
      <c r="A44" s="44">
        <v>3955</v>
      </c>
      <c r="B44" s="45" t="s">
        <v>24</v>
      </c>
      <c r="C44" s="46" t="s">
        <v>14</v>
      </c>
    </row>
    <row r="45" spans="1:3" x14ac:dyDescent="0.2">
      <c r="A45" s="44">
        <v>3961</v>
      </c>
      <c r="B45" s="45" t="s">
        <v>20</v>
      </c>
      <c r="C45" s="46" t="s">
        <v>14</v>
      </c>
    </row>
    <row r="46" spans="1:3" x14ac:dyDescent="0.2">
      <c r="A46" s="44">
        <v>3968</v>
      </c>
      <c r="B46" s="45" t="s">
        <v>115</v>
      </c>
      <c r="C46" s="46" t="s">
        <v>14</v>
      </c>
    </row>
    <row r="47" spans="1:3" x14ac:dyDescent="0.2">
      <c r="A47" s="44">
        <v>3974</v>
      </c>
      <c r="B47" s="45" t="s">
        <v>25</v>
      </c>
      <c r="C47" s="46" t="s">
        <v>14</v>
      </c>
    </row>
    <row r="48" spans="1:3" x14ac:dyDescent="0.2">
      <c r="A48" s="44">
        <v>3987</v>
      </c>
      <c r="B48" s="45" t="s">
        <v>20</v>
      </c>
      <c r="C48" s="46" t="s">
        <v>14</v>
      </c>
    </row>
    <row r="49" spans="1:3" x14ac:dyDescent="0.2">
      <c r="A49" s="44">
        <v>3998</v>
      </c>
      <c r="B49" s="48" t="s">
        <v>26</v>
      </c>
      <c r="C49" s="46" t="s">
        <v>14</v>
      </c>
    </row>
    <row r="50" spans="1:3" x14ac:dyDescent="0.2">
      <c r="A50" s="44">
        <v>3999</v>
      </c>
      <c r="B50" s="45" t="s">
        <v>20</v>
      </c>
      <c r="C50" s="46" t="s">
        <v>14</v>
      </c>
    </row>
    <row r="51" spans="1:3" ht="12.95" customHeight="1" x14ac:dyDescent="0.2">
      <c r="A51" s="44">
        <v>4002</v>
      </c>
      <c r="B51" s="45" t="s">
        <v>27</v>
      </c>
      <c r="C51" s="46" t="s">
        <v>14</v>
      </c>
    </row>
    <row r="52" spans="1:3" ht="12.95" customHeight="1" x14ac:dyDescent="0.2">
      <c r="A52" s="44">
        <v>4003</v>
      </c>
      <c r="B52" s="45" t="s">
        <v>28</v>
      </c>
      <c r="C52" s="46" t="s">
        <v>14</v>
      </c>
    </row>
    <row r="53" spans="1:3" x14ac:dyDescent="0.2">
      <c r="A53" s="44">
        <v>4004</v>
      </c>
      <c r="B53" s="45" t="s">
        <v>27</v>
      </c>
      <c r="C53" s="46" t="s">
        <v>14</v>
      </c>
    </row>
    <row r="54" spans="1:3" x14ac:dyDescent="0.2">
      <c r="A54" s="44">
        <v>4005</v>
      </c>
      <c r="B54" s="45" t="s">
        <v>27</v>
      </c>
      <c r="C54" s="46" t="s">
        <v>14</v>
      </c>
    </row>
    <row r="55" spans="1:3" x14ac:dyDescent="0.2">
      <c r="A55" s="44">
        <v>4006</v>
      </c>
      <c r="B55" s="45" t="s">
        <v>29</v>
      </c>
      <c r="C55" s="46" t="s">
        <v>4</v>
      </c>
    </row>
    <row r="56" spans="1:3" x14ac:dyDescent="0.2">
      <c r="A56" s="44">
        <v>5204</v>
      </c>
      <c r="B56" s="45" t="s">
        <v>469</v>
      </c>
      <c r="C56" s="47" t="s">
        <v>4</v>
      </c>
    </row>
    <row r="57" spans="1:3" x14ac:dyDescent="0.2">
      <c r="A57" s="44">
        <v>5206</v>
      </c>
      <c r="B57" s="49" t="s">
        <v>116</v>
      </c>
      <c r="C57" s="50" t="s">
        <v>4</v>
      </c>
    </row>
    <row r="58" spans="1:3" x14ac:dyDescent="0.2">
      <c r="A58" s="44">
        <v>5207</v>
      </c>
      <c r="B58" s="51" t="s">
        <v>30</v>
      </c>
      <c r="C58" s="47" t="s">
        <v>4</v>
      </c>
    </row>
    <row r="59" spans="1:3" x14ac:dyDescent="0.2">
      <c r="A59" s="44">
        <v>5208</v>
      </c>
      <c r="B59" s="48" t="s">
        <v>31</v>
      </c>
      <c r="C59" s="47" t="s">
        <v>4</v>
      </c>
    </row>
    <row r="60" spans="1:3" x14ac:dyDescent="0.2">
      <c r="A60" s="44">
        <v>5209</v>
      </c>
      <c r="B60" s="45" t="s">
        <v>32</v>
      </c>
      <c r="C60" s="46" t="s">
        <v>4</v>
      </c>
    </row>
    <row r="61" spans="1:3" x14ac:dyDescent="0.2">
      <c r="A61" s="44">
        <v>5210</v>
      </c>
      <c r="B61" s="45" t="s">
        <v>33</v>
      </c>
      <c r="C61" s="46" t="s">
        <v>4</v>
      </c>
    </row>
    <row r="62" spans="1:3" x14ac:dyDescent="0.2">
      <c r="A62" s="44">
        <v>5212</v>
      </c>
      <c r="B62" s="45" t="s">
        <v>34</v>
      </c>
      <c r="C62" s="46" t="s">
        <v>4</v>
      </c>
    </row>
    <row r="63" spans="1:3" x14ac:dyDescent="0.2">
      <c r="A63" s="44">
        <v>5214</v>
      </c>
      <c r="B63" s="45" t="s">
        <v>30</v>
      </c>
      <c r="C63" s="47" t="s">
        <v>4</v>
      </c>
    </row>
    <row r="64" spans="1:3" x14ac:dyDescent="0.2">
      <c r="A64" s="44">
        <v>5217</v>
      </c>
      <c r="B64" s="45" t="s">
        <v>35</v>
      </c>
      <c r="C64" s="46" t="s">
        <v>4</v>
      </c>
    </row>
    <row r="65" spans="1:3" x14ac:dyDescent="0.2">
      <c r="A65" s="44">
        <v>5225</v>
      </c>
      <c r="B65" s="45" t="s">
        <v>36</v>
      </c>
      <c r="C65" s="46" t="s">
        <v>4</v>
      </c>
    </row>
    <row r="66" spans="1:3" x14ac:dyDescent="0.2">
      <c r="A66" s="44">
        <v>5226</v>
      </c>
      <c r="B66" s="48" t="s">
        <v>37</v>
      </c>
      <c r="C66" s="47" t="s">
        <v>4</v>
      </c>
    </row>
    <row r="67" spans="1:3" x14ac:dyDescent="0.2">
      <c r="A67" s="44">
        <v>5299</v>
      </c>
      <c r="B67" s="48" t="s">
        <v>38</v>
      </c>
      <c r="C67" s="47" t="s">
        <v>4</v>
      </c>
    </row>
    <row r="68" spans="1:3" ht="25.5" x14ac:dyDescent="0.2">
      <c r="A68" s="38" t="s">
        <v>39</v>
      </c>
      <c r="B68" s="39" t="s">
        <v>40</v>
      </c>
      <c r="C68" s="40" t="s">
        <v>14</v>
      </c>
    </row>
    <row r="69" spans="1:3" x14ac:dyDescent="0.2">
      <c r="A69" s="38" t="s">
        <v>41</v>
      </c>
      <c r="B69" s="41" t="s">
        <v>40</v>
      </c>
      <c r="C69" s="40" t="s">
        <v>4</v>
      </c>
    </row>
  </sheetData>
  <autoFilter ref="A1:C52">
    <sortState ref="A2:C70">
      <sortCondition ref="A1:A53"/>
    </sortState>
  </autoFilter>
  <sortState ref="A2:C42">
    <sortCondition ref="A2:A42"/>
  </sortState>
  <conditionalFormatting sqref="A2:A69">
    <cfRule type="duplicateValues" dxfId="0" priority="2028"/>
  </conditionalFormatting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6"/>
  <sheetViews>
    <sheetView tabSelected="1" zoomScale="55" zoomScaleNormal="55" zoomScaleSheetLayoutView="70" workbookViewId="0">
      <pane ySplit="3" topLeftCell="A4" activePane="bottomLeft" state="frozen"/>
      <selection pane="bottomLeft" activeCell="Y10" sqref="Y10"/>
    </sheetView>
  </sheetViews>
  <sheetFormatPr defaultRowHeight="15" x14ac:dyDescent="0.2"/>
  <cols>
    <col min="1" max="4" width="17" style="54" customWidth="1"/>
    <col min="5" max="5" width="30.140625" style="53" hidden="1" customWidth="1"/>
    <col min="6" max="6" width="25" style="53" customWidth="1"/>
    <col min="7" max="7" width="27.7109375" style="55" hidden="1" customWidth="1"/>
    <col min="8" max="8" width="18.42578125" style="54" customWidth="1"/>
    <col min="9" max="9" width="45.42578125" style="55" customWidth="1"/>
    <col min="10" max="10" width="22.140625" style="56" customWidth="1"/>
    <col min="11" max="11" width="12.5703125" style="54" customWidth="1"/>
    <col min="12" max="15" width="20.7109375" style="53" customWidth="1"/>
    <col min="16" max="17" width="20.7109375" style="55" customWidth="1"/>
    <col min="18" max="20" width="20.7109375" style="53" customWidth="1"/>
    <col min="21" max="21" width="31.28515625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77" t="s">
        <v>762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2" ht="15.75" thickBot="1" x14ac:dyDescent="0.25"/>
    <row r="3" spans="1:22" ht="69.95" customHeight="1" x14ac:dyDescent="0.2">
      <c r="A3" s="111" t="s">
        <v>42</v>
      </c>
      <c r="B3" s="111" t="s">
        <v>43</v>
      </c>
      <c r="C3" s="111" t="s">
        <v>44</v>
      </c>
      <c r="D3" s="111" t="s">
        <v>45</v>
      </c>
      <c r="E3" s="97" t="s">
        <v>46</v>
      </c>
      <c r="F3" s="111" t="s">
        <v>47</v>
      </c>
      <c r="G3" s="97" t="s">
        <v>48</v>
      </c>
      <c r="H3" s="111" t="s">
        <v>0</v>
      </c>
      <c r="I3" s="111" t="s">
        <v>49</v>
      </c>
      <c r="J3" s="111" t="s">
        <v>50</v>
      </c>
      <c r="K3" s="111" t="s">
        <v>51</v>
      </c>
      <c r="L3" s="111" t="s">
        <v>52</v>
      </c>
      <c r="M3" s="111" t="s">
        <v>53</v>
      </c>
      <c r="N3" s="111" t="s">
        <v>54</v>
      </c>
      <c r="O3" s="111" t="s">
        <v>55</v>
      </c>
      <c r="P3" s="111" t="s">
        <v>56</v>
      </c>
      <c r="Q3" s="111" t="s">
        <v>57</v>
      </c>
      <c r="R3" s="111" t="s">
        <v>58</v>
      </c>
      <c r="S3" s="111" t="s">
        <v>59</v>
      </c>
      <c r="T3" s="111" t="s">
        <v>60</v>
      </c>
      <c r="U3" s="112" t="s">
        <v>61</v>
      </c>
      <c r="V3" s="57" t="s">
        <v>2</v>
      </c>
    </row>
    <row r="4" spans="1:22" ht="72" hidden="1" customHeight="1" x14ac:dyDescent="0.2">
      <c r="A4" s="58">
        <v>1441</v>
      </c>
      <c r="B4" s="59">
        <v>1440011</v>
      </c>
      <c r="C4" s="59" t="s">
        <v>579</v>
      </c>
      <c r="D4" s="59" t="s">
        <v>759</v>
      </c>
      <c r="E4" s="60">
        <v>1554285000175</v>
      </c>
      <c r="F4" s="61">
        <f t="shared" ref="F4:F205" si="0">IF(E4&lt;=99999999999,CONCATENATE(LEFT(E4,3),".***.***-",RIGHT(E4,2)),E4)</f>
        <v>1554285000175</v>
      </c>
      <c r="G4" s="62" t="s">
        <v>444</v>
      </c>
      <c r="H4" s="59">
        <v>4002</v>
      </c>
      <c r="I4" s="63" t="s">
        <v>489</v>
      </c>
      <c r="J4" s="64">
        <v>45931</v>
      </c>
      <c r="K4" s="59">
        <v>7</v>
      </c>
      <c r="L4" s="65">
        <v>1534.4</v>
      </c>
      <c r="M4" s="65">
        <v>0</v>
      </c>
      <c r="N4" s="65">
        <v>0</v>
      </c>
      <c r="O4" s="65">
        <v>1534.4</v>
      </c>
      <c r="P4" s="64">
        <v>45932</v>
      </c>
      <c r="Q4" s="66">
        <v>6127</v>
      </c>
      <c r="R4" s="67">
        <v>1534.3999999999999</v>
      </c>
      <c r="S4" s="67">
        <v>61.61</v>
      </c>
      <c r="T4" s="67">
        <v>1472.79</v>
      </c>
      <c r="U4" s="68"/>
      <c r="V4" s="69" t="str">
        <f>VLOOKUP(H4,'CATEGORIZAÇÃO PARA PUBLICAÇÃO'!$A$1:$C$100,3,FALSE)</f>
        <v>PRESTAÇÃO DE SERVIÇOS</v>
      </c>
    </row>
    <row r="5" spans="1:22" ht="72" hidden="1" customHeight="1" x14ac:dyDescent="0.2">
      <c r="A5" s="102">
        <v>1441</v>
      </c>
      <c r="B5" s="103">
        <v>1440011</v>
      </c>
      <c r="C5" s="103" t="s">
        <v>579</v>
      </c>
      <c r="D5" s="103" t="s">
        <v>759</v>
      </c>
      <c r="E5" s="60">
        <v>1554285000175</v>
      </c>
      <c r="F5" s="104">
        <f t="shared" si="0"/>
        <v>1554285000175</v>
      </c>
      <c r="G5" s="62" t="s">
        <v>444</v>
      </c>
      <c r="H5" s="103">
        <v>4002</v>
      </c>
      <c r="I5" s="105" t="s">
        <v>489</v>
      </c>
      <c r="J5" s="106">
        <v>45931</v>
      </c>
      <c r="K5" s="103">
        <v>8</v>
      </c>
      <c r="L5" s="107">
        <v>2326.1999999999998</v>
      </c>
      <c r="M5" s="107">
        <v>0</v>
      </c>
      <c r="N5" s="107">
        <v>0</v>
      </c>
      <c r="O5" s="107">
        <v>2326.1999999999998</v>
      </c>
      <c r="P5" s="106">
        <v>45932</v>
      </c>
      <c r="Q5" s="108">
        <v>6128</v>
      </c>
      <c r="R5" s="109">
        <v>2326.2000000000003</v>
      </c>
      <c r="S5" s="109">
        <v>98.11</v>
      </c>
      <c r="T5" s="109">
        <v>2228.09</v>
      </c>
      <c r="U5" s="110"/>
      <c r="V5" s="69" t="str">
        <f>VLOOKUP(H5,'CATEGORIZAÇÃO PARA PUBLICAÇÃO'!$A$1:$C$100,3,FALSE)</f>
        <v>PRESTAÇÃO DE SERVIÇOS</v>
      </c>
    </row>
    <row r="6" spans="1:22" ht="69.95" customHeight="1" x14ac:dyDescent="0.2">
      <c r="A6" s="59">
        <v>1441</v>
      </c>
      <c r="B6" s="59">
        <v>1440005</v>
      </c>
      <c r="C6" s="59" t="s">
        <v>580</v>
      </c>
      <c r="D6" s="59" t="s">
        <v>759</v>
      </c>
      <c r="E6" s="98">
        <v>58069360000120</v>
      </c>
      <c r="F6" s="61">
        <f t="shared" si="0"/>
        <v>58069360000120</v>
      </c>
      <c r="G6" s="99" t="s">
        <v>118</v>
      </c>
      <c r="H6" s="59">
        <v>4006</v>
      </c>
      <c r="I6" s="63" t="s">
        <v>29</v>
      </c>
      <c r="J6" s="64">
        <v>45932</v>
      </c>
      <c r="K6" s="59">
        <v>13</v>
      </c>
      <c r="L6" s="65">
        <v>577.9</v>
      </c>
      <c r="M6" s="65">
        <v>0</v>
      </c>
      <c r="N6" s="65">
        <v>0</v>
      </c>
      <c r="O6" s="65">
        <v>577.9</v>
      </c>
      <c r="P6" s="64">
        <v>45937</v>
      </c>
      <c r="Q6" s="66">
        <v>253</v>
      </c>
      <c r="R6" s="67">
        <v>577.9</v>
      </c>
      <c r="S6" s="67">
        <v>27.74</v>
      </c>
      <c r="T6" s="67">
        <v>550.16</v>
      </c>
      <c r="U6" s="96"/>
      <c r="V6" s="69" t="str">
        <f>VLOOKUP(H6,'CATEGORIZAÇÃO PARA PUBLICAÇÃO'!$A$1:$C$100,3,FALSE)</f>
        <v>FORNECIMENTO DE BENS</v>
      </c>
    </row>
    <row r="7" spans="1:22" ht="72" hidden="1" customHeight="1" x14ac:dyDescent="0.2">
      <c r="A7" s="58">
        <v>1441</v>
      </c>
      <c r="B7" s="59">
        <v>1440011</v>
      </c>
      <c r="C7" s="59" t="s">
        <v>581</v>
      </c>
      <c r="D7" s="59" t="s">
        <v>759</v>
      </c>
      <c r="E7" s="60">
        <v>21154554000113</v>
      </c>
      <c r="F7" s="61">
        <f t="shared" si="0"/>
        <v>21154554000113</v>
      </c>
      <c r="G7" s="62" t="s">
        <v>320</v>
      </c>
      <c r="H7" s="59">
        <v>3920</v>
      </c>
      <c r="I7" s="63" t="s">
        <v>481</v>
      </c>
      <c r="J7" s="64">
        <v>45932</v>
      </c>
      <c r="K7" s="59">
        <v>9</v>
      </c>
      <c r="L7" s="65">
        <v>17249.52</v>
      </c>
      <c r="M7" s="65">
        <v>0</v>
      </c>
      <c r="N7" s="65">
        <v>0</v>
      </c>
      <c r="O7" s="65">
        <v>17249.52</v>
      </c>
      <c r="P7" s="64">
        <v>45936</v>
      </c>
      <c r="Q7" s="66">
        <v>354</v>
      </c>
      <c r="R7" s="67">
        <v>17249.52</v>
      </c>
      <c r="S7" s="67">
        <v>0</v>
      </c>
      <c r="T7" s="67">
        <v>17249.52</v>
      </c>
      <c r="U7" s="68"/>
      <c r="V7" s="69" t="str">
        <f>VLOOKUP(H7,'CATEGORIZAÇÃO PARA PUBLICAÇÃO'!$A$1:$C$100,3,FALSE)</f>
        <v>LOCAÇÕES</v>
      </c>
    </row>
    <row r="8" spans="1:22" ht="72" hidden="1" customHeight="1" x14ac:dyDescent="0.2">
      <c r="A8" s="58">
        <v>1441</v>
      </c>
      <c r="B8" s="59">
        <v>1440011</v>
      </c>
      <c r="C8" s="59" t="s">
        <v>582</v>
      </c>
      <c r="D8" s="59" t="s">
        <v>759</v>
      </c>
      <c r="E8" s="60">
        <v>28309420000173</v>
      </c>
      <c r="F8" s="61">
        <f t="shared" si="0"/>
        <v>28309420000173</v>
      </c>
      <c r="G8" s="62" t="s">
        <v>427</v>
      </c>
      <c r="H8" s="59">
        <v>3921</v>
      </c>
      <c r="I8" s="63" t="s">
        <v>482</v>
      </c>
      <c r="J8" s="64">
        <v>45932</v>
      </c>
      <c r="K8" s="59">
        <v>10</v>
      </c>
      <c r="L8" s="65">
        <v>655.64</v>
      </c>
      <c r="M8" s="65">
        <v>32.78</v>
      </c>
      <c r="N8" s="65">
        <v>0</v>
      </c>
      <c r="O8" s="65">
        <v>622.86</v>
      </c>
      <c r="P8" s="64">
        <v>45933</v>
      </c>
      <c r="Q8" s="66">
        <v>6150</v>
      </c>
      <c r="R8" s="67">
        <v>622.86</v>
      </c>
      <c r="S8" s="67">
        <v>0</v>
      </c>
      <c r="T8" s="67">
        <v>622.86</v>
      </c>
      <c r="U8" s="68"/>
      <c r="V8" s="69" t="str">
        <f>VLOOKUP(H8,'CATEGORIZAÇÃO PARA PUBLICAÇÃO'!$A$1:$C$100,3,FALSE)</f>
        <v>PRESTAÇÃO DE SERVIÇOS</v>
      </c>
    </row>
    <row r="9" spans="1:22" ht="72" hidden="1" customHeight="1" x14ac:dyDescent="0.2">
      <c r="A9" s="102">
        <v>1441</v>
      </c>
      <c r="B9" s="103">
        <v>1440011</v>
      </c>
      <c r="C9" s="103" t="s">
        <v>583</v>
      </c>
      <c r="D9" s="103" t="s">
        <v>759</v>
      </c>
      <c r="E9" s="60">
        <v>32879576000167</v>
      </c>
      <c r="F9" s="104">
        <f t="shared" si="0"/>
        <v>32879576000167</v>
      </c>
      <c r="G9" s="62" t="s">
        <v>428</v>
      </c>
      <c r="H9" s="103">
        <v>3931</v>
      </c>
      <c r="I9" s="105" t="s">
        <v>477</v>
      </c>
      <c r="J9" s="106">
        <v>45932</v>
      </c>
      <c r="K9" s="103">
        <v>18</v>
      </c>
      <c r="L9" s="107">
        <v>1940</v>
      </c>
      <c r="M9" s="107">
        <v>85.75</v>
      </c>
      <c r="N9" s="107">
        <v>0</v>
      </c>
      <c r="O9" s="107">
        <v>1854.25</v>
      </c>
      <c r="P9" s="106">
        <v>45933</v>
      </c>
      <c r="Q9" s="108">
        <v>6149</v>
      </c>
      <c r="R9" s="109">
        <v>1854.25</v>
      </c>
      <c r="S9" s="109">
        <v>0</v>
      </c>
      <c r="T9" s="109">
        <v>1854.25</v>
      </c>
      <c r="U9" s="110"/>
      <c r="V9" s="69" t="str">
        <f>VLOOKUP(H9,'CATEGORIZAÇÃO PARA PUBLICAÇÃO'!$A$1:$C$100,3,FALSE)</f>
        <v>PRESTAÇÃO DE SERVIÇOS</v>
      </c>
    </row>
    <row r="10" spans="1:22" ht="69.95" customHeight="1" x14ac:dyDescent="0.2">
      <c r="A10" s="59">
        <v>1441</v>
      </c>
      <c r="B10" s="59">
        <v>1440005</v>
      </c>
      <c r="C10" s="59" t="s">
        <v>584</v>
      </c>
      <c r="D10" s="59" t="s">
        <v>759</v>
      </c>
      <c r="E10" s="98">
        <v>8706548000406</v>
      </c>
      <c r="F10" s="61">
        <f t="shared" si="0"/>
        <v>8706548000406</v>
      </c>
      <c r="G10" s="99" t="s">
        <v>129</v>
      </c>
      <c r="H10" s="59">
        <v>5207</v>
      </c>
      <c r="I10" s="63" t="s">
        <v>467</v>
      </c>
      <c r="J10" s="64">
        <v>45933</v>
      </c>
      <c r="K10" s="59">
        <v>1</v>
      </c>
      <c r="L10" s="65">
        <v>640200</v>
      </c>
      <c r="M10" s="65">
        <v>0</v>
      </c>
      <c r="N10" s="65">
        <v>0</v>
      </c>
      <c r="O10" s="65">
        <v>640200</v>
      </c>
      <c r="P10" s="64">
        <v>45937</v>
      </c>
      <c r="Q10" s="66">
        <v>254</v>
      </c>
      <c r="R10" s="67">
        <v>640200</v>
      </c>
      <c r="S10" s="67">
        <v>7682.4</v>
      </c>
      <c r="T10" s="67">
        <v>632517.6</v>
      </c>
      <c r="U10" s="96"/>
      <c r="V10" s="69" t="str">
        <f>VLOOKUP(H10,'CATEGORIZAÇÃO PARA PUBLICAÇÃO'!$A$1:$C$100,3,FALSE)</f>
        <v>FORNECIMENTO DE BENS</v>
      </c>
    </row>
    <row r="11" spans="1:22" ht="69.95" customHeight="1" x14ac:dyDescent="0.2">
      <c r="A11" s="59">
        <v>1441</v>
      </c>
      <c r="B11" s="59">
        <v>1440005</v>
      </c>
      <c r="C11" s="59" t="s">
        <v>585</v>
      </c>
      <c r="D11" s="59" t="s">
        <v>759</v>
      </c>
      <c r="E11" s="98">
        <v>3265966000149</v>
      </c>
      <c r="F11" s="61">
        <f t="shared" si="0"/>
        <v>3265966000149</v>
      </c>
      <c r="G11" s="99" t="s">
        <v>132</v>
      </c>
      <c r="H11" s="59">
        <v>5210</v>
      </c>
      <c r="I11" s="63" t="s">
        <v>33</v>
      </c>
      <c r="J11" s="64">
        <v>45933</v>
      </c>
      <c r="K11" s="59">
        <v>1</v>
      </c>
      <c r="L11" s="65">
        <v>5985</v>
      </c>
      <c r="M11" s="65">
        <v>0</v>
      </c>
      <c r="N11" s="65">
        <v>0</v>
      </c>
      <c r="O11" s="65">
        <v>5985</v>
      </c>
      <c r="P11" s="64">
        <v>45937</v>
      </c>
      <c r="Q11" s="66">
        <v>255</v>
      </c>
      <c r="R11" s="67">
        <v>5985</v>
      </c>
      <c r="S11" s="67">
        <v>0</v>
      </c>
      <c r="T11" s="67">
        <v>5985</v>
      </c>
      <c r="U11" s="96"/>
      <c r="V11" s="69" t="str">
        <f>VLOOKUP(H11,'CATEGORIZAÇÃO PARA PUBLICAÇÃO'!$A$1:$C$100,3,FALSE)</f>
        <v>FORNECIMENTO DE BENS</v>
      </c>
    </row>
    <row r="12" spans="1:22" ht="72" hidden="1" customHeight="1" x14ac:dyDescent="0.2">
      <c r="A12" s="58">
        <v>1441</v>
      </c>
      <c r="B12" s="59">
        <v>1440006</v>
      </c>
      <c r="C12" s="59" t="s">
        <v>586</v>
      </c>
      <c r="D12" s="59" t="s">
        <v>759</v>
      </c>
      <c r="E12" s="60">
        <v>22056515000146</v>
      </c>
      <c r="F12" s="61">
        <f t="shared" si="0"/>
        <v>22056515000146</v>
      </c>
      <c r="G12" s="62" t="s">
        <v>150</v>
      </c>
      <c r="H12" s="59">
        <v>3931</v>
      </c>
      <c r="I12" s="63" t="s">
        <v>477</v>
      </c>
      <c r="J12" s="64">
        <v>45933</v>
      </c>
      <c r="K12" s="59">
        <v>1</v>
      </c>
      <c r="L12" s="65">
        <v>10798</v>
      </c>
      <c r="M12" s="65">
        <v>0</v>
      </c>
      <c r="N12" s="65">
        <v>0</v>
      </c>
      <c r="O12" s="65">
        <v>10798</v>
      </c>
      <c r="P12" s="64">
        <v>45937</v>
      </c>
      <c r="Q12" s="66">
        <v>85</v>
      </c>
      <c r="R12" s="67">
        <v>10798</v>
      </c>
      <c r="S12" s="67">
        <v>0</v>
      </c>
      <c r="T12" s="67">
        <v>10798</v>
      </c>
      <c r="U12" s="68"/>
      <c r="V12" s="69" t="str">
        <f>VLOOKUP(H12,'CATEGORIZAÇÃO PARA PUBLICAÇÃO'!$A$1:$C$100,3,FALSE)</f>
        <v>PRESTAÇÃO DE SERVIÇOS</v>
      </c>
    </row>
    <row r="13" spans="1:22" ht="72" hidden="1" customHeight="1" x14ac:dyDescent="0.2">
      <c r="A13" s="58">
        <v>1441</v>
      </c>
      <c r="B13" s="59">
        <v>1440011</v>
      </c>
      <c r="C13" s="59" t="s">
        <v>587</v>
      </c>
      <c r="D13" s="59" t="s">
        <v>759</v>
      </c>
      <c r="E13" s="60">
        <v>8458633000150</v>
      </c>
      <c r="F13" s="61">
        <f t="shared" si="0"/>
        <v>8458633000150</v>
      </c>
      <c r="G13" s="62" t="s">
        <v>426</v>
      </c>
      <c r="H13" s="59">
        <v>3921</v>
      </c>
      <c r="I13" s="63" t="s">
        <v>482</v>
      </c>
      <c r="J13" s="64">
        <v>45933</v>
      </c>
      <c r="K13" s="59">
        <v>9</v>
      </c>
      <c r="L13" s="65">
        <v>600</v>
      </c>
      <c r="M13" s="65">
        <v>0</v>
      </c>
      <c r="N13" s="65">
        <v>0</v>
      </c>
      <c r="O13" s="65">
        <v>600</v>
      </c>
      <c r="P13" s="64">
        <v>45937</v>
      </c>
      <c r="Q13" s="66">
        <v>6328</v>
      </c>
      <c r="R13" s="67">
        <v>600</v>
      </c>
      <c r="S13" s="67">
        <v>0</v>
      </c>
      <c r="T13" s="67">
        <v>600</v>
      </c>
      <c r="U13" s="68"/>
      <c r="V13" s="69" t="str">
        <f>VLOOKUP(H13,'CATEGORIZAÇÃO PARA PUBLICAÇÃO'!$A$1:$C$100,3,FALSE)</f>
        <v>PRESTAÇÃO DE SERVIÇOS</v>
      </c>
    </row>
    <row r="14" spans="1:22" ht="72" hidden="1" customHeight="1" x14ac:dyDescent="0.2">
      <c r="A14" s="102">
        <v>1441</v>
      </c>
      <c r="B14" s="103">
        <v>1440011</v>
      </c>
      <c r="C14" s="103" t="s">
        <v>588</v>
      </c>
      <c r="D14" s="103" t="s">
        <v>759</v>
      </c>
      <c r="E14" s="60">
        <v>8458633000150</v>
      </c>
      <c r="F14" s="104">
        <f t="shared" si="0"/>
        <v>8458633000150</v>
      </c>
      <c r="G14" s="62" t="s">
        <v>426</v>
      </c>
      <c r="H14" s="103">
        <v>3921</v>
      </c>
      <c r="I14" s="105" t="s">
        <v>482</v>
      </c>
      <c r="J14" s="106">
        <v>45933</v>
      </c>
      <c r="K14" s="103">
        <v>9</v>
      </c>
      <c r="L14" s="107">
        <v>707.14</v>
      </c>
      <c r="M14" s="107">
        <v>0</v>
      </c>
      <c r="N14" s="107">
        <v>0</v>
      </c>
      <c r="O14" s="107">
        <v>707.14</v>
      </c>
      <c r="P14" s="106">
        <v>45937</v>
      </c>
      <c r="Q14" s="108">
        <v>6329</v>
      </c>
      <c r="R14" s="109">
        <v>707.14</v>
      </c>
      <c r="S14" s="109">
        <v>0</v>
      </c>
      <c r="T14" s="109">
        <v>707.14</v>
      </c>
      <c r="U14" s="110"/>
      <c r="V14" s="69" t="str">
        <f>VLOOKUP(H14,'CATEGORIZAÇÃO PARA PUBLICAÇÃO'!$A$1:$C$100,3,FALSE)</f>
        <v>PRESTAÇÃO DE SERVIÇOS</v>
      </c>
    </row>
    <row r="15" spans="1:22" ht="69.95" customHeight="1" x14ac:dyDescent="0.2">
      <c r="A15" s="59">
        <v>1441</v>
      </c>
      <c r="B15" s="59">
        <v>1440005</v>
      </c>
      <c r="C15" s="59" t="s">
        <v>589</v>
      </c>
      <c r="D15" s="59" t="s">
        <v>759</v>
      </c>
      <c r="E15" s="98">
        <v>21641059000139</v>
      </c>
      <c r="F15" s="61">
        <f t="shared" si="0"/>
        <v>21641059000139</v>
      </c>
      <c r="G15" s="99" t="s">
        <v>126</v>
      </c>
      <c r="H15" s="59">
        <v>3024</v>
      </c>
      <c r="I15" s="63" t="s">
        <v>466</v>
      </c>
      <c r="J15" s="64">
        <v>45936</v>
      </c>
      <c r="K15" s="59">
        <v>1</v>
      </c>
      <c r="L15" s="65">
        <v>648</v>
      </c>
      <c r="M15" s="65">
        <v>0</v>
      </c>
      <c r="N15" s="65">
        <v>0</v>
      </c>
      <c r="O15" s="65">
        <v>648</v>
      </c>
      <c r="P15" s="64">
        <v>45937</v>
      </c>
      <c r="Q15" s="66">
        <v>257</v>
      </c>
      <c r="R15" s="67">
        <v>648</v>
      </c>
      <c r="S15" s="67">
        <v>7.78</v>
      </c>
      <c r="T15" s="67">
        <v>640.22</v>
      </c>
      <c r="U15" s="96"/>
      <c r="V15" s="69" t="str">
        <f>VLOOKUP(H15,'CATEGORIZAÇÃO PARA PUBLICAÇÃO'!$A$1:$C$100,3,FALSE)</f>
        <v>FORNECIMENTO DE BENS</v>
      </c>
    </row>
    <row r="16" spans="1:22" ht="69.95" customHeight="1" x14ac:dyDescent="0.2">
      <c r="A16" s="59">
        <v>1441</v>
      </c>
      <c r="B16" s="59">
        <v>1440005</v>
      </c>
      <c r="C16" s="59" t="s">
        <v>590</v>
      </c>
      <c r="D16" s="59" t="s">
        <v>759</v>
      </c>
      <c r="E16" s="98">
        <v>21641059000139</v>
      </c>
      <c r="F16" s="61">
        <f t="shared" si="0"/>
        <v>21641059000139</v>
      </c>
      <c r="G16" s="99" t="s">
        <v>126</v>
      </c>
      <c r="H16" s="59">
        <v>5212</v>
      </c>
      <c r="I16" s="63" t="s">
        <v>34</v>
      </c>
      <c r="J16" s="64">
        <v>45936</v>
      </c>
      <c r="K16" s="59">
        <v>1</v>
      </c>
      <c r="L16" s="65">
        <v>7784.98</v>
      </c>
      <c r="M16" s="65">
        <v>0</v>
      </c>
      <c r="N16" s="65">
        <v>0</v>
      </c>
      <c r="O16" s="65">
        <v>7784.98</v>
      </c>
      <c r="P16" s="64">
        <v>45937</v>
      </c>
      <c r="Q16" s="66">
        <v>256</v>
      </c>
      <c r="R16" s="67">
        <v>7784.9800000000005</v>
      </c>
      <c r="S16" s="67">
        <v>93.42</v>
      </c>
      <c r="T16" s="67">
        <v>7691.56</v>
      </c>
      <c r="U16" s="96"/>
      <c r="V16" s="69" t="str">
        <f>VLOOKUP(H16,'CATEGORIZAÇÃO PARA PUBLICAÇÃO'!$A$1:$C$100,3,FALSE)</f>
        <v>FORNECIMENTO DE BENS</v>
      </c>
    </row>
    <row r="17" spans="1:22" ht="69.95" customHeight="1" x14ac:dyDescent="0.2">
      <c r="A17" s="59">
        <v>1441</v>
      </c>
      <c r="B17" s="59">
        <v>1440005</v>
      </c>
      <c r="C17" s="59" t="s">
        <v>591</v>
      </c>
      <c r="D17" s="59" t="s">
        <v>759</v>
      </c>
      <c r="E17" s="100">
        <v>7820223000144</v>
      </c>
      <c r="F17" s="61">
        <f t="shared" si="0"/>
        <v>7820223000144</v>
      </c>
      <c r="G17" s="101" t="s">
        <v>133</v>
      </c>
      <c r="H17" s="59">
        <v>3099</v>
      </c>
      <c r="I17" s="63" t="s">
        <v>11</v>
      </c>
      <c r="J17" s="64">
        <v>45936</v>
      </c>
      <c r="K17" s="59">
        <v>1</v>
      </c>
      <c r="L17" s="65">
        <v>4800</v>
      </c>
      <c r="M17" s="65">
        <v>0</v>
      </c>
      <c r="N17" s="65">
        <v>0</v>
      </c>
      <c r="O17" s="65">
        <v>4800</v>
      </c>
      <c r="P17" s="64">
        <v>45937</v>
      </c>
      <c r="Q17" s="66">
        <v>258</v>
      </c>
      <c r="R17" s="67">
        <v>4800</v>
      </c>
      <c r="S17" s="67">
        <v>0</v>
      </c>
      <c r="T17" s="67">
        <v>4800</v>
      </c>
      <c r="U17" s="96"/>
      <c r="V17" s="69" t="str">
        <f>VLOOKUP(H17,'CATEGORIZAÇÃO PARA PUBLICAÇÃO'!$A$1:$C$100,3,FALSE)</f>
        <v>FORNECIMENTO DE BENS</v>
      </c>
    </row>
    <row r="18" spans="1:22" ht="69.95" customHeight="1" x14ac:dyDescent="0.2">
      <c r="A18" s="59">
        <v>1441</v>
      </c>
      <c r="B18" s="59">
        <v>1440005</v>
      </c>
      <c r="C18" s="59" t="s">
        <v>592</v>
      </c>
      <c r="D18" s="59" t="s">
        <v>759</v>
      </c>
      <c r="E18" s="98">
        <v>7820223000144</v>
      </c>
      <c r="F18" s="61">
        <f t="shared" si="0"/>
        <v>7820223000144</v>
      </c>
      <c r="G18" s="99" t="s">
        <v>133</v>
      </c>
      <c r="H18" s="59">
        <v>3025</v>
      </c>
      <c r="I18" s="63" t="s">
        <v>471</v>
      </c>
      <c r="J18" s="64">
        <v>45936</v>
      </c>
      <c r="K18" s="59">
        <v>1</v>
      </c>
      <c r="L18" s="65">
        <v>15536.58</v>
      </c>
      <c r="M18" s="65">
        <v>0</v>
      </c>
      <c r="N18" s="65">
        <v>0</v>
      </c>
      <c r="O18" s="65">
        <v>15536.58</v>
      </c>
      <c r="P18" s="64">
        <v>45937</v>
      </c>
      <c r="Q18" s="66">
        <v>259</v>
      </c>
      <c r="R18" s="67">
        <v>15536.58</v>
      </c>
      <c r="S18" s="67">
        <v>0</v>
      </c>
      <c r="T18" s="67">
        <v>15536.58</v>
      </c>
      <c r="U18" s="96"/>
      <c r="V18" s="69" t="str">
        <f>VLOOKUP(H18,'CATEGORIZAÇÃO PARA PUBLICAÇÃO'!$A$1:$C$100,3,FALSE)</f>
        <v>FORNECIMENTO DE BENS</v>
      </c>
    </row>
    <row r="19" spans="1:22" ht="72" hidden="1" customHeight="1" x14ac:dyDescent="0.2">
      <c r="A19" s="58">
        <v>1441</v>
      </c>
      <c r="B19" s="59">
        <v>1440011</v>
      </c>
      <c r="C19" s="59" t="s">
        <v>593</v>
      </c>
      <c r="D19" s="59" t="s">
        <v>759</v>
      </c>
      <c r="E19" s="60">
        <v>26791960663</v>
      </c>
      <c r="F19" s="61" t="str">
        <f t="shared" si="0"/>
        <v>267.***.***-63</v>
      </c>
      <c r="G19" s="62" t="s">
        <v>313</v>
      </c>
      <c r="H19" s="59">
        <v>3611</v>
      </c>
      <c r="I19" s="63" t="s">
        <v>481</v>
      </c>
      <c r="J19" s="64">
        <v>45936</v>
      </c>
      <c r="K19" s="59">
        <v>9</v>
      </c>
      <c r="L19" s="65">
        <v>5125.3900000000003</v>
      </c>
      <c r="M19" s="65">
        <v>0</v>
      </c>
      <c r="N19" s="65">
        <v>0</v>
      </c>
      <c r="O19" s="65">
        <v>5125.3900000000003</v>
      </c>
      <c r="P19" s="64">
        <v>45938</v>
      </c>
      <c r="Q19" s="66">
        <v>6392</v>
      </c>
      <c r="R19" s="67">
        <v>5125.3900000000003</v>
      </c>
      <c r="S19" s="67">
        <v>341.1</v>
      </c>
      <c r="T19" s="67">
        <v>4784.29</v>
      </c>
      <c r="U19" s="68"/>
      <c r="V19" s="69" t="str">
        <f>VLOOKUP(H19,'CATEGORIZAÇÃO PARA PUBLICAÇÃO'!$A$1:$C$100,3,FALSE)</f>
        <v>LOCAÇÕES</v>
      </c>
    </row>
    <row r="20" spans="1:22" ht="72" hidden="1" customHeight="1" x14ac:dyDescent="0.2">
      <c r="A20" s="58">
        <v>1441</v>
      </c>
      <c r="B20" s="59">
        <v>1440011</v>
      </c>
      <c r="C20" s="59" t="s">
        <v>594</v>
      </c>
      <c r="D20" s="59" t="s">
        <v>759</v>
      </c>
      <c r="E20" s="60">
        <v>96593172804</v>
      </c>
      <c r="F20" s="61" t="str">
        <f t="shared" si="0"/>
        <v>965.***.***-04</v>
      </c>
      <c r="G20" s="62" t="s">
        <v>314</v>
      </c>
      <c r="H20" s="59">
        <v>3611</v>
      </c>
      <c r="I20" s="63" t="s">
        <v>481</v>
      </c>
      <c r="J20" s="64">
        <v>45936</v>
      </c>
      <c r="K20" s="59">
        <v>9</v>
      </c>
      <c r="L20" s="65">
        <v>1641.68</v>
      </c>
      <c r="M20" s="65">
        <v>0</v>
      </c>
      <c r="N20" s="65">
        <v>0</v>
      </c>
      <c r="O20" s="65">
        <v>1641.68</v>
      </c>
      <c r="P20" s="64">
        <v>45938</v>
      </c>
      <c r="Q20" s="66">
        <v>6413</v>
      </c>
      <c r="R20" s="67">
        <v>1641.68</v>
      </c>
      <c r="S20" s="67">
        <v>0</v>
      </c>
      <c r="T20" s="67">
        <v>1641.68</v>
      </c>
      <c r="U20" s="68"/>
      <c r="V20" s="69" t="str">
        <f>VLOOKUP(H20,'CATEGORIZAÇÃO PARA PUBLICAÇÃO'!$A$1:$C$100,3,FALSE)</f>
        <v>LOCAÇÕES</v>
      </c>
    </row>
    <row r="21" spans="1:22" ht="72" hidden="1" customHeight="1" x14ac:dyDescent="0.2">
      <c r="A21" s="58">
        <v>1441</v>
      </c>
      <c r="B21" s="59">
        <v>1440011</v>
      </c>
      <c r="C21" s="59" t="s">
        <v>595</v>
      </c>
      <c r="D21" s="59" t="s">
        <v>759</v>
      </c>
      <c r="E21" s="60">
        <v>3941401840</v>
      </c>
      <c r="F21" s="61" t="str">
        <f t="shared" si="0"/>
        <v>394.***.***-40</v>
      </c>
      <c r="G21" s="62" t="s">
        <v>316</v>
      </c>
      <c r="H21" s="59">
        <v>3611</v>
      </c>
      <c r="I21" s="63" t="s">
        <v>481</v>
      </c>
      <c r="J21" s="64">
        <v>45936</v>
      </c>
      <c r="K21" s="59">
        <v>9</v>
      </c>
      <c r="L21" s="65">
        <v>1641.69</v>
      </c>
      <c r="M21" s="65">
        <v>0</v>
      </c>
      <c r="N21" s="65">
        <v>0</v>
      </c>
      <c r="O21" s="65">
        <v>1641.69</v>
      </c>
      <c r="P21" s="64">
        <v>45938</v>
      </c>
      <c r="Q21" s="66">
        <v>6414</v>
      </c>
      <c r="R21" s="67">
        <v>1641.69</v>
      </c>
      <c r="S21" s="67">
        <v>0</v>
      </c>
      <c r="T21" s="67">
        <v>1641.69</v>
      </c>
      <c r="U21" s="68"/>
      <c r="V21" s="69" t="str">
        <f>VLOOKUP(H21,'CATEGORIZAÇÃO PARA PUBLICAÇÃO'!$A$1:$C$100,3,FALSE)</f>
        <v>LOCAÇÕES</v>
      </c>
    </row>
    <row r="22" spans="1:22" ht="72" hidden="1" customHeight="1" x14ac:dyDescent="0.2">
      <c r="A22" s="58">
        <v>1441</v>
      </c>
      <c r="B22" s="59">
        <v>1440011</v>
      </c>
      <c r="C22" s="59" t="s">
        <v>596</v>
      </c>
      <c r="D22" s="59" t="s">
        <v>759</v>
      </c>
      <c r="E22" s="60">
        <v>48447510697</v>
      </c>
      <c r="F22" s="61" t="str">
        <f t="shared" si="0"/>
        <v>484.***.***-97</v>
      </c>
      <c r="G22" s="62" t="s">
        <v>317</v>
      </c>
      <c r="H22" s="59">
        <v>3611</v>
      </c>
      <c r="I22" s="63" t="s">
        <v>481</v>
      </c>
      <c r="J22" s="64">
        <v>45936</v>
      </c>
      <c r="K22" s="59">
        <v>9</v>
      </c>
      <c r="L22" s="65">
        <v>7005.51</v>
      </c>
      <c r="M22" s="65">
        <v>0</v>
      </c>
      <c r="N22" s="65">
        <v>0</v>
      </c>
      <c r="O22" s="65">
        <v>7005.51</v>
      </c>
      <c r="P22" s="64">
        <v>45938</v>
      </c>
      <c r="Q22" s="66">
        <v>6404</v>
      </c>
      <c r="R22" s="67">
        <v>7005.51</v>
      </c>
      <c r="S22" s="67">
        <v>850.81</v>
      </c>
      <c r="T22" s="67">
        <v>6154.7</v>
      </c>
      <c r="U22" s="68"/>
      <c r="V22" s="69" t="str">
        <f>VLOOKUP(H22,'CATEGORIZAÇÃO PARA PUBLICAÇÃO'!$A$1:$C$100,3,FALSE)</f>
        <v>LOCAÇÕES</v>
      </c>
    </row>
    <row r="23" spans="1:22" ht="72" hidden="1" customHeight="1" x14ac:dyDescent="0.2">
      <c r="A23" s="58">
        <v>1441</v>
      </c>
      <c r="B23" s="59">
        <v>1440011</v>
      </c>
      <c r="C23" s="59" t="s">
        <v>590</v>
      </c>
      <c r="D23" s="59" t="s">
        <v>759</v>
      </c>
      <c r="E23" s="60">
        <v>3063355000118</v>
      </c>
      <c r="F23" s="61">
        <f t="shared" si="0"/>
        <v>3063355000118</v>
      </c>
      <c r="G23" s="62" t="s">
        <v>322</v>
      </c>
      <c r="H23" s="59">
        <v>3920</v>
      </c>
      <c r="I23" s="63" t="s">
        <v>481</v>
      </c>
      <c r="J23" s="64">
        <v>45936</v>
      </c>
      <c r="K23" s="59">
        <v>9</v>
      </c>
      <c r="L23" s="65">
        <v>66595.179999999993</v>
      </c>
      <c r="M23" s="65">
        <v>0</v>
      </c>
      <c r="N23" s="65">
        <v>0</v>
      </c>
      <c r="O23" s="65">
        <v>66595.179999999993</v>
      </c>
      <c r="P23" s="64">
        <v>45938</v>
      </c>
      <c r="Q23" s="66">
        <v>6411</v>
      </c>
      <c r="R23" s="67">
        <v>66595.180000000008</v>
      </c>
      <c r="S23" s="67">
        <v>3196.57</v>
      </c>
      <c r="T23" s="67">
        <v>63398.61</v>
      </c>
      <c r="U23" s="68"/>
      <c r="V23" s="69" t="str">
        <f>VLOOKUP(H23,'CATEGORIZAÇÃO PARA PUBLICAÇÃO'!$A$1:$C$100,3,FALSE)</f>
        <v>LOCAÇÕES</v>
      </c>
    </row>
    <row r="24" spans="1:22" ht="72" hidden="1" customHeight="1" x14ac:dyDescent="0.2">
      <c r="A24" s="58">
        <v>1441</v>
      </c>
      <c r="B24" s="59">
        <v>1440011</v>
      </c>
      <c r="C24" s="59" t="s">
        <v>597</v>
      </c>
      <c r="D24" s="59" t="s">
        <v>759</v>
      </c>
      <c r="E24" s="60">
        <v>71077325000110</v>
      </c>
      <c r="F24" s="61">
        <f t="shared" si="0"/>
        <v>71077325000110</v>
      </c>
      <c r="G24" s="62" t="s">
        <v>326</v>
      </c>
      <c r="H24" s="59">
        <v>3920</v>
      </c>
      <c r="I24" s="63" t="s">
        <v>481</v>
      </c>
      <c r="J24" s="64">
        <v>45936</v>
      </c>
      <c r="K24" s="59">
        <v>9</v>
      </c>
      <c r="L24" s="65">
        <v>29238.93</v>
      </c>
      <c r="M24" s="65">
        <v>0</v>
      </c>
      <c r="N24" s="65">
        <v>0</v>
      </c>
      <c r="O24" s="65">
        <v>29238.93</v>
      </c>
      <c r="P24" s="64">
        <v>45938</v>
      </c>
      <c r="Q24" s="66">
        <v>6398</v>
      </c>
      <c r="R24" s="67">
        <v>29238.93</v>
      </c>
      <c r="S24" s="67">
        <v>1403.47</v>
      </c>
      <c r="T24" s="67">
        <v>27835.46</v>
      </c>
      <c r="U24" s="68"/>
      <c r="V24" s="69" t="str">
        <f>VLOOKUP(H24,'CATEGORIZAÇÃO PARA PUBLICAÇÃO'!$A$1:$C$100,3,FALSE)</f>
        <v>LOCAÇÕES</v>
      </c>
    </row>
    <row r="25" spans="1:22" ht="72" hidden="1" customHeight="1" x14ac:dyDescent="0.2">
      <c r="A25" s="58">
        <v>1441</v>
      </c>
      <c r="B25" s="59">
        <v>1440011</v>
      </c>
      <c r="C25" s="59" t="s">
        <v>598</v>
      </c>
      <c r="D25" s="59" t="s">
        <v>759</v>
      </c>
      <c r="E25" s="60">
        <v>11040267670</v>
      </c>
      <c r="F25" s="61" t="str">
        <f t="shared" si="0"/>
        <v>110.***.***-70</v>
      </c>
      <c r="G25" s="62" t="s">
        <v>327</v>
      </c>
      <c r="H25" s="59">
        <v>3611</v>
      </c>
      <c r="I25" s="63" t="s">
        <v>481</v>
      </c>
      <c r="J25" s="64">
        <v>45936</v>
      </c>
      <c r="K25" s="59">
        <v>10</v>
      </c>
      <c r="L25" s="65">
        <v>2195.63</v>
      </c>
      <c r="M25" s="65">
        <v>0</v>
      </c>
      <c r="N25" s="65">
        <v>0</v>
      </c>
      <c r="O25" s="65">
        <v>2195.63</v>
      </c>
      <c r="P25" s="64">
        <v>45938</v>
      </c>
      <c r="Q25" s="66">
        <v>6400</v>
      </c>
      <c r="R25" s="67">
        <v>2195.63</v>
      </c>
      <c r="S25" s="67">
        <v>0</v>
      </c>
      <c r="T25" s="67">
        <v>2195.63</v>
      </c>
      <c r="U25" s="68"/>
      <c r="V25" s="69" t="str">
        <f>VLOOKUP(H25,'CATEGORIZAÇÃO PARA PUBLICAÇÃO'!$A$1:$C$100,3,FALSE)</f>
        <v>LOCAÇÕES</v>
      </c>
    </row>
    <row r="26" spans="1:22" ht="72" hidden="1" customHeight="1" x14ac:dyDescent="0.2">
      <c r="A26" s="58">
        <v>1441</v>
      </c>
      <c r="B26" s="59">
        <v>1440011</v>
      </c>
      <c r="C26" s="59" t="s">
        <v>599</v>
      </c>
      <c r="D26" s="59" t="s">
        <v>759</v>
      </c>
      <c r="E26" s="60">
        <v>2589209630</v>
      </c>
      <c r="F26" s="61" t="str">
        <f t="shared" si="0"/>
        <v>258.***.***-30</v>
      </c>
      <c r="G26" s="62" t="s">
        <v>341</v>
      </c>
      <c r="H26" s="59">
        <v>3611</v>
      </c>
      <c r="I26" s="63" t="s">
        <v>481</v>
      </c>
      <c r="J26" s="64">
        <v>45936</v>
      </c>
      <c r="K26" s="59">
        <v>9</v>
      </c>
      <c r="L26" s="65">
        <v>3377.24</v>
      </c>
      <c r="M26" s="65">
        <v>0</v>
      </c>
      <c r="N26" s="65">
        <v>0</v>
      </c>
      <c r="O26" s="65">
        <v>3377.24</v>
      </c>
      <c r="P26" s="64">
        <v>45938</v>
      </c>
      <c r="Q26" s="66">
        <v>6399</v>
      </c>
      <c r="R26" s="67">
        <v>3377.2400000000002</v>
      </c>
      <c r="S26" s="67">
        <v>25.59</v>
      </c>
      <c r="T26" s="67">
        <v>3351.65</v>
      </c>
      <c r="U26" s="68"/>
      <c r="V26" s="69" t="str">
        <f>VLOOKUP(H26,'CATEGORIZAÇÃO PARA PUBLICAÇÃO'!$A$1:$C$100,3,FALSE)</f>
        <v>LOCAÇÕES</v>
      </c>
    </row>
    <row r="27" spans="1:22" ht="72" hidden="1" customHeight="1" x14ac:dyDescent="0.2">
      <c r="A27" s="58">
        <v>1441</v>
      </c>
      <c r="B27" s="59">
        <v>1440011</v>
      </c>
      <c r="C27" s="59" t="s">
        <v>600</v>
      </c>
      <c r="D27" s="59" t="s">
        <v>759</v>
      </c>
      <c r="E27" s="60">
        <v>4450881680</v>
      </c>
      <c r="F27" s="61" t="str">
        <f t="shared" si="0"/>
        <v>445.***.***-80</v>
      </c>
      <c r="G27" s="62" t="s">
        <v>343</v>
      </c>
      <c r="H27" s="59">
        <v>3611</v>
      </c>
      <c r="I27" s="63" t="s">
        <v>481</v>
      </c>
      <c r="J27" s="64">
        <v>45936</v>
      </c>
      <c r="K27" s="59">
        <v>10</v>
      </c>
      <c r="L27" s="65">
        <v>7688.33</v>
      </c>
      <c r="M27" s="65">
        <v>0</v>
      </c>
      <c r="N27" s="65">
        <v>0</v>
      </c>
      <c r="O27" s="65">
        <v>7688.33</v>
      </c>
      <c r="P27" s="64">
        <v>45938</v>
      </c>
      <c r="Q27" s="66">
        <v>6403</v>
      </c>
      <c r="R27" s="67">
        <v>7688.33</v>
      </c>
      <c r="S27" s="67">
        <v>1038.58</v>
      </c>
      <c r="T27" s="67">
        <v>6649.75</v>
      </c>
      <c r="U27" s="68"/>
      <c r="V27" s="69" t="str">
        <f>VLOOKUP(H27,'CATEGORIZAÇÃO PARA PUBLICAÇÃO'!$A$1:$C$100,3,FALSE)</f>
        <v>LOCAÇÕES</v>
      </c>
    </row>
    <row r="28" spans="1:22" ht="72" hidden="1" customHeight="1" x14ac:dyDescent="0.2">
      <c r="A28" s="58">
        <v>1441</v>
      </c>
      <c r="B28" s="59">
        <v>1440011</v>
      </c>
      <c r="C28" s="59" t="s">
        <v>601</v>
      </c>
      <c r="D28" s="59" t="s">
        <v>759</v>
      </c>
      <c r="E28" s="60">
        <v>4858733629</v>
      </c>
      <c r="F28" s="61" t="str">
        <f t="shared" si="0"/>
        <v>485.***.***-29</v>
      </c>
      <c r="G28" s="62" t="s">
        <v>344</v>
      </c>
      <c r="H28" s="59">
        <v>3611</v>
      </c>
      <c r="I28" s="63" t="s">
        <v>481</v>
      </c>
      <c r="J28" s="64">
        <v>45936</v>
      </c>
      <c r="K28" s="59">
        <v>9</v>
      </c>
      <c r="L28" s="65">
        <v>2080.42</v>
      </c>
      <c r="M28" s="65">
        <v>0</v>
      </c>
      <c r="N28" s="65">
        <v>0</v>
      </c>
      <c r="O28" s="65">
        <v>2080.42</v>
      </c>
      <c r="P28" s="64">
        <v>45938</v>
      </c>
      <c r="Q28" s="66">
        <v>6407</v>
      </c>
      <c r="R28" s="67">
        <v>2080.42</v>
      </c>
      <c r="S28" s="67">
        <v>0</v>
      </c>
      <c r="T28" s="67">
        <v>2080.42</v>
      </c>
      <c r="U28" s="68"/>
      <c r="V28" s="69" t="str">
        <f>VLOOKUP(H28,'CATEGORIZAÇÃO PARA PUBLICAÇÃO'!$A$1:$C$100,3,FALSE)</f>
        <v>LOCAÇÕES</v>
      </c>
    </row>
    <row r="29" spans="1:22" ht="72" hidden="1" customHeight="1" x14ac:dyDescent="0.2">
      <c r="A29" s="58">
        <v>1441</v>
      </c>
      <c r="B29" s="59">
        <v>1440011</v>
      </c>
      <c r="C29" s="59" t="s">
        <v>602</v>
      </c>
      <c r="D29" s="59" t="s">
        <v>759</v>
      </c>
      <c r="E29" s="60">
        <v>31355960606</v>
      </c>
      <c r="F29" s="61" t="str">
        <f t="shared" si="0"/>
        <v>313.***.***-06</v>
      </c>
      <c r="G29" s="62" t="s">
        <v>350</v>
      </c>
      <c r="H29" s="59">
        <v>3611</v>
      </c>
      <c r="I29" s="63" t="s">
        <v>481</v>
      </c>
      <c r="J29" s="64">
        <v>45936</v>
      </c>
      <c r="K29" s="59">
        <v>9</v>
      </c>
      <c r="L29" s="65">
        <v>3756.86</v>
      </c>
      <c r="M29" s="65">
        <v>0</v>
      </c>
      <c r="N29" s="65">
        <v>0</v>
      </c>
      <c r="O29" s="65">
        <v>3756.86</v>
      </c>
      <c r="P29" s="64">
        <v>45938</v>
      </c>
      <c r="Q29" s="66">
        <v>6406</v>
      </c>
      <c r="R29" s="67">
        <v>3756.86</v>
      </c>
      <c r="S29" s="67">
        <v>78.290000000000006</v>
      </c>
      <c r="T29" s="67">
        <v>3678.57</v>
      </c>
      <c r="U29" s="68"/>
      <c r="V29" s="69" t="str">
        <f>VLOOKUP(H29,'CATEGORIZAÇÃO PARA PUBLICAÇÃO'!$A$1:$C$100,3,FALSE)</f>
        <v>LOCAÇÕES</v>
      </c>
    </row>
    <row r="30" spans="1:22" ht="72" hidden="1" customHeight="1" x14ac:dyDescent="0.2">
      <c r="A30" s="58">
        <v>1441</v>
      </c>
      <c r="B30" s="59">
        <v>1440011</v>
      </c>
      <c r="C30" s="59" t="s">
        <v>603</v>
      </c>
      <c r="D30" s="59" t="s">
        <v>759</v>
      </c>
      <c r="E30" s="60">
        <v>6355953620</v>
      </c>
      <c r="F30" s="61" t="str">
        <f t="shared" si="0"/>
        <v>635.***.***-20</v>
      </c>
      <c r="G30" s="62" t="s">
        <v>351</v>
      </c>
      <c r="H30" s="59">
        <v>3611</v>
      </c>
      <c r="I30" s="63" t="s">
        <v>481</v>
      </c>
      <c r="J30" s="64">
        <v>45936</v>
      </c>
      <c r="K30" s="59">
        <v>10</v>
      </c>
      <c r="L30" s="65">
        <v>4018.51</v>
      </c>
      <c r="M30" s="65">
        <v>0</v>
      </c>
      <c r="N30" s="65">
        <v>0</v>
      </c>
      <c r="O30" s="65">
        <v>4018.51</v>
      </c>
      <c r="P30" s="64">
        <v>45938</v>
      </c>
      <c r="Q30" s="66">
        <v>6409</v>
      </c>
      <c r="R30" s="67">
        <v>4018.5099999999998</v>
      </c>
      <c r="S30" s="67">
        <v>117.54</v>
      </c>
      <c r="T30" s="67">
        <v>3900.97</v>
      </c>
      <c r="U30" s="68"/>
      <c r="V30" s="69" t="str">
        <f>VLOOKUP(H30,'CATEGORIZAÇÃO PARA PUBLICAÇÃO'!$A$1:$C$100,3,FALSE)</f>
        <v>LOCAÇÕES</v>
      </c>
    </row>
    <row r="31" spans="1:22" ht="72" hidden="1" customHeight="1" x14ac:dyDescent="0.2">
      <c r="A31" s="58">
        <v>1441</v>
      </c>
      <c r="B31" s="59">
        <v>1440011</v>
      </c>
      <c r="C31" s="59" t="s">
        <v>604</v>
      </c>
      <c r="D31" s="59" t="s">
        <v>759</v>
      </c>
      <c r="E31" s="60">
        <v>91352053691</v>
      </c>
      <c r="F31" s="61" t="str">
        <f t="shared" si="0"/>
        <v>913.***.***-91</v>
      </c>
      <c r="G31" s="62" t="s">
        <v>352</v>
      </c>
      <c r="H31" s="59">
        <v>3611</v>
      </c>
      <c r="I31" s="63" t="s">
        <v>481</v>
      </c>
      <c r="J31" s="64">
        <v>45936</v>
      </c>
      <c r="K31" s="59">
        <v>9</v>
      </c>
      <c r="L31" s="65">
        <v>5048.8100000000004</v>
      </c>
      <c r="M31" s="65">
        <v>0</v>
      </c>
      <c r="N31" s="65">
        <v>0</v>
      </c>
      <c r="O31" s="65">
        <v>5048.8100000000004</v>
      </c>
      <c r="P31" s="64">
        <v>45938</v>
      </c>
      <c r="Q31" s="66">
        <v>6420</v>
      </c>
      <c r="R31" s="67">
        <v>5048.8099999999995</v>
      </c>
      <c r="S31" s="67">
        <v>323.87</v>
      </c>
      <c r="T31" s="67">
        <v>4724.9399999999996</v>
      </c>
      <c r="U31" s="68"/>
      <c r="V31" s="69" t="str">
        <f>VLOOKUP(H31,'CATEGORIZAÇÃO PARA PUBLICAÇÃO'!$A$1:$C$100,3,FALSE)</f>
        <v>LOCAÇÕES</v>
      </c>
    </row>
    <row r="32" spans="1:22" ht="72" hidden="1" customHeight="1" x14ac:dyDescent="0.2">
      <c r="A32" s="58">
        <v>1441</v>
      </c>
      <c r="B32" s="59">
        <v>1440011</v>
      </c>
      <c r="C32" s="59" t="s">
        <v>605</v>
      </c>
      <c r="D32" s="59" t="s">
        <v>759</v>
      </c>
      <c r="E32" s="60">
        <v>5985417646</v>
      </c>
      <c r="F32" s="61" t="str">
        <f t="shared" si="0"/>
        <v>598.***.***-46</v>
      </c>
      <c r="G32" s="62" t="s">
        <v>354</v>
      </c>
      <c r="H32" s="59">
        <v>3611</v>
      </c>
      <c r="I32" s="63" t="s">
        <v>481</v>
      </c>
      <c r="J32" s="64">
        <v>45936</v>
      </c>
      <c r="K32" s="59">
        <v>9</v>
      </c>
      <c r="L32" s="65">
        <v>2572.04</v>
      </c>
      <c r="M32" s="65">
        <v>0</v>
      </c>
      <c r="N32" s="65">
        <v>0</v>
      </c>
      <c r="O32" s="65">
        <v>2572.04</v>
      </c>
      <c r="P32" s="64">
        <v>45938</v>
      </c>
      <c r="Q32" s="66">
        <v>6397</v>
      </c>
      <c r="R32" s="67">
        <v>2572.04</v>
      </c>
      <c r="S32" s="67">
        <v>0</v>
      </c>
      <c r="T32" s="67">
        <v>2572.04</v>
      </c>
      <c r="U32" s="68"/>
      <c r="V32" s="69" t="str">
        <f>VLOOKUP(H32,'CATEGORIZAÇÃO PARA PUBLICAÇÃO'!$A$1:$C$100,3,FALSE)</f>
        <v>LOCAÇÕES</v>
      </c>
    </row>
    <row r="33" spans="1:22" ht="72" hidden="1" customHeight="1" x14ac:dyDescent="0.2">
      <c r="A33" s="58">
        <v>1441</v>
      </c>
      <c r="B33" s="59">
        <v>1440011</v>
      </c>
      <c r="C33" s="59" t="s">
        <v>606</v>
      </c>
      <c r="D33" s="59" t="s">
        <v>759</v>
      </c>
      <c r="E33" s="60">
        <v>83228365620</v>
      </c>
      <c r="F33" s="61" t="str">
        <f t="shared" si="0"/>
        <v>832.***.***-20</v>
      </c>
      <c r="G33" s="62" t="s">
        <v>357</v>
      </c>
      <c r="H33" s="59">
        <v>3611</v>
      </c>
      <c r="I33" s="63" t="s">
        <v>481</v>
      </c>
      <c r="J33" s="64">
        <v>45936</v>
      </c>
      <c r="K33" s="59">
        <v>9</v>
      </c>
      <c r="L33" s="65">
        <v>3834.92</v>
      </c>
      <c r="M33" s="65">
        <v>0</v>
      </c>
      <c r="N33" s="65">
        <v>0</v>
      </c>
      <c r="O33" s="65">
        <v>3834.92</v>
      </c>
      <c r="P33" s="64">
        <v>45938</v>
      </c>
      <c r="Q33" s="66">
        <v>6395</v>
      </c>
      <c r="R33" s="67">
        <v>3834.92</v>
      </c>
      <c r="S33" s="67">
        <v>90</v>
      </c>
      <c r="T33" s="67">
        <v>3744.92</v>
      </c>
      <c r="U33" s="68"/>
      <c r="V33" s="69" t="str">
        <f>VLOOKUP(H33,'CATEGORIZAÇÃO PARA PUBLICAÇÃO'!$A$1:$C$100,3,FALSE)</f>
        <v>LOCAÇÕES</v>
      </c>
    </row>
    <row r="34" spans="1:22" ht="72" hidden="1" customHeight="1" x14ac:dyDescent="0.2">
      <c r="A34" s="58">
        <v>1441</v>
      </c>
      <c r="B34" s="59">
        <v>1440011</v>
      </c>
      <c r="C34" s="59" t="s">
        <v>607</v>
      </c>
      <c r="D34" s="59" t="s">
        <v>759</v>
      </c>
      <c r="E34" s="60">
        <v>83507191687</v>
      </c>
      <c r="F34" s="61" t="str">
        <f t="shared" si="0"/>
        <v>835.***.***-87</v>
      </c>
      <c r="G34" s="62" t="s">
        <v>358</v>
      </c>
      <c r="H34" s="59">
        <v>3611</v>
      </c>
      <c r="I34" s="63" t="s">
        <v>481</v>
      </c>
      <c r="J34" s="64">
        <v>45936</v>
      </c>
      <c r="K34" s="59">
        <v>9</v>
      </c>
      <c r="L34" s="65">
        <v>3834.92</v>
      </c>
      <c r="M34" s="65">
        <v>0</v>
      </c>
      <c r="N34" s="65">
        <v>0</v>
      </c>
      <c r="O34" s="65">
        <v>3834.92</v>
      </c>
      <c r="P34" s="64">
        <v>45938</v>
      </c>
      <c r="Q34" s="66">
        <v>6393</v>
      </c>
      <c r="R34" s="67">
        <v>3834.92</v>
      </c>
      <c r="S34" s="67">
        <v>90</v>
      </c>
      <c r="T34" s="67">
        <v>3744.92</v>
      </c>
      <c r="U34" s="68"/>
      <c r="V34" s="69" t="str">
        <f>VLOOKUP(H34,'CATEGORIZAÇÃO PARA PUBLICAÇÃO'!$A$1:$C$100,3,FALSE)</f>
        <v>LOCAÇÕES</v>
      </c>
    </row>
    <row r="35" spans="1:22" ht="72" hidden="1" customHeight="1" x14ac:dyDescent="0.2">
      <c r="A35" s="58">
        <v>1441</v>
      </c>
      <c r="B35" s="59">
        <v>1440011</v>
      </c>
      <c r="C35" s="59" t="s">
        <v>585</v>
      </c>
      <c r="D35" s="59" t="s">
        <v>759</v>
      </c>
      <c r="E35" s="60">
        <v>11713521660</v>
      </c>
      <c r="F35" s="61" t="str">
        <f t="shared" si="0"/>
        <v>117.***.***-60</v>
      </c>
      <c r="G35" s="62" t="s">
        <v>359</v>
      </c>
      <c r="H35" s="59">
        <v>3611</v>
      </c>
      <c r="I35" s="63" t="s">
        <v>481</v>
      </c>
      <c r="J35" s="64">
        <v>45936</v>
      </c>
      <c r="K35" s="59">
        <v>9</v>
      </c>
      <c r="L35" s="65">
        <v>2867.89</v>
      </c>
      <c r="M35" s="65">
        <v>0</v>
      </c>
      <c r="N35" s="65">
        <v>0</v>
      </c>
      <c r="O35" s="65">
        <v>2867.89</v>
      </c>
      <c r="P35" s="64">
        <v>45938</v>
      </c>
      <c r="Q35" s="66">
        <v>6417</v>
      </c>
      <c r="R35" s="67">
        <v>2867.89</v>
      </c>
      <c r="S35" s="67">
        <v>0</v>
      </c>
      <c r="T35" s="67">
        <v>2867.89</v>
      </c>
      <c r="U35" s="68"/>
      <c r="V35" s="69" t="str">
        <f>VLOOKUP(H35,'CATEGORIZAÇÃO PARA PUBLICAÇÃO'!$A$1:$C$100,3,FALSE)</f>
        <v>LOCAÇÕES</v>
      </c>
    </row>
    <row r="36" spans="1:22" ht="72" hidden="1" customHeight="1" x14ac:dyDescent="0.2">
      <c r="A36" s="58">
        <v>1441</v>
      </c>
      <c r="B36" s="59">
        <v>1440011</v>
      </c>
      <c r="C36" s="59" t="s">
        <v>608</v>
      </c>
      <c r="D36" s="59" t="s">
        <v>759</v>
      </c>
      <c r="E36" s="60">
        <v>7346478000117</v>
      </c>
      <c r="F36" s="61">
        <f t="shared" si="0"/>
        <v>7346478000117</v>
      </c>
      <c r="G36" s="62" t="s">
        <v>369</v>
      </c>
      <c r="H36" s="59">
        <v>3921</v>
      </c>
      <c r="I36" s="63" t="s">
        <v>482</v>
      </c>
      <c r="J36" s="64">
        <v>45936</v>
      </c>
      <c r="K36" s="59">
        <v>9</v>
      </c>
      <c r="L36" s="65">
        <v>35951.760000000002</v>
      </c>
      <c r="M36" s="65">
        <v>0</v>
      </c>
      <c r="N36" s="65">
        <v>0</v>
      </c>
      <c r="O36" s="65">
        <v>35951.760000000002</v>
      </c>
      <c r="P36" s="64">
        <v>45937</v>
      </c>
      <c r="Q36" s="66">
        <v>6334</v>
      </c>
      <c r="R36" s="67">
        <v>35951.760000000002</v>
      </c>
      <c r="S36" s="67">
        <v>1725.68</v>
      </c>
      <c r="T36" s="67">
        <v>34226.080000000002</v>
      </c>
      <c r="U36" s="68"/>
      <c r="V36" s="69" t="str">
        <f>VLOOKUP(H36,'CATEGORIZAÇÃO PARA PUBLICAÇÃO'!$A$1:$C$100,3,FALSE)</f>
        <v>PRESTAÇÃO DE SERVIÇOS</v>
      </c>
    </row>
    <row r="37" spans="1:22" ht="72" hidden="1" customHeight="1" x14ac:dyDescent="0.2">
      <c r="A37" s="58">
        <v>1441</v>
      </c>
      <c r="B37" s="59">
        <v>1440011</v>
      </c>
      <c r="C37" s="59" t="s">
        <v>609</v>
      </c>
      <c r="D37" s="59" t="s">
        <v>759</v>
      </c>
      <c r="E37" s="60">
        <v>45347438000189</v>
      </c>
      <c r="F37" s="61">
        <f t="shared" si="0"/>
        <v>45347438000189</v>
      </c>
      <c r="G37" s="62" t="s">
        <v>395</v>
      </c>
      <c r="H37" s="59">
        <v>3920</v>
      </c>
      <c r="I37" s="63" t="s">
        <v>481</v>
      </c>
      <c r="J37" s="64">
        <v>45936</v>
      </c>
      <c r="K37" s="59">
        <v>9</v>
      </c>
      <c r="L37" s="65">
        <v>15829.46</v>
      </c>
      <c r="M37" s="65">
        <v>0</v>
      </c>
      <c r="N37" s="65">
        <v>0</v>
      </c>
      <c r="O37" s="65">
        <v>15829.46</v>
      </c>
      <c r="P37" s="64">
        <v>45938</v>
      </c>
      <c r="Q37" s="66">
        <v>6402</v>
      </c>
      <c r="R37" s="67">
        <v>15829.46</v>
      </c>
      <c r="S37" s="67">
        <v>759.81</v>
      </c>
      <c r="T37" s="67">
        <v>15069.65</v>
      </c>
      <c r="U37" s="68"/>
      <c r="V37" s="69" t="str">
        <f>VLOOKUP(H37,'CATEGORIZAÇÃO PARA PUBLICAÇÃO'!$A$1:$C$100,3,FALSE)</f>
        <v>LOCAÇÕES</v>
      </c>
    </row>
    <row r="38" spans="1:22" ht="72" hidden="1" customHeight="1" x14ac:dyDescent="0.2">
      <c r="A38" s="58">
        <v>1441</v>
      </c>
      <c r="B38" s="59">
        <v>1440011</v>
      </c>
      <c r="C38" s="59" t="s">
        <v>610</v>
      </c>
      <c r="D38" s="59" t="s">
        <v>759</v>
      </c>
      <c r="E38" s="60">
        <v>8229035000109</v>
      </c>
      <c r="F38" s="61">
        <f t="shared" si="0"/>
        <v>8229035000109</v>
      </c>
      <c r="G38" s="62" t="s">
        <v>405</v>
      </c>
      <c r="H38" s="59">
        <v>3920</v>
      </c>
      <c r="I38" s="63" t="s">
        <v>481</v>
      </c>
      <c r="J38" s="64">
        <v>45936</v>
      </c>
      <c r="K38" s="59">
        <v>9</v>
      </c>
      <c r="L38" s="65">
        <v>177516.43</v>
      </c>
      <c r="M38" s="65">
        <v>0</v>
      </c>
      <c r="N38" s="65">
        <v>0</v>
      </c>
      <c r="O38" s="65">
        <v>177516.43</v>
      </c>
      <c r="P38" s="64">
        <v>45938</v>
      </c>
      <c r="Q38" s="66">
        <v>6364</v>
      </c>
      <c r="R38" s="67">
        <v>177516.43000000002</v>
      </c>
      <c r="S38" s="67">
        <v>8520.7900000000009</v>
      </c>
      <c r="T38" s="67">
        <v>168995.64</v>
      </c>
      <c r="U38" s="68"/>
      <c r="V38" s="69" t="str">
        <f>VLOOKUP(H38,'CATEGORIZAÇÃO PARA PUBLICAÇÃO'!$A$1:$C$100,3,FALSE)</f>
        <v>LOCAÇÕES</v>
      </c>
    </row>
    <row r="39" spans="1:22" ht="72" hidden="1" customHeight="1" x14ac:dyDescent="0.2">
      <c r="A39" s="58">
        <v>1441</v>
      </c>
      <c r="B39" s="59">
        <v>1440011</v>
      </c>
      <c r="C39" s="59" t="s">
        <v>611</v>
      </c>
      <c r="D39" s="59" t="s">
        <v>759</v>
      </c>
      <c r="E39" s="60">
        <v>26385765000180</v>
      </c>
      <c r="F39" s="61">
        <f t="shared" si="0"/>
        <v>26385765000180</v>
      </c>
      <c r="G39" s="62" t="s">
        <v>412</v>
      </c>
      <c r="H39" s="59">
        <v>3920</v>
      </c>
      <c r="I39" s="63" t="s">
        <v>481</v>
      </c>
      <c r="J39" s="64">
        <v>45936</v>
      </c>
      <c r="K39" s="59">
        <v>9</v>
      </c>
      <c r="L39" s="65">
        <v>36177.39</v>
      </c>
      <c r="M39" s="65">
        <v>0</v>
      </c>
      <c r="N39" s="65">
        <v>0</v>
      </c>
      <c r="O39" s="65">
        <v>36177.39</v>
      </c>
      <c r="P39" s="64">
        <v>45938</v>
      </c>
      <c r="Q39" s="66">
        <v>6367</v>
      </c>
      <c r="R39" s="67">
        <v>36177.39</v>
      </c>
      <c r="S39" s="67">
        <v>1736.51</v>
      </c>
      <c r="T39" s="67">
        <v>34440.879999999997</v>
      </c>
      <c r="U39" s="68"/>
      <c r="V39" s="69" t="str">
        <f>VLOOKUP(H39,'CATEGORIZAÇÃO PARA PUBLICAÇÃO'!$A$1:$C$100,3,FALSE)</f>
        <v>LOCAÇÕES</v>
      </c>
    </row>
    <row r="40" spans="1:22" ht="72" hidden="1" customHeight="1" x14ac:dyDescent="0.2">
      <c r="A40" s="58">
        <v>1441</v>
      </c>
      <c r="B40" s="59">
        <v>1440011</v>
      </c>
      <c r="C40" s="59" t="s">
        <v>612</v>
      </c>
      <c r="D40" s="59" t="s">
        <v>759</v>
      </c>
      <c r="E40" s="60">
        <v>9264396000159</v>
      </c>
      <c r="F40" s="61">
        <f t="shared" si="0"/>
        <v>9264396000159</v>
      </c>
      <c r="G40" s="62" t="s">
        <v>300</v>
      </c>
      <c r="H40" s="59">
        <v>3920</v>
      </c>
      <c r="I40" s="63" t="s">
        <v>481</v>
      </c>
      <c r="J40" s="64">
        <v>45936</v>
      </c>
      <c r="K40" s="59">
        <v>9</v>
      </c>
      <c r="L40" s="65">
        <v>3893.24</v>
      </c>
      <c r="M40" s="65">
        <v>0</v>
      </c>
      <c r="N40" s="65">
        <v>0</v>
      </c>
      <c r="O40" s="65">
        <v>3893.24</v>
      </c>
      <c r="P40" s="64">
        <v>45938</v>
      </c>
      <c r="Q40" s="66">
        <v>6421</v>
      </c>
      <c r="R40" s="67">
        <v>3893.2400000000002</v>
      </c>
      <c r="S40" s="67">
        <v>186.88</v>
      </c>
      <c r="T40" s="67">
        <v>3706.36</v>
      </c>
      <c r="U40" s="68"/>
      <c r="V40" s="69" t="str">
        <f>VLOOKUP(H40,'CATEGORIZAÇÃO PARA PUBLICAÇÃO'!$A$1:$C$100,3,FALSE)</f>
        <v>LOCAÇÕES</v>
      </c>
    </row>
    <row r="41" spans="1:22" ht="72" hidden="1" customHeight="1" x14ac:dyDescent="0.2">
      <c r="A41" s="58">
        <v>1441</v>
      </c>
      <c r="B41" s="59">
        <v>1440011</v>
      </c>
      <c r="C41" s="59" t="s">
        <v>613</v>
      </c>
      <c r="D41" s="59" t="s">
        <v>759</v>
      </c>
      <c r="E41" s="60">
        <v>28771161000106</v>
      </c>
      <c r="F41" s="61">
        <f t="shared" si="0"/>
        <v>28771161000106</v>
      </c>
      <c r="G41" s="62" t="s">
        <v>414</v>
      </c>
      <c r="H41" s="59">
        <v>3920</v>
      </c>
      <c r="I41" s="63" t="s">
        <v>481</v>
      </c>
      <c r="J41" s="64">
        <v>45936</v>
      </c>
      <c r="K41" s="59">
        <v>9</v>
      </c>
      <c r="L41" s="65">
        <v>5316.76</v>
      </c>
      <c r="M41" s="65">
        <v>0</v>
      </c>
      <c r="N41" s="65">
        <v>0</v>
      </c>
      <c r="O41" s="65">
        <v>5316.76</v>
      </c>
      <c r="P41" s="64">
        <v>45938</v>
      </c>
      <c r="Q41" s="66">
        <v>6405</v>
      </c>
      <c r="R41" s="67">
        <v>5316.76</v>
      </c>
      <c r="S41" s="67">
        <v>255.2</v>
      </c>
      <c r="T41" s="67">
        <v>5061.5600000000004</v>
      </c>
      <c r="U41" s="68"/>
      <c r="V41" s="69" t="str">
        <f>VLOOKUP(H41,'CATEGORIZAÇÃO PARA PUBLICAÇÃO'!$A$1:$C$100,3,FALSE)</f>
        <v>LOCAÇÕES</v>
      </c>
    </row>
    <row r="42" spans="1:22" ht="72" hidden="1" customHeight="1" x14ac:dyDescent="0.2">
      <c r="A42" s="58">
        <v>1441</v>
      </c>
      <c r="B42" s="59">
        <v>1440011</v>
      </c>
      <c r="C42" s="59" t="s">
        <v>614</v>
      </c>
      <c r="D42" s="59" t="s">
        <v>759</v>
      </c>
      <c r="E42" s="60">
        <v>5845088000166</v>
      </c>
      <c r="F42" s="61">
        <f t="shared" si="0"/>
        <v>5845088000166</v>
      </c>
      <c r="G42" s="62" t="s">
        <v>415</v>
      </c>
      <c r="H42" s="59">
        <v>3920</v>
      </c>
      <c r="I42" s="63" t="s">
        <v>481</v>
      </c>
      <c r="J42" s="64">
        <v>45936</v>
      </c>
      <c r="K42" s="59">
        <v>10</v>
      </c>
      <c r="L42" s="65">
        <v>30603.62</v>
      </c>
      <c r="M42" s="65">
        <v>0</v>
      </c>
      <c r="N42" s="65">
        <v>0</v>
      </c>
      <c r="O42" s="65">
        <v>30603.62</v>
      </c>
      <c r="P42" s="64">
        <v>45938</v>
      </c>
      <c r="Q42" s="66">
        <v>6418</v>
      </c>
      <c r="R42" s="67">
        <v>30603.62</v>
      </c>
      <c r="S42" s="67">
        <v>1088.73</v>
      </c>
      <c r="T42" s="67">
        <v>29514.89</v>
      </c>
      <c r="U42" s="68"/>
      <c r="V42" s="69" t="str">
        <f>VLOOKUP(H42,'CATEGORIZAÇÃO PARA PUBLICAÇÃO'!$A$1:$C$100,3,FALSE)</f>
        <v>LOCAÇÕES</v>
      </c>
    </row>
    <row r="43" spans="1:22" ht="72" hidden="1" customHeight="1" x14ac:dyDescent="0.2">
      <c r="A43" s="58">
        <v>1441</v>
      </c>
      <c r="B43" s="59">
        <v>1440011</v>
      </c>
      <c r="C43" s="59" t="s">
        <v>615</v>
      </c>
      <c r="D43" s="59" t="s">
        <v>759</v>
      </c>
      <c r="E43" s="60">
        <v>16630743000185</v>
      </c>
      <c r="F43" s="61">
        <f t="shared" si="0"/>
        <v>16630743000185</v>
      </c>
      <c r="G43" s="62" t="s">
        <v>425</v>
      </c>
      <c r="H43" s="59">
        <v>3921</v>
      </c>
      <c r="I43" s="63" t="s">
        <v>482</v>
      </c>
      <c r="J43" s="64">
        <v>45936</v>
      </c>
      <c r="K43" s="59">
        <v>15</v>
      </c>
      <c r="L43" s="65">
        <v>23072.06</v>
      </c>
      <c r="M43" s="65">
        <v>0</v>
      </c>
      <c r="N43" s="65">
        <v>0</v>
      </c>
      <c r="O43" s="65">
        <v>23072.06</v>
      </c>
      <c r="P43" s="64">
        <v>45937</v>
      </c>
      <c r="Q43" s="66">
        <v>6303</v>
      </c>
      <c r="R43" s="67">
        <v>23072.06</v>
      </c>
      <c r="S43" s="67">
        <v>0</v>
      </c>
      <c r="T43" s="67">
        <v>23072.06</v>
      </c>
      <c r="U43" s="68"/>
      <c r="V43" s="69" t="str">
        <f>VLOOKUP(H43,'CATEGORIZAÇÃO PARA PUBLICAÇÃO'!$A$1:$C$100,3,FALSE)</f>
        <v>PRESTAÇÃO DE SERVIÇOS</v>
      </c>
    </row>
    <row r="44" spans="1:22" ht="72" hidden="1" customHeight="1" x14ac:dyDescent="0.2">
      <c r="A44" s="58">
        <v>1441</v>
      </c>
      <c r="B44" s="59">
        <v>1440011</v>
      </c>
      <c r="C44" s="59" t="s">
        <v>616</v>
      </c>
      <c r="D44" s="59" t="s">
        <v>759</v>
      </c>
      <c r="E44" s="60">
        <v>7132995000193</v>
      </c>
      <c r="F44" s="61">
        <f t="shared" si="0"/>
        <v>7132995000193</v>
      </c>
      <c r="G44" s="62" t="s">
        <v>430</v>
      </c>
      <c r="H44" s="59">
        <v>3955</v>
      </c>
      <c r="I44" s="63" t="s">
        <v>24</v>
      </c>
      <c r="J44" s="64">
        <v>45936</v>
      </c>
      <c r="K44" s="59">
        <v>8</v>
      </c>
      <c r="L44" s="65">
        <v>6070</v>
      </c>
      <c r="M44" s="65">
        <v>267.69</v>
      </c>
      <c r="N44" s="65">
        <v>0</v>
      </c>
      <c r="O44" s="65">
        <v>5802.31</v>
      </c>
      <c r="P44" s="64">
        <v>45937</v>
      </c>
      <c r="Q44" s="66">
        <v>6300</v>
      </c>
      <c r="R44" s="67">
        <v>5802.31</v>
      </c>
      <c r="S44" s="67">
        <v>0</v>
      </c>
      <c r="T44" s="67">
        <v>5802.31</v>
      </c>
      <c r="U44" s="68"/>
      <c r="V44" s="69" t="str">
        <f>VLOOKUP(H44,'CATEGORIZAÇÃO PARA PUBLICAÇÃO'!$A$1:$C$100,3,FALSE)</f>
        <v>PRESTAÇÃO DE SERVIÇOS</v>
      </c>
    </row>
    <row r="45" spans="1:22" ht="72" hidden="1" customHeight="1" x14ac:dyDescent="0.2">
      <c r="A45" s="58">
        <v>1441</v>
      </c>
      <c r="B45" s="59">
        <v>1440011</v>
      </c>
      <c r="C45" s="59" t="s">
        <v>617</v>
      </c>
      <c r="D45" s="59" t="s">
        <v>759</v>
      </c>
      <c r="E45" s="60">
        <v>34454477000169</v>
      </c>
      <c r="F45" s="61">
        <f t="shared" si="0"/>
        <v>34454477000169</v>
      </c>
      <c r="G45" s="62" t="s">
        <v>431</v>
      </c>
      <c r="H45" s="59">
        <v>3921</v>
      </c>
      <c r="I45" s="63" t="s">
        <v>482</v>
      </c>
      <c r="J45" s="64">
        <v>45936</v>
      </c>
      <c r="K45" s="59">
        <v>14</v>
      </c>
      <c r="L45" s="65">
        <v>330.8</v>
      </c>
      <c r="M45" s="65">
        <v>0</v>
      </c>
      <c r="N45" s="65">
        <v>0</v>
      </c>
      <c r="O45" s="65">
        <v>330.8</v>
      </c>
      <c r="P45" s="64">
        <v>45937</v>
      </c>
      <c r="Q45" s="66">
        <v>6338</v>
      </c>
      <c r="R45" s="67">
        <v>330.8</v>
      </c>
      <c r="S45" s="67">
        <v>0</v>
      </c>
      <c r="T45" s="67">
        <v>330.8</v>
      </c>
      <c r="U45" s="68"/>
      <c r="V45" s="69" t="str">
        <f>VLOOKUP(H45,'CATEGORIZAÇÃO PARA PUBLICAÇÃO'!$A$1:$C$100,3,FALSE)</f>
        <v>PRESTAÇÃO DE SERVIÇOS</v>
      </c>
    </row>
    <row r="46" spans="1:22" ht="72" hidden="1" customHeight="1" x14ac:dyDescent="0.2">
      <c r="A46" s="58">
        <v>1441</v>
      </c>
      <c r="B46" s="59">
        <v>1440011</v>
      </c>
      <c r="C46" s="59" t="s">
        <v>618</v>
      </c>
      <c r="D46" s="59" t="s">
        <v>759</v>
      </c>
      <c r="E46" s="60">
        <v>40574380000192</v>
      </c>
      <c r="F46" s="61">
        <f t="shared" si="0"/>
        <v>40574380000192</v>
      </c>
      <c r="G46" s="62" t="s">
        <v>433</v>
      </c>
      <c r="H46" s="59">
        <v>3920</v>
      </c>
      <c r="I46" s="63" t="s">
        <v>481</v>
      </c>
      <c r="J46" s="64">
        <v>45936</v>
      </c>
      <c r="K46" s="59">
        <v>9</v>
      </c>
      <c r="L46" s="65">
        <v>194356.62</v>
      </c>
      <c r="M46" s="65">
        <v>0</v>
      </c>
      <c r="N46" s="65">
        <v>0</v>
      </c>
      <c r="O46" s="65">
        <v>194356.62</v>
      </c>
      <c r="P46" s="64">
        <v>45938</v>
      </c>
      <c r="Q46" s="66">
        <v>6412</v>
      </c>
      <c r="R46" s="67">
        <v>194356.62</v>
      </c>
      <c r="S46" s="67">
        <v>9329.1200000000008</v>
      </c>
      <c r="T46" s="67">
        <v>185027.5</v>
      </c>
      <c r="U46" s="68"/>
      <c r="V46" s="69" t="str">
        <f>VLOOKUP(H46,'CATEGORIZAÇÃO PARA PUBLICAÇÃO'!$A$1:$C$100,3,FALSE)</f>
        <v>LOCAÇÕES</v>
      </c>
    </row>
    <row r="47" spans="1:22" ht="72" hidden="1" customHeight="1" x14ac:dyDescent="0.2">
      <c r="A47" s="58">
        <v>1441</v>
      </c>
      <c r="B47" s="59">
        <v>1440011</v>
      </c>
      <c r="C47" s="59" t="s">
        <v>619</v>
      </c>
      <c r="D47" s="59" t="s">
        <v>759</v>
      </c>
      <c r="E47" s="60">
        <v>5097591000180</v>
      </c>
      <c r="F47" s="61">
        <f t="shared" si="0"/>
        <v>5097591000180</v>
      </c>
      <c r="G47" s="62" t="s">
        <v>435</v>
      </c>
      <c r="H47" s="59">
        <v>3920</v>
      </c>
      <c r="I47" s="63" t="s">
        <v>481</v>
      </c>
      <c r="J47" s="64">
        <v>45936</v>
      </c>
      <c r="K47" s="59">
        <v>9</v>
      </c>
      <c r="L47" s="65">
        <v>25000</v>
      </c>
      <c r="M47" s="65">
        <v>0</v>
      </c>
      <c r="N47" s="65">
        <v>0</v>
      </c>
      <c r="O47" s="65">
        <v>25000</v>
      </c>
      <c r="P47" s="64">
        <v>45938</v>
      </c>
      <c r="Q47" s="66">
        <v>6401</v>
      </c>
      <c r="R47" s="67">
        <v>25000</v>
      </c>
      <c r="S47" s="67">
        <v>1200</v>
      </c>
      <c r="T47" s="67">
        <v>23800</v>
      </c>
      <c r="U47" s="68"/>
      <c r="V47" s="69" t="str">
        <f>VLOOKUP(H47,'CATEGORIZAÇÃO PARA PUBLICAÇÃO'!$A$1:$C$100,3,FALSE)</f>
        <v>LOCAÇÕES</v>
      </c>
    </row>
    <row r="48" spans="1:22" ht="72" hidden="1" customHeight="1" x14ac:dyDescent="0.2">
      <c r="A48" s="58">
        <v>1441</v>
      </c>
      <c r="B48" s="59">
        <v>1440011</v>
      </c>
      <c r="C48" s="59" t="s">
        <v>620</v>
      </c>
      <c r="D48" s="59" t="s">
        <v>759</v>
      </c>
      <c r="E48" s="60">
        <v>68472099687</v>
      </c>
      <c r="F48" s="61" t="str">
        <f t="shared" si="0"/>
        <v>684.***.***-87</v>
      </c>
      <c r="G48" s="62" t="s">
        <v>452</v>
      </c>
      <c r="H48" s="59">
        <v>3611</v>
      </c>
      <c r="I48" s="63" t="s">
        <v>481</v>
      </c>
      <c r="J48" s="64">
        <v>45936</v>
      </c>
      <c r="K48" s="59">
        <v>4</v>
      </c>
      <c r="L48" s="65">
        <v>22000</v>
      </c>
      <c r="M48" s="65">
        <v>0</v>
      </c>
      <c r="N48" s="65">
        <v>0</v>
      </c>
      <c r="O48" s="65">
        <v>22000</v>
      </c>
      <c r="P48" s="64">
        <v>45939</v>
      </c>
      <c r="Q48" s="66">
        <v>6512</v>
      </c>
      <c r="R48" s="67">
        <v>22000</v>
      </c>
      <c r="S48" s="67">
        <v>4974.29</v>
      </c>
      <c r="T48" s="67">
        <v>17025.71</v>
      </c>
      <c r="U48" s="68"/>
      <c r="V48" s="69" t="str">
        <f>VLOOKUP(H48,'CATEGORIZAÇÃO PARA PUBLICAÇÃO'!$A$1:$C$100,3,FALSE)</f>
        <v>LOCAÇÕES</v>
      </c>
    </row>
    <row r="49" spans="1:22" ht="72" hidden="1" customHeight="1" x14ac:dyDescent="0.2">
      <c r="A49" s="58">
        <v>1441</v>
      </c>
      <c r="B49" s="59">
        <v>1440011</v>
      </c>
      <c r="C49" s="59" t="s">
        <v>621</v>
      </c>
      <c r="D49" s="59" t="s">
        <v>759</v>
      </c>
      <c r="E49" s="60">
        <v>15165937000194</v>
      </c>
      <c r="F49" s="61">
        <f t="shared" si="0"/>
        <v>15165937000194</v>
      </c>
      <c r="G49" s="62" t="s">
        <v>455</v>
      </c>
      <c r="H49" s="59">
        <v>3903</v>
      </c>
      <c r="I49" s="63" t="s">
        <v>19</v>
      </c>
      <c r="J49" s="64">
        <v>45936</v>
      </c>
      <c r="K49" s="59">
        <v>4</v>
      </c>
      <c r="L49" s="65">
        <v>30727.4</v>
      </c>
      <c r="M49" s="65">
        <v>0</v>
      </c>
      <c r="N49" s="65">
        <v>0</v>
      </c>
      <c r="O49" s="65">
        <v>30727.4</v>
      </c>
      <c r="P49" s="64">
        <v>45937</v>
      </c>
      <c r="Q49" s="66">
        <v>6305</v>
      </c>
      <c r="R49" s="67">
        <v>30727.4</v>
      </c>
      <c r="S49" s="67">
        <v>0</v>
      </c>
      <c r="T49" s="67">
        <v>30727.4</v>
      </c>
      <c r="U49" s="68"/>
      <c r="V49" s="69" t="str">
        <f>VLOOKUP(H49,'CATEGORIZAÇÃO PARA PUBLICAÇÃO'!$A$1:$C$100,3,FALSE)</f>
        <v>PRESTAÇÃO DE SERVIÇOS</v>
      </c>
    </row>
    <row r="50" spans="1:22" ht="72" hidden="1" customHeight="1" x14ac:dyDescent="0.2">
      <c r="A50" s="58">
        <v>1441</v>
      </c>
      <c r="B50" s="59">
        <v>1440011</v>
      </c>
      <c r="C50" s="59" t="s">
        <v>622</v>
      </c>
      <c r="D50" s="59" t="s">
        <v>759</v>
      </c>
      <c r="E50" s="60">
        <v>8458633000150</v>
      </c>
      <c r="F50" s="61">
        <f t="shared" si="0"/>
        <v>8458633000150</v>
      </c>
      <c r="G50" s="62" t="s">
        <v>426</v>
      </c>
      <c r="H50" s="59">
        <v>3921</v>
      </c>
      <c r="I50" s="63" t="s">
        <v>482</v>
      </c>
      <c r="J50" s="64">
        <v>45936</v>
      </c>
      <c r="K50" s="59">
        <v>3</v>
      </c>
      <c r="L50" s="65">
        <v>2185.06</v>
      </c>
      <c r="M50" s="65">
        <v>0</v>
      </c>
      <c r="N50" s="65">
        <v>0</v>
      </c>
      <c r="O50" s="65">
        <v>2185.06</v>
      </c>
      <c r="P50" s="64">
        <v>45937</v>
      </c>
      <c r="Q50" s="66">
        <v>6326</v>
      </c>
      <c r="R50" s="67">
        <v>2185.06</v>
      </c>
      <c r="S50" s="67">
        <v>0</v>
      </c>
      <c r="T50" s="67">
        <v>2185.06</v>
      </c>
      <c r="U50" s="68"/>
      <c r="V50" s="69" t="str">
        <f>VLOOKUP(H50,'CATEGORIZAÇÃO PARA PUBLICAÇÃO'!$A$1:$C$100,3,FALSE)</f>
        <v>PRESTAÇÃO DE SERVIÇOS</v>
      </c>
    </row>
    <row r="51" spans="1:22" ht="72" hidden="1" customHeight="1" x14ac:dyDescent="0.2">
      <c r="A51" s="58">
        <v>1441</v>
      </c>
      <c r="B51" s="59">
        <v>1440011</v>
      </c>
      <c r="C51" s="59" t="s">
        <v>623</v>
      </c>
      <c r="D51" s="59" t="s">
        <v>759</v>
      </c>
      <c r="E51" s="60">
        <v>14408503649</v>
      </c>
      <c r="F51" s="61" t="str">
        <f t="shared" si="0"/>
        <v>144.***.***-49</v>
      </c>
      <c r="G51" s="62" t="s">
        <v>315</v>
      </c>
      <c r="H51" s="59">
        <v>3611</v>
      </c>
      <c r="I51" s="63" t="s">
        <v>481</v>
      </c>
      <c r="J51" s="64">
        <v>45937</v>
      </c>
      <c r="K51" s="59">
        <v>9</v>
      </c>
      <c r="L51" s="65">
        <v>6642.37</v>
      </c>
      <c r="M51" s="65">
        <v>0</v>
      </c>
      <c r="N51" s="65">
        <v>0</v>
      </c>
      <c r="O51" s="65">
        <v>6642.37</v>
      </c>
      <c r="P51" s="64">
        <v>45939</v>
      </c>
      <c r="Q51" s="66">
        <v>6471</v>
      </c>
      <c r="R51" s="67">
        <v>6642.3700000000008</v>
      </c>
      <c r="S51" s="67">
        <v>750.94</v>
      </c>
      <c r="T51" s="67">
        <v>5891.43</v>
      </c>
      <c r="U51" s="68"/>
      <c r="V51" s="69" t="str">
        <f>VLOOKUP(H51,'CATEGORIZAÇÃO PARA PUBLICAÇÃO'!$A$1:$C$100,3,FALSE)</f>
        <v>LOCAÇÕES</v>
      </c>
    </row>
    <row r="52" spans="1:22" ht="72" hidden="1" customHeight="1" x14ac:dyDescent="0.2">
      <c r="A52" s="58">
        <v>1441</v>
      </c>
      <c r="B52" s="59">
        <v>1440011</v>
      </c>
      <c r="C52" s="59" t="s">
        <v>624</v>
      </c>
      <c r="D52" s="59" t="s">
        <v>759</v>
      </c>
      <c r="E52" s="60">
        <v>66606667615</v>
      </c>
      <c r="F52" s="61" t="str">
        <f t="shared" si="0"/>
        <v>666.***.***-15</v>
      </c>
      <c r="G52" s="62" t="s">
        <v>318</v>
      </c>
      <c r="H52" s="59">
        <v>3611</v>
      </c>
      <c r="I52" s="63" t="s">
        <v>481</v>
      </c>
      <c r="J52" s="64">
        <v>45937</v>
      </c>
      <c r="K52" s="59">
        <v>9</v>
      </c>
      <c r="L52" s="65">
        <v>6914.83</v>
      </c>
      <c r="M52" s="65">
        <v>0</v>
      </c>
      <c r="N52" s="65">
        <v>0</v>
      </c>
      <c r="O52" s="65">
        <v>6914.83</v>
      </c>
      <c r="P52" s="64">
        <v>45939</v>
      </c>
      <c r="Q52" s="66">
        <v>6459</v>
      </c>
      <c r="R52" s="67">
        <v>6914.83</v>
      </c>
      <c r="S52" s="67">
        <v>825.87</v>
      </c>
      <c r="T52" s="67">
        <v>6088.96</v>
      </c>
      <c r="U52" s="68"/>
      <c r="V52" s="69" t="str">
        <f>VLOOKUP(H52,'CATEGORIZAÇÃO PARA PUBLICAÇÃO'!$A$1:$C$100,3,FALSE)</f>
        <v>LOCAÇÕES</v>
      </c>
    </row>
    <row r="53" spans="1:22" ht="72" hidden="1" customHeight="1" x14ac:dyDescent="0.2">
      <c r="A53" s="58">
        <v>1441</v>
      </c>
      <c r="B53" s="59">
        <v>1440011</v>
      </c>
      <c r="C53" s="59" t="s">
        <v>625</v>
      </c>
      <c r="D53" s="59" t="s">
        <v>759</v>
      </c>
      <c r="E53" s="60">
        <v>9269157628</v>
      </c>
      <c r="F53" s="61" t="str">
        <f t="shared" si="0"/>
        <v>926.***.***-28</v>
      </c>
      <c r="G53" s="62" t="s">
        <v>319</v>
      </c>
      <c r="H53" s="59">
        <v>3611</v>
      </c>
      <c r="I53" s="63" t="s">
        <v>481</v>
      </c>
      <c r="J53" s="64">
        <v>45937</v>
      </c>
      <c r="K53" s="59">
        <v>9</v>
      </c>
      <c r="L53" s="65">
        <v>3932.79</v>
      </c>
      <c r="M53" s="65">
        <v>0</v>
      </c>
      <c r="N53" s="65">
        <v>0</v>
      </c>
      <c r="O53" s="65">
        <v>3932.79</v>
      </c>
      <c r="P53" s="64">
        <v>45938</v>
      </c>
      <c r="Q53" s="66">
        <v>6453</v>
      </c>
      <c r="R53" s="67">
        <v>3932.79</v>
      </c>
      <c r="S53" s="67">
        <v>104.68</v>
      </c>
      <c r="T53" s="67">
        <v>3828.11</v>
      </c>
      <c r="U53" s="68"/>
      <c r="V53" s="69" t="str">
        <f>VLOOKUP(H53,'CATEGORIZAÇÃO PARA PUBLICAÇÃO'!$A$1:$C$100,3,FALSE)</f>
        <v>LOCAÇÕES</v>
      </c>
    </row>
    <row r="54" spans="1:22" ht="72" hidden="1" customHeight="1" x14ac:dyDescent="0.2">
      <c r="A54" s="58">
        <v>1441</v>
      </c>
      <c r="B54" s="59">
        <v>1440011</v>
      </c>
      <c r="C54" s="59" t="s">
        <v>626</v>
      </c>
      <c r="D54" s="59" t="s">
        <v>759</v>
      </c>
      <c r="E54" s="60">
        <v>21154554000113</v>
      </c>
      <c r="F54" s="61">
        <f t="shared" si="0"/>
        <v>21154554000113</v>
      </c>
      <c r="G54" s="62" t="s">
        <v>320</v>
      </c>
      <c r="H54" s="59">
        <v>3920</v>
      </c>
      <c r="I54" s="63" t="s">
        <v>481</v>
      </c>
      <c r="J54" s="64">
        <v>45937</v>
      </c>
      <c r="K54" s="59">
        <v>9</v>
      </c>
      <c r="L54" s="65">
        <v>48269.2</v>
      </c>
      <c r="M54" s="65">
        <v>0</v>
      </c>
      <c r="N54" s="65">
        <v>0</v>
      </c>
      <c r="O54" s="65">
        <v>48269.2</v>
      </c>
      <c r="P54" s="64">
        <v>45939</v>
      </c>
      <c r="Q54" s="66">
        <v>355</v>
      </c>
      <c r="R54" s="67">
        <v>48269.2</v>
      </c>
      <c r="S54" s="67">
        <v>0</v>
      </c>
      <c r="T54" s="67">
        <v>48269.2</v>
      </c>
      <c r="U54" s="68"/>
      <c r="V54" s="69" t="str">
        <f>VLOOKUP(H54,'CATEGORIZAÇÃO PARA PUBLICAÇÃO'!$A$1:$C$100,3,FALSE)</f>
        <v>LOCAÇÕES</v>
      </c>
    </row>
    <row r="55" spans="1:22" ht="72" hidden="1" customHeight="1" x14ac:dyDescent="0.2">
      <c r="A55" s="58">
        <v>1441</v>
      </c>
      <c r="B55" s="59">
        <v>1440011</v>
      </c>
      <c r="C55" s="59" t="s">
        <v>589</v>
      </c>
      <c r="D55" s="59" t="s">
        <v>759</v>
      </c>
      <c r="E55" s="60">
        <v>2896116605</v>
      </c>
      <c r="F55" s="61" t="str">
        <f t="shared" si="0"/>
        <v>289.***.***-05</v>
      </c>
      <c r="G55" s="62" t="s">
        <v>321</v>
      </c>
      <c r="H55" s="59">
        <v>3611</v>
      </c>
      <c r="I55" s="63" t="s">
        <v>481</v>
      </c>
      <c r="J55" s="64">
        <v>45937</v>
      </c>
      <c r="K55" s="59">
        <v>9</v>
      </c>
      <c r="L55" s="65">
        <v>4091.89</v>
      </c>
      <c r="M55" s="65">
        <v>0</v>
      </c>
      <c r="N55" s="65">
        <v>0</v>
      </c>
      <c r="O55" s="65">
        <v>4091.89</v>
      </c>
      <c r="P55" s="64">
        <v>45939</v>
      </c>
      <c r="Q55" s="66">
        <v>6511</v>
      </c>
      <c r="R55" s="67">
        <v>4091.89</v>
      </c>
      <c r="S55" s="67">
        <v>128.54</v>
      </c>
      <c r="T55" s="67">
        <v>3963.35</v>
      </c>
      <c r="U55" s="68"/>
      <c r="V55" s="69" t="str">
        <f>VLOOKUP(H55,'CATEGORIZAÇÃO PARA PUBLICAÇÃO'!$A$1:$C$100,3,FALSE)</f>
        <v>LOCAÇÕES</v>
      </c>
    </row>
    <row r="56" spans="1:22" ht="72" hidden="1" customHeight="1" x14ac:dyDescent="0.2">
      <c r="A56" s="58">
        <v>1441</v>
      </c>
      <c r="B56" s="59">
        <v>1440011</v>
      </c>
      <c r="C56" s="59" t="s">
        <v>578</v>
      </c>
      <c r="D56" s="59" t="s">
        <v>759</v>
      </c>
      <c r="E56" s="60">
        <v>30059674687</v>
      </c>
      <c r="F56" s="61" t="str">
        <f t="shared" si="0"/>
        <v>300.***.***-87</v>
      </c>
      <c r="G56" s="62" t="s">
        <v>323</v>
      </c>
      <c r="H56" s="59">
        <v>3611</v>
      </c>
      <c r="I56" s="63" t="s">
        <v>481</v>
      </c>
      <c r="J56" s="64">
        <v>45937</v>
      </c>
      <c r="K56" s="59">
        <v>9</v>
      </c>
      <c r="L56" s="65">
        <v>2317.9</v>
      </c>
      <c r="M56" s="65">
        <v>0</v>
      </c>
      <c r="N56" s="65">
        <v>0</v>
      </c>
      <c r="O56" s="65">
        <v>2317.9</v>
      </c>
      <c r="P56" s="64">
        <v>45938</v>
      </c>
      <c r="Q56" s="66">
        <v>6436</v>
      </c>
      <c r="R56" s="67">
        <v>2317.9</v>
      </c>
      <c r="S56" s="67">
        <v>0</v>
      </c>
      <c r="T56" s="67">
        <v>2317.9</v>
      </c>
      <c r="U56" s="68"/>
      <c r="V56" s="69" t="str">
        <f>VLOOKUP(H56,'CATEGORIZAÇÃO PARA PUBLICAÇÃO'!$A$1:$C$100,3,FALSE)</f>
        <v>LOCAÇÕES</v>
      </c>
    </row>
    <row r="57" spans="1:22" ht="72" hidden="1" customHeight="1" x14ac:dyDescent="0.2">
      <c r="A57" s="58">
        <v>1441</v>
      </c>
      <c r="B57" s="59">
        <v>1440011</v>
      </c>
      <c r="C57" s="59" t="s">
        <v>627</v>
      </c>
      <c r="D57" s="59" t="s">
        <v>759</v>
      </c>
      <c r="E57" s="60">
        <v>15794466634</v>
      </c>
      <c r="F57" s="61" t="str">
        <f t="shared" si="0"/>
        <v>157.***.***-34</v>
      </c>
      <c r="G57" s="62" t="s">
        <v>324</v>
      </c>
      <c r="H57" s="59">
        <v>3611</v>
      </c>
      <c r="I57" s="63" t="s">
        <v>481</v>
      </c>
      <c r="J57" s="64">
        <v>45937</v>
      </c>
      <c r="K57" s="59">
        <v>9</v>
      </c>
      <c r="L57" s="65">
        <v>4091.89</v>
      </c>
      <c r="M57" s="65">
        <v>0</v>
      </c>
      <c r="N57" s="65">
        <v>0</v>
      </c>
      <c r="O57" s="65">
        <v>4091.89</v>
      </c>
      <c r="P57" s="64">
        <v>45939</v>
      </c>
      <c r="Q57" s="66">
        <v>6514</v>
      </c>
      <c r="R57" s="67">
        <v>4091.89</v>
      </c>
      <c r="S57" s="67">
        <v>128.54</v>
      </c>
      <c r="T57" s="67">
        <v>3963.35</v>
      </c>
      <c r="U57" s="68"/>
      <c r="V57" s="69" t="str">
        <f>VLOOKUP(H57,'CATEGORIZAÇÃO PARA PUBLICAÇÃO'!$A$1:$C$100,3,FALSE)</f>
        <v>LOCAÇÕES</v>
      </c>
    </row>
    <row r="58" spans="1:22" ht="72" hidden="1" customHeight="1" x14ac:dyDescent="0.2">
      <c r="A58" s="58">
        <v>1441</v>
      </c>
      <c r="B58" s="59">
        <v>1440011</v>
      </c>
      <c r="C58" s="59" t="s">
        <v>628</v>
      </c>
      <c r="D58" s="59" t="s">
        <v>759</v>
      </c>
      <c r="E58" s="60">
        <v>2274463131</v>
      </c>
      <c r="F58" s="61" t="str">
        <f t="shared" si="0"/>
        <v>227.***.***-31</v>
      </c>
      <c r="G58" s="62" t="s">
        <v>325</v>
      </c>
      <c r="H58" s="59">
        <v>3611</v>
      </c>
      <c r="I58" s="63" t="s">
        <v>481</v>
      </c>
      <c r="J58" s="64">
        <v>45937</v>
      </c>
      <c r="K58" s="59">
        <v>9</v>
      </c>
      <c r="L58" s="65">
        <v>8741.76</v>
      </c>
      <c r="M58" s="65">
        <v>0</v>
      </c>
      <c r="N58" s="65">
        <v>0</v>
      </c>
      <c r="O58" s="65">
        <v>8741.76</v>
      </c>
      <c r="P58" s="64">
        <v>45939</v>
      </c>
      <c r="Q58" s="66">
        <v>6510</v>
      </c>
      <c r="R58" s="67">
        <v>8741.76</v>
      </c>
      <c r="S58" s="67">
        <v>1328.27</v>
      </c>
      <c r="T58" s="67">
        <v>7413.49</v>
      </c>
      <c r="U58" s="68"/>
      <c r="V58" s="69" t="str">
        <f>VLOOKUP(H58,'CATEGORIZAÇÃO PARA PUBLICAÇÃO'!$A$1:$C$100,3,FALSE)</f>
        <v>LOCAÇÕES</v>
      </c>
    </row>
    <row r="59" spans="1:22" ht="72" hidden="1" customHeight="1" x14ac:dyDescent="0.2">
      <c r="A59" s="58">
        <v>1441</v>
      </c>
      <c r="B59" s="59">
        <v>1440011</v>
      </c>
      <c r="C59" s="59" t="s">
        <v>629</v>
      </c>
      <c r="D59" s="59" t="s">
        <v>759</v>
      </c>
      <c r="E59" s="60">
        <v>84374071687</v>
      </c>
      <c r="F59" s="61" t="str">
        <f t="shared" si="0"/>
        <v>843.***.***-87</v>
      </c>
      <c r="G59" s="62" t="s">
        <v>328</v>
      </c>
      <c r="H59" s="59">
        <v>3611</v>
      </c>
      <c r="I59" s="63" t="s">
        <v>481</v>
      </c>
      <c r="J59" s="64">
        <v>45937</v>
      </c>
      <c r="K59" s="59">
        <v>9</v>
      </c>
      <c r="L59" s="65">
        <v>3508.65</v>
      </c>
      <c r="M59" s="65">
        <v>0</v>
      </c>
      <c r="N59" s="65">
        <v>0</v>
      </c>
      <c r="O59" s="65">
        <v>3508.65</v>
      </c>
      <c r="P59" s="64">
        <v>45939</v>
      </c>
      <c r="Q59" s="66">
        <v>6488</v>
      </c>
      <c r="R59" s="67">
        <v>3508.65</v>
      </c>
      <c r="S59" s="67">
        <v>41.06</v>
      </c>
      <c r="T59" s="67">
        <v>3467.59</v>
      </c>
      <c r="U59" s="68"/>
      <c r="V59" s="69" t="str">
        <f>VLOOKUP(H59,'CATEGORIZAÇÃO PARA PUBLICAÇÃO'!$A$1:$C$100,3,FALSE)</f>
        <v>LOCAÇÕES</v>
      </c>
    </row>
    <row r="60" spans="1:22" ht="72" hidden="1" customHeight="1" x14ac:dyDescent="0.2">
      <c r="A60" s="58">
        <v>1441</v>
      </c>
      <c r="B60" s="59">
        <v>1440011</v>
      </c>
      <c r="C60" s="59" t="s">
        <v>630</v>
      </c>
      <c r="D60" s="59" t="s">
        <v>759</v>
      </c>
      <c r="E60" s="60">
        <v>32734751615</v>
      </c>
      <c r="F60" s="61" t="str">
        <f t="shared" si="0"/>
        <v>327.***.***-15</v>
      </c>
      <c r="G60" s="62" t="s">
        <v>329</v>
      </c>
      <c r="H60" s="59">
        <v>3611</v>
      </c>
      <c r="I60" s="63" t="s">
        <v>481</v>
      </c>
      <c r="J60" s="64">
        <v>45937</v>
      </c>
      <c r="K60" s="59">
        <v>9</v>
      </c>
      <c r="L60" s="65">
        <v>5883.92</v>
      </c>
      <c r="M60" s="65">
        <v>0</v>
      </c>
      <c r="N60" s="65">
        <v>0</v>
      </c>
      <c r="O60" s="65">
        <v>5883.92</v>
      </c>
      <c r="P60" s="64">
        <v>45939</v>
      </c>
      <c r="Q60" s="66">
        <v>6486</v>
      </c>
      <c r="R60" s="67">
        <v>5883.92</v>
      </c>
      <c r="S60" s="67">
        <v>542.37</v>
      </c>
      <c r="T60" s="67">
        <v>5341.55</v>
      </c>
      <c r="U60" s="68"/>
      <c r="V60" s="69" t="str">
        <f>VLOOKUP(H60,'CATEGORIZAÇÃO PARA PUBLICAÇÃO'!$A$1:$C$100,3,FALSE)</f>
        <v>LOCAÇÕES</v>
      </c>
    </row>
    <row r="61" spans="1:22" ht="72" hidden="1" customHeight="1" x14ac:dyDescent="0.2">
      <c r="A61" s="58">
        <v>1441</v>
      </c>
      <c r="B61" s="59">
        <v>1440011</v>
      </c>
      <c r="C61" s="59" t="s">
        <v>631</v>
      </c>
      <c r="D61" s="59" t="s">
        <v>759</v>
      </c>
      <c r="E61" s="60">
        <v>73694126600</v>
      </c>
      <c r="F61" s="61" t="str">
        <f t="shared" si="0"/>
        <v>736.***.***-00</v>
      </c>
      <c r="G61" s="62" t="s">
        <v>330</v>
      </c>
      <c r="H61" s="59">
        <v>3611</v>
      </c>
      <c r="I61" s="63" t="s">
        <v>481</v>
      </c>
      <c r="J61" s="64">
        <v>45937</v>
      </c>
      <c r="K61" s="59">
        <v>9</v>
      </c>
      <c r="L61" s="65">
        <v>7785.03</v>
      </c>
      <c r="M61" s="65">
        <v>0</v>
      </c>
      <c r="N61" s="65">
        <v>0</v>
      </c>
      <c r="O61" s="65">
        <v>7785.03</v>
      </c>
      <c r="P61" s="64">
        <v>45938</v>
      </c>
      <c r="Q61" s="66">
        <v>6452</v>
      </c>
      <c r="R61" s="67">
        <v>7785.03</v>
      </c>
      <c r="S61" s="67">
        <v>1065.17</v>
      </c>
      <c r="T61" s="67">
        <v>6719.86</v>
      </c>
      <c r="U61" s="68"/>
      <c r="V61" s="69" t="str">
        <f>VLOOKUP(H61,'CATEGORIZAÇÃO PARA PUBLICAÇÃO'!$A$1:$C$100,3,FALSE)</f>
        <v>LOCAÇÕES</v>
      </c>
    </row>
    <row r="62" spans="1:22" ht="72" hidden="1" customHeight="1" x14ac:dyDescent="0.2">
      <c r="A62" s="58">
        <v>1441</v>
      </c>
      <c r="B62" s="59">
        <v>1440011</v>
      </c>
      <c r="C62" s="59" t="s">
        <v>632</v>
      </c>
      <c r="D62" s="59" t="s">
        <v>759</v>
      </c>
      <c r="E62" s="60">
        <v>22068043000141</v>
      </c>
      <c r="F62" s="61">
        <f t="shared" si="0"/>
        <v>22068043000141</v>
      </c>
      <c r="G62" s="62" t="s">
        <v>333</v>
      </c>
      <c r="H62" s="59">
        <v>3920</v>
      </c>
      <c r="I62" s="63" t="s">
        <v>481</v>
      </c>
      <c r="J62" s="64">
        <v>45937</v>
      </c>
      <c r="K62" s="59">
        <v>9</v>
      </c>
      <c r="L62" s="65">
        <v>8380.65</v>
      </c>
      <c r="M62" s="65">
        <v>0</v>
      </c>
      <c r="N62" s="65">
        <v>0</v>
      </c>
      <c r="O62" s="65">
        <v>8380.65</v>
      </c>
      <c r="P62" s="64">
        <v>45938</v>
      </c>
      <c r="Q62" s="66">
        <v>6451</v>
      </c>
      <c r="R62" s="67">
        <v>8380.65</v>
      </c>
      <c r="S62" s="67">
        <v>402.27</v>
      </c>
      <c r="T62" s="67">
        <v>7978.38</v>
      </c>
      <c r="U62" s="68"/>
      <c r="V62" s="69" t="str">
        <f>VLOOKUP(H62,'CATEGORIZAÇÃO PARA PUBLICAÇÃO'!$A$1:$C$100,3,FALSE)</f>
        <v>LOCAÇÕES</v>
      </c>
    </row>
    <row r="63" spans="1:22" ht="72" hidden="1" customHeight="1" x14ac:dyDescent="0.2">
      <c r="A63" s="58">
        <v>1441</v>
      </c>
      <c r="B63" s="59">
        <v>1440011</v>
      </c>
      <c r="C63" s="59" t="s">
        <v>633</v>
      </c>
      <c r="D63" s="59" t="s">
        <v>759</v>
      </c>
      <c r="E63" s="60">
        <v>89330994687</v>
      </c>
      <c r="F63" s="61" t="str">
        <f t="shared" si="0"/>
        <v>893.***.***-87</v>
      </c>
      <c r="G63" s="62" t="s">
        <v>334</v>
      </c>
      <c r="H63" s="59">
        <v>3611</v>
      </c>
      <c r="I63" s="63" t="s">
        <v>481</v>
      </c>
      <c r="J63" s="64">
        <v>45937</v>
      </c>
      <c r="K63" s="59">
        <v>9</v>
      </c>
      <c r="L63" s="65">
        <v>4056.31</v>
      </c>
      <c r="M63" s="65">
        <v>0</v>
      </c>
      <c r="N63" s="65">
        <v>0</v>
      </c>
      <c r="O63" s="65">
        <v>4056.31</v>
      </c>
      <c r="P63" s="64">
        <v>45938</v>
      </c>
      <c r="Q63" s="66">
        <v>6450</v>
      </c>
      <c r="R63" s="67">
        <v>4056.31</v>
      </c>
      <c r="S63" s="67">
        <v>123.21</v>
      </c>
      <c r="T63" s="67">
        <v>3933.1</v>
      </c>
      <c r="U63" s="68"/>
      <c r="V63" s="69" t="str">
        <f>VLOOKUP(H63,'CATEGORIZAÇÃO PARA PUBLICAÇÃO'!$A$1:$C$100,3,FALSE)</f>
        <v>LOCAÇÕES</v>
      </c>
    </row>
    <row r="64" spans="1:22" ht="72" hidden="1" customHeight="1" x14ac:dyDescent="0.2">
      <c r="A64" s="58">
        <v>1441</v>
      </c>
      <c r="B64" s="59">
        <v>1440011</v>
      </c>
      <c r="C64" s="59" t="s">
        <v>634</v>
      </c>
      <c r="D64" s="59" t="s">
        <v>759</v>
      </c>
      <c r="E64" s="60">
        <v>76809528920</v>
      </c>
      <c r="F64" s="61" t="str">
        <f t="shared" si="0"/>
        <v>768.***.***-20</v>
      </c>
      <c r="G64" s="62" t="s">
        <v>335</v>
      </c>
      <c r="H64" s="59">
        <v>3611</v>
      </c>
      <c r="I64" s="63" t="s">
        <v>481</v>
      </c>
      <c r="J64" s="64">
        <v>45937</v>
      </c>
      <c r="K64" s="59">
        <v>10</v>
      </c>
      <c r="L64" s="65">
        <v>1228.25</v>
      </c>
      <c r="M64" s="65">
        <v>0</v>
      </c>
      <c r="N64" s="65">
        <v>0</v>
      </c>
      <c r="O64" s="65">
        <v>1228.25</v>
      </c>
      <c r="P64" s="64">
        <v>45939</v>
      </c>
      <c r="Q64" s="66">
        <v>6456</v>
      </c>
      <c r="R64" s="67">
        <v>1228.25</v>
      </c>
      <c r="S64" s="67">
        <v>0</v>
      </c>
      <c r="T64" s="67">
        <v>1228.25</v>
      </c>
      <c r="U64" s="68"/>
      <c r="V64" s="69" t="str">
        <f>VLOOKUP(H64,'CATEGORIZAÇÃO PARA PUBLICAÇÃO'!$A$1:$C$100,3,FALSE)</f>
        <v>LOCAÇÕES</v>
      </c>
    </row>
    <row r="65" spans="1:22" ht="72" hidden="1" customHeight="1" x14ac:dyDescent="0.2">
      <c r="A65" s="58">
        <v>1441</v>
      </c>
      <c r="B65" s="59">
        <v>1440011</v>
      </c>
      <c r="C65" s="59" t="s">
        <v>635</v>
      </c>
      <c r="D65" s="59" t="s">
        <v>759</v>
      </c>
      <c r="E65" s="60">
        <v>17709692000144</v>
      </c>
      <c r="F65" s="61">
        <f t="shared" si="0"/>
        <v>17709692000144</v>
      </c>
      <c r="G65" s="62" t="s">
        <v>336</v>
      </c>
      <c r="H65" s="59">
        <v>3920</v>
      </c>
      <c r="I65" s="63" t="s">
        <v>481</v>
      </c>
      <c r="J65" s="64">
        <v>45937</v>
      </c>
      <c r="K65" s="59">
        <v>9</v>
      </c>
      <c r="L65" s="65">
        <v>30679.360000000001</v>
      </c>
      <c r="M65" s="65">
        <v>0</v>
      </c>
      <c r="N65" s="65">
        <v>0</v>
      </c>
      <c r="O65" s="65">
        <v>30679.360000000001</v>
      </c>
      <c r="P65" s="64">
        <v>45939</v>
      </c>
      <c r="Q65" s="66">
        <v>6465</v>
      </c>
      <c r="R65" s="67">
        <v>30679.360000000001</v>
      </c>
      <c r="S65" s="67">
        <v>0</v>
      </c>
      <c r="T65" s="67">
        <v>30679.360000000001</v>
      </c>
      <c r="U65" s="68"/>
      <c r="V65" s="69" t="str">
        <f>VLOOKUP(H65,'CATEGORIZAÇÃO PARA PUBLICAÇÃO'!$A$1:$C$100,3,FALSE)</f>
        <v>LOCAÇÕES</v>
      </c>
    </row>
    <row r="66" spans="1:22" ht="72" hidden="1" customHeight="1" x14ac:dyDescent="0.2">
      <c r="A66" s="58">
        <v>1441</v>
      </c>
      <c r="B66" s="59">
        <v>1440011</v>
      </c>
      <c r="C66" s="59" t="s">
        <v>636</v>
      </c>
      <c r="D66" s="59" t="s">
        <v>759</v>
      </c>
      <c r="E66" s="60">
        <v>62895958653</v>
      </c>
      <c r="F66" s="61" t="str">
        <f t="shared" si="0"/>
        <v>628.***.***-53</v>
      </c>
      <c r="G66" s="62" t="s">
        <v>337</v>
      </c>
      <c r="H66" s="59">
        <v>3611</v>
      </c>
      <c r="I66" s="63" t="s">
        <v>481</v>
      </c>
      <c r="J66" s="64">
        <v>45937</v>
      </c>
      <c r="K66" s="59">
        <v>9</v>
      </c>
      <c r="L66" s="65">
        <v>1552.3</v>
      </c>
      <c r="M66" s="65">
        <v>0</v>
      </c>
      <c r="N66" s="65">
        <v>0</v>
      </c>
      <c r="O66" s="65">
        <v>1552.3</v>
      </c>
      <c r="P66" s="64">
        <v>45938</v>
      </c>
      <c r="Q66" s="66">
        <v>6428</v>
      </c>
      <c r="R66" s="67">
        <v>1552.3</v>
      </c>
      <c r="S66" s="67">
        <v>0</v>
      </c>
      <c r="T66" s="67">
        <v>1552.3</v>
      </c>
      <c r="U66" s="68"/>
      <c r="V66" s="69" t="str">
        <f>VLOOKUP(H66,'CATEGORIZAÇÃO PARA PUBLICAÇÃO'!$A$1:$C$100,3,FALSE)</f>
        <v>LOCAÇÕES</v>
      </c>
    </row>
    <row r="67" spans="1:22" ht="72" hidden="1" customHeight="1" x14ac:dyDescent="0.2">
      <c r="A67" s="58">
        <v>1441</v>
      </c>
      <c r="B67" s="59">
        <v>1440011</v>
      </c>
      <c r="C67" s="59" t="s">
        <v>637</v>
      </c>
      <c r="D67" s="59" t="s">
        <v>759</v>
      </c>
      <c r="E67" s="60">
        <v>62897306653</v>
      </c>
      <c r="F67" s="61" t="str">
        <f t="shared" si="0"/>
        <v>628.***.***-53</v>
      </c>
      <c r="G67" s="62" t="s">
        <v>338</v>
      </c>
      <c r="H67" s="59">
        <v>3611</v>
      </c>
      <c r="I67" s="63" t="s">
        <v>481</v>
      </c>
      <c r="J67" s="64">
        <v>45937</v>
      </c>
      <c r="K67" s="59">
        <v>9</v>
      </c>
      <c r="L67" s="65">
        <v>1552.31</v>
      </c>
      <c r="M67" s="65">
        <v>0</v>
      </c>
      <c r="N67" s="65">
        <v>0</v>
      </c>
      <c r="O67" s="65">
        <v>1552.31</v>
      </c>
      <c r="P67" s="64">
        <v>45938</v>
      </c>
      <c r="Q67" s="66">
        <v>6429</v>
      </c>
      <c r="R67" s="67">
        <v>1552.31</v>
      </c>
      <c r="S67" s="67">
        <v>0</v>
      </c>
      <c r="T67" s="67">
        <v>1552.31</v>
      </c>
      <c r="U67" s="68"/>
      <c r="V67" s="69" t="str">
        <f>VLOOKUP(H67,'CATEGORIZAÇÃO PARA PUBLICAÇÃO'!$A$1:$C$100,3,FALSE)</f>
        <v>LOCAÇÕES</v>
      </c>
    </row>
    <row r="68" spans="1:22" ht="72" hidden="1" customHeight="1" x14ac:dyDescent="0.2">
      <c r="A68" s="58">
        <v>1441</v>
      </c>
      <c r="B68" s="59">
        <v>1440011</v>
      </c>
      <c r="C68" s="59" t="s">
        <v>638</v>
      </c>
      <c r="D68" s="59" t="s">
        <v>759</v>
      </c>
      <c r="E68" s="60">
        <v>54565707691</v>
      </c>
      <c r="F68" s="61" t="str">
        <f t="shared" si="0"/>
        <v>545.***.***-91</v>
      </c>
      <c r="G68" s="62" t="s">
        <v>339</v>
      </c>
      <c r="H68" s="59">
        <v>3611</v>
      </c>
      <c r="I68" s="63" t="s">
        <v>481</v>
      </c>
      <c r="J68" s="64">
        <v>45937</v>
      </c>
      <c r="K68" s="59">
        <v>9</v>
      </c>
      <c r="L68" s="65">
        <v>1552.3</v>
      </c>
      <c r="M68" s="65">
        <v>0</v>
      </c>
      <c r="N68" s="65">
        <v>0</v>
      </c>
      <c r="O68" s="65">
        <v>1552.3</v>
      </c>
      <c r="P68" s="64">
        <v>45938</v>
      </c>
      <c r="Q68" s="66">
        <v>6430</v>
      </c>
      <c r="R68" s="67">
        <v>1552.3</v>
      </c>
      <c r="S68" s="67">
        <v>0</v>
      </c>
      <c r="T68" s="67">
        <v>1552.3</v>
      </c>
      <c r="U68" s="68"/>
      <c r="V68" s="69" t="str">
        <f>VLOOKUP(H68,'CATEGORIZAÇÃO PARA PUBLICAÇÃO'!$A$1:$C$100,3,FALSE)</f>
        <v>LOCAÇÕES</v>
      </c>
    </row>
    <row r="69" spans="1:22" ht="72" hidden="1" customHeight="1" x14ac:dyDescent="0.2">
      <c r="A69" s="58">
        <v>1441</v>
      </c>
      <c r="B69" s="59">
        <v>1440011</v>
      </c>
      <c r="C69" s="59" t="s">
        <v>639</v>
      </c>
      <c r="D69" s="59" t="s">
        <v>759</v>
      </c>
      <c r="E69" s="60">
        <v>24046590653</v>
      </c>
      <c r="F69" s="61" t="str">
        <f t="shared" si="0"/>
        <v>240.***.***-53</v>
      </c>
      <c r="G69" s="62" t="s">
        <v>340</v>
      </c>
      <c r="H69" s="59">
        <v>3611</v>
      </c>
      <c r="I69" s="63" t="s">
        <v>481</v>
      </c>
      <c r="J69" s="64">
        <v>45937</v>
      </c>
      <c r="K69" s="59">
        <v>9</v>
      </c>
      <c r="L69" s="65">
        <v>6368.79</v>
      </c>
      <c r="M69" s="65">
        <v>0</v>
      </c>
      <c r="N69" s="65">
        <v>0</v>
      </c>
      <c r="O69" s="65">
        <v>6368.79</v>
      </c>
      <c r="P69" s="64">
        <v>45939</v>
      </c>
      <c r="Q69" s="66">
        <v>6461</v>
      </c>
      <c r="R69" s="67">
        <v>6368.79</v>
      </c>
      <c r="S69" s="67">
        <v>675.71</v>
      </c>
      <c r="T69" s="67">
        <v>5693.08</v>
      </c>
      <c r="U69" s="68"/>
      <c r="V69" s="69" t="str">
        <f>VLOOKUP(H69,'CATEGORIZAÇÃO PARA PUBLICAÇÃO'!$A$1:$C$100,3,FALSE)</f>
        <v>LOCAÇÕES</v>
      </c>
    </row>
    <row r="70" spans="1:22" ht="72" hidden="1" customHeight="1" x14ac:dyDescent="0.2">
      <c r="A70" s="58">
        <v>1441</v>
      </c>
      <c r="B70" s="59">
        <v>1440011</v>
      </c>
      <c r="C70" s="59" t="s">
        <v>640</v>
      </c>
      <c r="D70" s="59" t="s">
        <v>759</v>
      </c>
      <c r="E70" s="60">
        <v>12104191653</v>
      </c>
      <c r="F70" s="61" t="str">
        <f t="shared" si="0"/>
        <v>121.***.***-53</v>
      </c>
      <c r="G70" s="62" t="s">
        <v>342</v>
      </c>
      <c r="H70" s="59">
        <v>3611</v>
      </c>
      <c r="I70" s="63" t="s">
        <v>481</v>
      </c>
      <c r="J70" s="64">
        <v>45937</v>
      </c>
      <c r="K70" s="59">
        <v>9</v>
      </c>
      <c r="L70" s="65">
        <v>12654.84</v>
      </c>
      <c r="M70" s="65">
        <v>0</v>
      </c>
      <c r="N70" s="65">
        <v>0</v>
      </c>
      <c r="O70" s="65">
        <v>12654.84</v>
      </c>
      <c r="P70" s="64">
        <v>45939</v>
      </c>
      <c r="Q70" s="66">
        <v>6474</v>
      </c>
      <c r="R70" s="67">
        <v>12654.84</v>
      </c>
      <c r="S70" s="67">
        <v>2404.37</v>
      </c>
      <c r="T70" s="67">
        <v>10250.469999999999</v>
      </c>
      <c r="U70" s="68"/>
      <c r="V70" s="69" t="str">
        <f>VLOOKUP(H70,'CATEGORIZAÇÃO PARA PUBLICAÇÃO'!$A$1:$C$100,3,FALSE)</f>
        <v>LOCAÇÕES</v>
      </c>
    </row>
    <row r="71" spans="1:22" ht="72" hidden="1" customHeight="1" x14ac:dyDescent="0.2">
      <c r="A71" s="58">
        <v>1441</v>
      </c>
      <c r="B71" s="59">
        <v>1440011</v>
      </c>
      <c r="C71" s="59" t="s">
        <v>641</v>
      </c>
      <c r="D71" s="59" t="s">
        <v>759</v>
      </c>
      <c r="E71" s="60">
        <v>58352910604</v>
      </c>
      <c r="F71" s="61" t="str">
        <f t="shared" si="0"/>
        <v>583.***.***-04</v>
      </c>
      <c r="G71" s="62" t="s">
        <v>345</v>
      </c>
      <c r="H71" s="59">
        <v>3611</v>
      </c>
      <c r="I71" s="63" t="s">
        <v>481</v>
      </c>
      <c r="J71" s="64">
        <v>45937</v>
      </c>
      <c r="K71" s="59">
        <v>9</v>
      </c>
      <c r="L71" s="65">
        <v>6642.37</v>
      </c>
      <c r="M71" s="65">
        <v>0</v>
      </c>
      <c r="N71" s="65">
        <v>0</v>
      </c>
      <c r="O71" s="65">
        <v>6642.37</v>
      </c>
      <c r="P71" s="64">
        <v>45938</v>
      </c>
      <c r="Q71" s="66">
        <v>6431</v>
      </c>
      <c r="R71" s="67">
        <v>6642.3700000000008</v>
      </c>
      <c r="S71" s="67">
        <v>750.94</v>
      </c>
      <c r="T71" s="67">
        <v>5891.43</v>
      </c>
      <c r="U71" s="68"/>
      <c r="V71" s="69" t="str">
        <f>VLOOKUP(H71,'CATEGORIZAÇÃO PARA PUBLICAÇÃO'!$A$1:$C$100,3,FALSE)</f>
        <v>LOCAÇÕES</v>
      </c>
    </row>
    <row r="72" spans="1:22" ht="72" hidden="1" customHeight="1" x14ac:dyDescent="0.2">
      <c r="A72" s="58">
        <v>1441</v>
      </c>
      <c r="B72" s="59">
        <v>1440011</v>
      </c>
      <c r="C72" s="59" t="s">
        <v>584</v>
      </c>
      <c r="D72" s="59" t="s">
        <v>759</v>
      </c>
      <c r="E72" s="60">
        <v>1980768000131</v>
      </c>
      <c r="F72" s="61">
        <f t="shared" si="0"/>
        <v>1980768000131</v>
      </c>
      <c r="G72" s="62" t="s">
        <v>346</v>
      </c>
      <c r="H72" s="59">
        <v>3920</v>
      </c>
      <c r="I72" s="63" t="s">
        <v>481</v>
      </c>
      <c r="J72" s="64">
        <v>45937</v>
      </c>
      <c r="K72" s="59" t="s">
        <v>575</v>
      </c>
      <c r="L72" s="65">
        <v>9333.42</v>
      </c>
      <c r="M72" s="65">
        <v>0</v>
      </c>
      <c r="N72" s="65">
        <v>0</v>
      </c>
      <c r="O72" s="65">
        <v>9333.42</v>
      </c>
      <c r="P72" s="64">
        <v>45939</v>
      </c>
      <c r="Q72" s="66">
        <v>6516</v>
      </c>
      <c r="R72" s="67">
        <v>9333.42</v>
      </c>
      <c r="S72" s="67">
        <v>1490.98</v>
      </c>
      <c r="T72" s="67">
        <v>7842.44</v>
      </c>
      <c r="U72" s="68"/>
      <c r="V72" s="69" t="str">
        <f>VLOOKUP(H72,'CATEGORIZAÇÃO PARA PUBLICAÇÃO'!$A$1:$C$100,3,FALSE)</f>
        <v>LOCAÇÕES</v>
      </c>
    </row>
    <row r="73" spans="1:22" ht="72" hidden="1" customHeight="1" x14ac:dyDescent="0.2">
      <c r="A73" s="58">
        <v>1441</v>
      </c>
      <c r="B73" s="59">
        <v>1440011</v>
      </c>
      <c r="C73" s="59" t="s">
        <v>642</v>
      </c>
      <c r="D73" s="59" t="s">
        <v>759</v>
      </c>
      <c r="E73" s="60">
        <v>96572523691</v>
      </c>
      <c r="F73" s="61" t="str">
        <f t="shared" si="0"/>
        <v>965.***.***-91</v>
      </c>
      <c r="G73" s="62" t="s">
        <v>347</v>
      </c>
      <c r="H73" s="59">
        <v>3611</v>
      </c>
      <c r="I73" s="63" t="s">
        <v>481</v>
      </c>
      <c r="J73" s="64">
        <v>45937</v>
      </c>
      <c r="K73" s="59">
        <v>9</v>
      </c>
      <c r="L73" s="65">
        <v>9223.33</v>
      </c>
      <c r="M73" s="65">
        <v>0</v>
      </c>
      <c r="N73" s="65">
        <v>0</v>
      </c>
      <c r="O73" s="65">
        <v>9223.33</v>
      </c>
      <c r="P73" s="64">
        <v>45938</v>
      </c>
      <c r="Q73" s="66">
        <v>6433</v>
      </c>
      <c r="R73" s="67">
        <v>9223.33</v>
      </c>
      <c r="S73" s="67">
        <v>1460.71</v>
      </c>
      <c r="T73" s="67">
        <v>7762.62</v>
      </c>
      <c r="U73" s="68"/>
      <c r="V73" s="69" t="str">
        <f>VLOOKUP(H73,'CATEGORIZAÇÃO PARA PUBLICAÇÃO'!$A$1:$C$100,3,FALSE)</f>
        <v>LOCAÇÕES</v>
      </c>
    </row>
    <row r="74" spans="1:22" ht="72" hidden="1" customHeight="1" x14ac:dyDescent="0.2">
      <c r="A74" s="58">
        <v>1441</v>
      </c>
      <c r="B74" s="59">
        <v>1440011</v>
      </c>
      <c r="C74" s="59" t="s">
        <v>643</v>
      </c>
      <c r="D74" s="59" t="s">
        <v>759</v>
      </c>
      <c r="E74" s="60">
        <v>16618025672</v>
      </c>
      <c r="F74" s="61" t="str">
        <f t="shared" si="0"/>
        <v>166.***.***-72</v>
      </c>
      <c r="G74" s="62" t="s">
        <v>348</v>
      </c>
      <c r="H74" s="59">
        <v>3611</v>
      </c>
      <c r="I74" s="63" t="s">
        <v>481</v>
      </c>
      <c r="J74" s="64">
        <v>45937</v>
      </c>
      <c r="K74" s="59">
        <v>9</v>
      </c>
      <c r="L74" s="65">
        <v>3686.74</v>
      </c>
      <c r="M74" s="65">
        <v>0</v>
      </c>
      <c r="N74" s="65">
        <v>0</v>
      </c>
      <c r="O74" s="65">
        <v>3686.74</v>
      </c>
      <c r="P74" s="64">
        <v>45938</v>
      </c>
      <c r="Q74" s="66">
        <v>6361</v>
      </c>
      <c r="R74" s="67">
        <v>3686.74</v>
      </c>
      <c r="S74" s="67">
        <v>67.77</v>
      </c>
      <c r="T74" s="67">
        <v>3618.97</v>
      </c>
      <c r="U74" s="68"/>
      <c r="V74" s="69" t="str">
        <f>VLOOKUP(H74,'CATEGORIZAÇÃO PARA PUBLICAÇÃO'!$A$1:$C$100,3,FALSE)</f>
        <v>LOCAÇÕES</v>
      </c>
    </row>
    <row r="75" spans="1:22" ht="72" hidden="1" customHeight="1" x14ac:dyDescent="0.2">
      <c r="A75" s="58">
        <v>1441</v>
      </c>
      <c r="B75" s="59">
        <v>1440011</v>
      </c>
      <c r="C75" s="59" t="s">
        <v>644</v>
      </c>
      <c r="D75" s="59" t="s">
        <v>759</v>
      </c>
      <c r="E75" s="60">
        <v>56445180604</v>
      </c>
      <c r="F75" s="61" t="str">
        <f t="shared" si="0"/>
        <v>564.***.***-04</v>
      </c>
      <c r="G75" s="62" t="s">
        <v>349</v>
      </c>
      <c r="H75" s="59">
        <v>3611</v>
      </c>
      <c r="I75" s="63" t="s">
        <v>481</v>
      </c>
      <c r="J75" s="64">
        <v>45937</v>
      </c>
      <c r="K75" s="59">
        <v>9</v>
      </c>
      <c r="L75" s="65">
        <v>3193.84</v>
      </c>
      <c r="M75" s="65">
        <v>0</v>
      </c>
      <c r="N75" s="65">
        <v>0</v>
      </c>
      <c r="O75" s="65">
        <v>3193.84</v>
      </c>
      <c r="P75" s="64">
        <v>45939</v>
      </c>
      <c r="Q75" s="66">
        <v>6470</v>
      </c>
      <c r="R75" s="67">
        <v>3193.84</v>
      </c>
      <c r="S75" s="67">
        <v>11.84</v>
      </c>
      <c r="T75" s="67">
        <v>3182</v>
      </c>
      <c r="U75" s="68"/>
      <c r="V75" s="69" t="str">
        <f>VLOOKUP(H75,'CATEGORIZAÇÃO PARA PUBLICAÇÃO'!$A$1:$C$100,3,FALSE)</f>
        <v>LOCAÇÕES</v>
      </c>
    </row>
    <row r="76" spans="1:22" ht="72" hidden="1" customHeight="1" x14ac:dyDescent="0.2">
      <c r="A76" s="58">
        <v>1441</v>
      </c>
      <c r="B76" s="59">
        <v>1440011</v>
      </c>
      <c r="C76" s="59" t="s">
        <v>645</v>
      </c>
      <c r="D76" s="59" t="s">
        <v>759</v>
      </c>
      <c r="E76" s="60">
        <v>69750416104</v>
      </c>
      <c r="F76" s="61" t="str">
        <f t="shared" si="0"/>
        <v>697.***.***-04</v>
      </c>
      <c r="G76" s="62" t="s">
        <v>353</v>
      </c>
      <c r="H76" s="59">
        <v>3611</v>
      </c>
      <c r="I76" s="63" t="s">
        <v>481</v>
      </c>
      <c r="J76" s="64">
        <v>45937</v>
      </c>
      <c r="K76" s="59">
        <v>9</v>
      </c>
      <c r="L76" s="65">
        <v>1298.9000000000001</v>
      </c>
      <c r="M76" s="65">
        <v>0</v>
      </c>
      <c r="N76" s="65">
        <v>0</v>
      </c>
      <c r="O76" s="65">
        <v>1298.9000000000001</v>
      </c>
      <c r="P76" s="64">
        <v>45939</v>
      </c>
      <c r="Q76" s="66">
        <v>6509</v>
      </c>
      <c r="R76" s="67">
        <v>1298.9000000000001</v>
      </c>
      <c r="S76" s="67">
        <v>0</v>
      </c>
      <c r="T76" s="67">
        <v>1298.9000000000001</v>
      </c>
      <c r="U76" s="68"/>
      <c r="V76" s="69" t="str">
        <f>VLOOKUP(H76,'CATEGORIZAÇÃO PARA PUBLICAÇÃO'!$A$1:$C$100,3,FALSE)</f>
        <v>LOCAÇÕES</v>
      </c>
    </row>
    <row r="77" spans="1:22" ht="72" hidden="1" customHeight="1" x14ac:dyDescent="0.2">
      <c r="A77" s="58">
        <v>1441</v>
      </c>
      <c r="B77" s="59">
        <v>1440011</v>
      </c>
      <c r="C77" s="59" t="s">
        <v>646</v>
      </c>
      <c r="D77" s="59" t="s">
        <v>759</v>
      </c>
      <c r="E77" s="60">
        <v>20660570610</v>
      </c>
      <c r="F77" s="61" t="str">
        <f t="shared" si="0"/>
        <v>206.***.***-10</v>
      </c>
      <c r="G77" s="62" t="s">
        <v>355</v>
      </c>
      <c r="H77" s="59">
        <v>3611</v>
      </c>
      <c r="I77" s="63" t="s">
        <v>481</v>
      </c>
      <c r="J77" s="64">
        <v>45937</v>
      </c>
      <c r="K77" s="59">
        <v>9</v>
      </c>
      <c r="L77" s="65">
        <v>13040.43</v>
      </c>
      <c r="M77" s="65">
        <v>0</v>
      </c>
      <c r="N77" s="65">
        <v>0</v>
      </c>
      <c r="O77" s="65">
        <v>13040.43</v>
      </c>
      <c r="P77" s="64">
        <v>45939</v>
      </c>
      <c r="Q77" s="66">
        <v>6478</v>
      </c>
      <c r="R77" s="67">
        <v>13040.43</v>
      </c>
      <c r="S77" s="67">
        <v>2510.41</v>
      </c>
      <c r="T77" s="67">
        <v>10530.02</v>
      </c>
      <c r="U77" s="68"/>
      <c r="V77" s="69" t="str">
        <f>VLOOKUP(H77,'CATEGORIZAÇÃO PARA PUBLICAÇÃO'!$A$1:$C$100,3,FALSE)</f>
        <v>LOCAÇÕES</v>
      </c>
    </row>
    <row r="78" spans="1:22" ht="72" hidden="1" customHeight="1" x14ac:dyDescent="0.2">
      <c r="A78" s="58">
        <v>1441</v>
      </c>
      <c r="B78" s="59">
        <v>1440011</v>
      </c>
      <c r="C78" s="59" t="s">
        <v>647</v>
      </c>
      <c r="D78" s="59" t="s">
        <v>759</v>
      </c>
      <c r="E78" s="60">
        <v>73060178615</v>
      </c>
      <c r="F78" s="61" t="str">
        <f t="shared" si="0"/>
        <v>730.***.***-15</v>
      </c>
      <c r="G78" s="62" t="s">
        <v>310</v>
      </c>
      <c r="H78" s="59">
        <v>3611</v>
      </c>
      <c r="I78" s="63" t="s">
        <v>481</v>
      </c>
      <c r="J78" s="64">
        <v>45937</v>
      </c>
      <c r="K78" s="59">
        <v>9</v>
      </c>
      <c r="L78" s="65">
        <v>3756.64</v>
      </c>
      <c r="M78" s="65">
        <v>0</v>
      </c>
      <c r="N78" s="65">
        <v>0</v>
      </c>
      <c r="O78" s="65">
        <v>3756.64</v>
      </c>
      <c r="P78" s="64">
        <v>45939</v>
      </c>
      <c r="Q78" s="66">
        <v>6513</v>
      </c>
      <c r="R78" s="67">
        <v>3756.6400000000003</v>
      </c>
      <c r="S78" s="67">
        <v>78.260000000000005</v>
      </c>
      <c r="T78" s="67">
        <v>3678.38</v>
      </c>
      <c r="U78" s="68"/>
      <c r="V78" s="69" t="str">
        <f>VLOOKUP(H78,'CATEGORIZAÇÃO PARA PUBLICAÇÃO'!$A$1:$C$100,3,FALSE)</f>
        <v>LOCAÇÕES</v>
      </c>
    </row>
    <row r="79" spans="1:22" ht="72" hidden="1" customHeight="1" x14ac:dyDescent="0.2">
      <c r="A79" s="58">
        <v>1441</v>
      </c>
      <c r="B79" s="59">
        <v>1440011</v>
      </c>
      <c r="C79" s="59" t="s">
        <v>648</v>
      </c>
      <c r="D79" s="59" t="s">
        <v>759</v>
      </c>
      <c r="E79" s="60">
        <v>37578588672</v>
      </c>
      <c r="F79" s="61" t="str">
        <f t="shared" si="0"/>
        <v>375.***.***-72</v>
      </c>
      <c r="G79" s="62" t="s">
        <v>356</v>
      </c>
      <c r="H79" s="59">
        <v>3611</v>
      </c>
      <c r="I79" s="63" t="s">
        <v>481</v>
      </c>
      <c r="J79" s="64">
        <v>45937</v>
      </c>
      <c r="K79" s="59">
        <v>9</v>
      </c>
      <c r="L79" s="65">
        <v>1780.23</v>
      </c>
      <c r="M79" s="65">
        <v>0</v>
      </c>
      <c r="N79" s="65">
        <v>0</v>
      </c>
      <c r="O79" s="65">
        <v>1780.23</v>
      </c>
      <c r="P79" s="64">
        <v>45939</v>
      </c>
      <c r="Q79" s="66">
        <v>6507</v>
      </c>
      <c r="R79" s="67">
        <v>1780.23</v>
      </c>
      <c r="S79" s="67">
        <v>0</v>
      </c>
      <c r="T79" s="67">
        <v>1780.23</v>
      </c>
      <c r="U79" s="68"/>
      <c r="V79" s="69" t="str">
        <f>VLOOKUP(H79,'CATEGORIZAÇÃO PARA PUBLICAÇÃO'!$A$1:$C$100,3,FALSE)</f>
        <v>LOCAÇÕES</v>
      </c>
    </row>
    <row r="80" spans="1:22" ht="72" hidden="1" customHeight="1" x14ac:dyDescent="0.2">
      <c r="A80" s="58">
        <v>1441</v>
      </c>
      <c r="B80" s="59">
        <v>1440011</v>
      </c>
      <c r="C80" s="59" t="s">
        <v>649</v>
      </c>
      <c r="D80" s="59" t="s">
        <v>759</v>
      </c>
      <c r="E80" s="60">
        <v>84939974634</v>
      </c>
      <c r="F80" s="61" t="str">
        <f t="shared" si="0"/>
        <v>849.***.***-34</v>
      </c>
      <c r="G80" s="62" t="s">
        <v>360</v>
      </c>
      <c r="H80" s="59">
        <v>3611</v>
      </c>
      <c r="I80" s="63" t="s">
        <v>481</v>
      </c>
      <c r="J80" s="64">
        <v>45937</v>
      </c>
      <c r="K80" s="59">
        <v>9</v>
      </c>
      <c r="L80" s="65">
        <v>5273.86</v>
      </c>
      <c r="M80" s="65">
        <v>0</v>
      </c>
      <c r="N80" s="65">
        <v>0</v>
      </c>
      <c r="O80" s="65">
        <v>5273.86</v>
      </c>
      <c r="P80" s="64">
        <v>45939</v>
      </c>
      <c r="Q80" s="66">
        <v>6506</v>
      </c>
      <c r="R80" s="67">
        <v>5273.8600000000006</v>
      </c>
      <c r="S80" s="67">
        <v>374.6</v>
      </c>
      <c r="T80" s="67">
        <v>4899.26</v>
      </c>
      <c r="U80" s="68"/>
      <c r="V80" s="69" t="str">
        <f>VLOOKUP(H80,'CATEGORIZAÇÃO PARA PUBLICAÇÃO'!$A$1:$C$100,3,FALSE)</f>
        <v>LOCAÇÕES</v>
      </c>
    </row>
    <row r="81" spans="1:22" ht="72" hidden="1" customHeight="1" x14ac:dyDescent="0.2">
      <c r="A81" s="58">
        <v>1441</v>
      </c>
      <c r="B81" s="59">
        <v>1440011</v>
      </c>
      <c r="C81" s="59" t="s">
        <v>591</v>
      </c>
      <c r="D81" s="59" t="s">
        <v>759</v>
      </c>
      <c r="E81" s="60">
        <v>24891606649</v>
      </c>
      <c r="F81" s="61" t="str">
        <f t="shared" si="0"/>
        <v>248.***.***-49</v>
      </c>
      <c r="G81" s="62" t="s">
        <v>361</v>
      </c>
      <c r="H81" s="59">
        <v>3611</v>
      </c>
      <c r="I81" s="63" t="s">
        <v>481</v>
      </c>
      <c r="J81" s="64">
        <v>45937</v>
      </c>
      <c r="K81" s="59">
        <v>9</v>
      </c>
      <c r="L81" s="65">
        <v>5273.86</v>
      </c>
      <c r="M81" s="65">
        <v>0</v>
      </c>
      <c r="N81" s="65">
        <v>0</v>
      </c>
      <c r="O81" s="65">
        <v>5273.86</v>
      </c>
      <c r="P81" s="64">
        <v>45939</v>
      </c>
      <c r="Q81" s="66">
        <v>6505</v>
      </c>
      <c r="R81" s="67">
        <v>5273.8600000000006</v>
      </c>
      <c r="S81" s="67">
        <v>374.6</v>
      </c>
      <c r="T81" s="67">
        <v>4899.26</v>
      </c>
      <c r="U81" s="68"/>
      <c r="V81" s="69" t="str">
        <f>VLOOKUP(H81,'CATEGORIZAÇÃO PARA PUBLICAÇÃO'!$A$1:$C$100,3,FALSE)</f>
        <v>LOCAÇÕES</v>
      </c>
    </row>
    <row r="82" spans="1:22" ht="72" hidden="1" customHeight="1" x14ac:dyDescent="0.2">
      <c r="A82" s="58">
        <v>1441</v>
      </c>
      <c r="B82" s="59">
        <v>1440011</v>
      </c>
      <c r="C82" s="59" t="s">
        <v>592</v>
      </c>
      <c r="D82" s="59" t="s">
        <v>759</v>
      </c>
      <c r="E82" s="60">
        <v>21374872687</v>
      </c>
      <c r="F82" s="61" t="str">
        <f t="shared" si="0"/>
        <v>213.***.***-87</v>
      </c>
      <c r="G82" s="62" t="s">
        <v>362</v>
      </c>
      <c r="H82" s="59">
        <v>3611</v>
      </c>
      <c r="I82" s="63" t="s">
        <v>481</v>
      </c>
      <c r="J82" s="64">
        <v>45937</v>
      </c>
      <c r="K82" s="59">
        <v>9</v>
      </c>
      <c r="L82" s="65">
        <v>8151.05</v>
      </c>
      <c r="M82" s="65">
        <v>0</v>
      </c>
      <c r="N82" s="65">
        <v>0</v>
      </c>
      <c r="O82" s="65">
        <v>8151.05</v>
      </c>
      <c r="P82" s="64">
        <v>45939</v>
      </c>
      <c r="Q82" s="66">
        <v>6499</v>
      </c>
      <c r="R82" s="67">
        <v>8151.05</v>
      </c>
      <c r="S82" s="67">
        <v>1165.83</v>
      </c>
      <c r="T82" s="67">
        <v>6985.22</v>
      </c>
      <c r="U82" s="68"/>
      <c r="V82" s="69" t="str">
        <f>VLOOKUP(H82,'CATEGORIZAÇÃO PARA PUBLICAÇÃO'!$A$1:$C$100,3,FALSE)</f>
        <v>LOCAÇÕES</v>
      </c>
    </row>
    <row r="83" spans="1:22" ht="72" hidden="1" customHeight="1" x14ac:dyDescent="0.2">
      <c r="A83" s="58">
        <v>1441</v>
      </c>
      <c r="B83" s="59">
        <v>1440011</v>
      </c>
      <c r="C83" s="59" t="s">
        <v>650</v>
      </c>
      <c r="D83" s="59" t="s">
        <v>759</v>
      </c>
      <c r="E83" s="60">
        <v>82839425653</v>
      </c>
      <c r="F83" s="61" t="str">
        <f t="shared" si="0"/>
        <v>828.***.***-53</v>
      </c>
      <c r="G83" s="62" t="s">
        <v>363</v>
      </c>
      <c r="H83" s="59">
        <v>3611</v>
      </c>
      <c r="I83" s="63" t="s">
        <v>481</v>
      </c>
      <c r="J83" s="64">
        <v>45937</v>
      </c>
      <c r="K83" s="59">
        <v>9</v>
      </c>
      <c r="L83" s="65">
        <v>12642.14</v>
      </c>
      <c r="M83" s="65">
        <v>0</v>
      </c>
      <c r="N83" s="65">
        <v>0</v>
      </c>
      <c r="O83" s="65">
        <v>12642.14</v>
      </c>
      <c r="P83" s="64">
        <v>45939</v>
      </c>
      <c r="Q83" s="66">
        <v>6496</v>
      </c>
      <c r="R83" s="67">
        <v>12642.14</v>
      </c>
      <c r="S83" s="67">
        <v>2400.88</v>
      </c>
      <c r="T83" s="67">
        <v>10241.26</v>
      </c>
      <c r="U83" s="68"/>
      <c r="V83" s="69" t="str">
        <f>VLOOKUP(H83,'CATEGORIZAÇÃO PARA PUBLICAÇÃO'!$A$1:$C$100,3,FALSE)</f>
        <v>LOCAÇÕES</v>
      </c>
    </row>
    <row r="84" spans="1:22" ht="72" hidden="1" customHeight="1" x14ac:dyDescent="0.2">
      <c r="A84" s="58">
        <v>1441</v>
      </c>
      <c r="B84" s="59">
        <v>1440011</v>
      </c>
      <c r="C84" s="59" t="s">
        <v>651</v>
      </c>
      <c r="D84" s="59" t="s">
        <v>759</v>
      </c>
      <c r="E84" s="60">
        <v>4928579895</v>
      </c>
      <c r="F84" s="61" t="str">
        <f t="shared" si="0"/>
        <v>492.***.***-95</v>
      </c>
      <c r="G84" s="62" t="s">
        <v>364</v>
      </c>
      <c r="H84" s="59">
        <v>3611</v>
      </c>
      <c r="I84" s="63" t="s">
        <v>481</v>
      </c>
      <c r="J84" s="64">
        <v>45937</v>
      </c>
      <c r="K84" s="59">
        <v>9</v>
      </c>
      <c r="L84" s="65">
        <v>7673.24</v>
      </c>
      <c r="M84" s="65">
        <v>0</v>
      </c>
      <c r="N84" s="65">
        <v>0</v>
      </c>
      <c r="O84" s="65">
        <v>7673.24</v>
      </c>
      <c r="P84" s="64">
        <v>45939</v>
      </c>
      <c r="Q84" s="66">
        <v>6495</v>
      </c>
      <c r="R84" s="67">
        <v>7673.2400000000007</v>
      </c>
      <c r="S84" s="67">
        <v>1034.43</v>
      </c>
      <c r="T84" s="67">
        <v>6638.81</v>
      </c>
      <c r="U84" s="68"/>
      <c r="V84" s="69" t="str">
        <f>VLOOKUP(H84,'CATEGORIZAÇÃO PARA PUBLICAÇÃO'!$A$1:$C$100,3,FALSE)</f>
        <v>LOCAÇÕES</v>
      </c>
    </row>
    <row r="85" spans="1:22" ht="72" hidden="1" customHeight="1" x14ac:dyDescent="0.2">
      <c r="A85" s="58">
        <v>1441</v>
      </c>
      <c r="B85" s="59">
        <v>1440011</v>
      </c>
      <c r="C85" s="59" t="s">
        <v>652</v>
      </c>
      <c r="D85" s="59" t="s">
        <v>759</v>
      </c>
      <c r="E85" s="60">
        <v>86784552687</v>
      </c>
      <c r="F85" s="61" t="str">
        <f t="shared" si="0"/>
        <v>867.***.***-87</v>
      </c>
      <c r="G85" s="62" t="s">
        <v>366</v>
      </c>
      <c r="H85" s="59">
        <v>3611</v>
      </c>
      <c r="I85" s="63" t="s">
        <v>481</v>
      </c>
      <c r="J85" s="64">
        <v>45937</v>
      </c>
      <c r="K85" s="59">
        <v>9</v>
      </c>
      <c r="L85" s="65">
        <v>5403.59</v>
      </c>
      <c r="M85" s="65">
        <v>0</v>
      </c>
      <c r="N85" s="65">
        <v>0</v>
      </c>
      <c r="O85" s="65">
        <v>5403.59</v>
      </c>
      <c r="P85" s="64">
        <v>45939</v>
      </c>
      <c r="Q85" s="66">
        <v>6490</v>
      </c>
      <c r="R85" s="67">
        <v>5403.59</v>
      </c>
      <c r="S85" s="67">
        <v>410.28</v>
      </c>
      <c r="T85" s="67">
        <v>4993.3100000000004</v>
      </c>
      <c r="U85" s="68"/>
      <c r="V85" s="69" t="str">
        <f>VLOOKUP(H85,'CATEGORIZAÇÃO PARA PUBLICAÇÃO'!$A$1:$C$100,3,FALSE)</f>
        <v>LOCAÇÕES</v>
      </c>
    </row>
    <row r="86" spans="1:22" ht="72" hidden="1" customHeight="1" x14ac:dyDescent="0.2">
      <c r="A86" s="58">
        <v>1441</v>
      </c>
      <c r="B86" s="59">
        <v>1440011</v>
      </c>
      <c r="C86" s="59" t="s">
        <v>653</v>
      </c>
      <c r="D86" s="59" t="s">
        <v>759</v>
      </c>
      <c r="E86" s="60">
        <v>10212674650</v>
      </c>
      <c r="F86" s="61" t="str">
        <f t="shared" si="0"/>
        <v>102.***.***-50</v>
      </c>
      <c r="G86" s="62" t="s">
        <v>367</v>
      </c>
      <c r="H86" s="59">
        <v>3611</v>
      </c>
      <c r="I86" s="63" t="s">
        <v>481</v>
      </c>
      <c r="J86" s="64">
        <v>45937</v>
      </c>
      <c r="K86" s="59">
        <v>9</v>
      </c>
      <c r="L86" s="65">
        <v>3800</v>
      </c>
      <c r="M86" s="65">
        <v>0</v>
      </c>
      <c r="N86" s="65">
        <v>0</v>
      </c>
      <c r="O86" s="65">
        <v>3800</v>
      </c>
      <c r="P86" s="64">
        <v>45938</v>
      </c>
      <c r="Q86" s="66">
        <v>6449</v>
      </c>
      <c r="R86" s="67">
        <v>3800</v>
      </c>
      <c r="S86" s="67">
        <v>84.76</v>
      </c>
      <c r="T86" s="67">
        <v>3715.24</v>
      </c>
      <c r="U86" s="68"/>
      <c r="V86" s="69" t="str">
        <f>VLOOKUP(H86,'CATEGORIZAÇÃO PARA PUBLICAÇÃO'!$A$1:$C$100,3,FALSE)</f>
        <v>LOCAÇÕES</v>
      </c>
    </row>
    <row r="87" spans="1:22" ht="72" hidden="1" customHeight="1" x14ac:dyDescent="0.2">
      <c r="A87" s="58">
        <v>1441</v>
      </c>
      <c r="B87" s="59">
        <v>1440011</v>
      </c>
      <c r="C87" s="59" t="s">
        <v>654</v>
      </c>
      <c r="D87" s="59" t="s">
        <v>759</v>
      </c>
      <c r="E87" s="60">
        <v>62297406649</v>
      </c>
      <c r="F87" s="61" t="str">
        <f t="shared" si="0"/>
        <v>622.***.***-49</v>
      </c>
      <c r="G87" s="62" t="s">
        <v>368</v>
      </c>
      <c r="H87" s="59">
        <v>3611</v>
      </c>
      <c r="I87" s="63" t="s">
        <v>481</v>
      </c>
      <c r="J87" s="64">
        <v>45937</v>
      </c>
      <c r="K87" s="59">
        <v>9</v>
      </c>
      <c r="L87" s="65">
        <v>1859.17</v>
      </c>
      <c r="M87" s="65">
        <v>0</v>
      </c>
      <c r="N87" s="65">
        <v>0</v>
      </c>
      <c r="O87" s="65">
        <v>1859.17</v>
      </c>
      <c r="P87" s="64">
        <v>45938</v>
      </c>
      <c r="Q87" s="66">
        <v>6424</v>
      </c>
      <c r="R87" s="67">
        <v>1859.17</v>
      </c>
      <c r="S87" s="67">
        <v>0</v>
      </c>
      <c r="T87" s="67">
        <v>1859.17</v>
      </c>
      <c r="U87" s="68"/>
      <c r="V87" s="69" t="str">
        <f>VLOOKUP(H87,'CATEGORIZAÇÃO PARA PUBLICAÇÃO'!$A$1:$C$100,3,FALSE)</f>
        <v>LOCAÇÕES</v>
      </c>
    </row>
    <row r="88" spans="1:22" ht="72" hidden="1" customHeight="1" x14ac:dyDescent="0.2">
      <c r="A88" s="58">
        <v>1441</v>
      </c>
      <c r="B88" s="59">
        <v>1440011</v>
      </c>
      <c r="C88" s="59" t="s">
        <v>655</v>
      </c>
      <c r="D88" s="59" t="s">
        <v>759</v>
      </c>
      <c r="E88" s="60">
        <v>98321560687</v>
      </c>
      <c r="F88" s="61" t="str">
        <f t="shared" si="0"/>
        <v>983.***.***-87</v>
      </c>
      <c r="G88" s="62" t="s">
        <v>370</v>
      </c>
      <c r="H88" s="59">
        <v>3611</v>
      </c>
      <c r="I88" s="63" t="s">
        <v>481</v>
      </c>
      <c r="J88" s="64">
        <v>45937</v>
      </c>
      <c r="K88" s="59">
        <v>9</v>
      </c>
      <c r="L88" s="65">
        <v>3480.75</v>
      </c>
      <c r="M88" s="65">
        <v>0</v>
      </c>
      <c r="N88" s="65">
        <v>0</v>
      </c>
      <c r="O88" s="65">
        <v>3480.75</v>
      </c>
      <c r="P88" s="64">
        <v>45939</v>
      </c>
      <c r="Q88" s="66">
        <v>6460</v>
      </c>
      <c r="R88" s="67">
        <v>3480.75</v>
      </c>
      <c r="S88" s="67">
        <v>36.869999999999997</v>
      </c>
      <c r="T88" s="67">
        <v>3443.88</v>
      </c>
      <c r="U88" s="68"/>
      <c r="V88" s="69" t="str">
        <f>VLOOKUP(H88,'CATEGORIZAÇÃO PARA PUBLICAÇÃO'!$A$1:$C$100,3,FALSE)</f>
        <v>LOCAÇÕES</v>
      </c>
    </row>
    <row r="89" spans="1:22" ht="72" hidden="1" customHeight="1" x14ac:dyDescent="0.2">
      <c r="A89" s="58">
        <v>1441</v>
      </c>
      <c r="B89" s="59">
        <v>1440011</v>
      </c>
      <c r="C89" s="59" t="s">
        <v>656</v>
      </c>
      <c r="D89" s="59" t="s">
        <v>759</v>
      </c>
      <c r="E89" s="60">
        <v>56653212653</v>
      </c>
      <c r="F89" s="61" t="str">
        <f t="shared" si="0"/>
        <v>566.***.***-53</v>
      </c>
      <c r="G89" s="62" t="s">
        <v>371</v>
      </c>
      <c r="H89" s="59">
        <v>3611</v>
      </c>
      <c r="I89" s="63" t="s">
        <v>481</v>
      </c>
      <c r="J89" s="64">
        <v>45937</v>
      </c>
      <c r="K89" s="59">
        <v>9</v>
      </c>
      <c r="L89" s="65">
        <v>2109.8200000000002</v>
      </c>
      <c r="M89" s="65">
        <v>0</v>
      </c>
      <c r="N89" s="65">
        <v>0</v>
      </c>
      <c r="O89" s="65">
        <v>2109.8200000000002</v>
      </c>
      <c r="P89" s="64">
        <v>45938</v>
      </c>
      <c r="Q89" s="66">
        <v>6446</v>
      </c>
      <c r="R89" s="67">
        <v>2109.8200000000002</v>
      </c>
      <c r="S89" s="67">
        <v>0</v>
      </c>
      <c r="T89" s="67">
        <v>2109.8200000000002</v>
      </c>
      <c r="U89" s="68"/>
      <c r="V89" s="69" t="str">
        <f>VLOOKUP(H89,'CATEGORIZAÇÃO PARA PUBLICAÇÃO'!$A$1:$C$100,3,FALSE)</f>
        <v>LOCAÇÕES</v>
      </c>
    </row>
    <row r="90" spans="1:22" ht="72" hidden="1" customHeight="1" x14ac:dyDescent="0.2">
      <c r="A90" s="58">
        <v>1441</v>
      </c>
      <c r="B90" s="59">
        <v>1440011</v>
      </c>
      <c r="C90" s="59" t="s">
        <v>657</v>
      </c>
      <c r="D90" s="59" t="s">
        <v>759</v>
      </c>
      <c r="E90" s="60">
        <v>59424451687</v>
      </c>
      <c r="F90" s="61" t="str">
        <f t="shared" si="0"/>
        <v>594.***.***-87</v>
      </c>
      <c r="G90" s="62" t="s">
        <v>373</v>
      </c>
      <c r="H90" s="59">
        <v>3611</v>
      </c>
      <c r="I90" s="63" t="s">
        <v>481</v>
      </c>
      <c r="J90" s="64">
        <v>45937</v>
      </c>
      <c r="K90" s="59">
        <v>9</v>
      </c>
      <c r="L90" s="65">
        <v>3094.88</v>
      </c>
      <c r="M90" s="65">
        <v>0</v>
      </c>
      <c r="N90" s="65">
        <v>0</v>
      </c>
      <c r="O90" s="65">
        <v>3094.88</v>
      </c>
      <c r="P90" s="64">
        <v>45938</v>
      </c>
      <c r="Q90" s="66">
        <v>6445</v>
      </c>
      <c r="R90" s="67">
        <v>3094.88</v>
      </c>
      <c r="S90" s="67">
        <v>4.42</v>
      </c>
      <c r="T90" s="67">
        <v>3090.46</v>
      </c>
      <c r="U90" s="68"/>
      <c r="V90" s="69" t="str">
        <f>VLOOKUP(H90,'CATEGORIZAÇÃO PARA PUBLICAÇÃO'!$A$1:$C$100,3,FALSE)</f>
        <v>LOCAÇÕES</v>
      </c>
    </row>
    <row r="91" spans="1:22" ht="72" hidden="1" customHeight="1" x14ac:dyDescent="0.2">
      <c r="A91" s="58">
        <v>1441</v>
      </c>
      <c r="B91" s="59">
        <v>1440011</v>
      </c>
      <c r="C91" s="59" t="s">
        <v>658</v>
      </c>
      <c r="D91" s="59" t="s">
        <v>759</v>
      </c>
      <c r="E91" s="60">
        <v>84137207615</v>
      </c>
      <c r="F91" s="61" t="str">
        <f t="shared" si="0"/>
        <v>841.***.***-15</v>
      </c>
      <c r="G91" s="62" t="s">
        <v>375</v>
      </c>
      <c r="H91" s="59">
        <v>3611</v>
      </c>
      <c r="I91" s="63" t="s">
        <v>481</v>
      </c>
      <c r="J91" s="64">
        <v>45937</v>
      </c>
      <c r="K91" s="59">
        <v>9</v>
      </c>
      <c r="L91" s="65">
        <v>9598.2199999999993</v>
      </c>
      <c r="M91" s="65">
        <v>0</v>
      </c>
      <c r="N91" s="65">
        <v>0</v>
      </c>
      <c r="O91" s="65">
        <v>9598.2199999999993</v>
      </c>
      <c r="P91" s="64">
        <v>45939</v>
      </c>
      <c r="Q91" s="66">
        <v>6484</v>
      </c>
      <c r="R91" s="67">
        <v>9598.2199999999993</v>
      </c>
      <c r="S91" s="67">
        <v>1563.8</v>
      </c>
      <c r="T91" s="67">
        <v>8034.42</v>
      </c>
      <c r="U91" s="68"/>
      <c r="V91" s="69" t="str">
        <f>VLOOKUP(H91,'CATEGORIZAÇÃO PARA PUBLICAÇÃO'!$A$1:$C$100,3,FALSE)</f>
        <v>LOCAÇÕES</v>
      </c>
    </row>
    <row r="92" spans="1:22" ht="72" hidden="1" customHeight="1" x14ac:dyDescent="0.2">
      <c r="A92" s="58">
        <v>1441</v>
      </c>
      <c r="B92" s="59">
        <v>1440011</v>
      </c>
      <c r="C92" s="59" t="s">
        <v>659</v>
      </c>
      <c r="D92" s="59" t="s">
        <v>759</v>
      </c>
      <c r="E92" s="60">
        <v>69209960653</v>
      </c>
      <c r="F92" s="61" t="str">
        <f t="shared" si="0"/>
        <v>692.***.***-53</v>
      </c>
      <c r="G92" s="62" t="s">
        <v>376</v>
      </c>
      <c r="H92" s="59">
        <v>3611</v>
      </c>
      <c r="I92" s="63" t="s">
        <v>481</v>
      </c>
      <c r="J92" s="64">
        <v>45937</v>
      </c>
      <c r="K92" s="59">
        <v>9</v>
      </c>
      <c r="L92" s="65">
        <v>2113.3200000000002</v>
      </c>
      <c r="M92" s="65">
        <v>0</v>
      </c>
      <c r="N92" s="65">
        <v>0</v>
      </c>
      <c r="O92" s="65">
        <v>2113.3200000000002</v>
      </c>
      <c r="P92" s="64">
        <v>45939</v>
      </c>
      <c r="Q92" s="66">
        <v>6473</v>
      </c>
      <c r="R92" s="67">
        <v>2113.3200000000002</v>
      </c>
      <c r="S92" s="67">
        <v>0</v>
      </c>
      <c r="T92" s="67">
        <v>2113.3200000000002</v>
      </c>
      <c r="U92" s="68"/>
      <c r="V92" s="69" t="str">
        <f>VLOOKUP(H92,'CATEGORIZAÇÃO PARA PUBLICAÇÃO'!$A$1:$C$100,3,FALSE)</f>
        <v>LOCAÇÕES</v>
      </c>
    </row>
    <row r="93" spans="1:22" ht="72" hidden="1" customHeight="1" x14ac:dyDescent="0.2">
      <c r="A93" s="58">
        <v>1441</v>
      </c>
      <c r="B93" s="59">
        <v>1440011</v>
      </c>
      <c r="C93" s="59" t="s">
        <v>660</v>
      </c>
      <c r="D93" s="59" t="s">
        <v>759</v>
      </c>
      <c r="E93" s="60">
        <v>94454981604</v>
      </c>
      <c r="F93" s="61" t="str">
        <f t="shared" si="0"/>
        <v>944.***.***-04</v>
      </c>
      <c r="G93" s="62" t="s">
        <v>377</v>
      </c>
      <c r="H93" s="59">
        <v>3611</v>
      </c>
      <c r="I93" s="63" t="s">
        <v>481</v>
      </c>
      <c r="J93" s="64">
        <v>45937</v>
      </c>
      <c r="K93" s="59">
        <v>8</v>
      </c>
      <c r="L93" s="65">
        <v>17000</v>
      </c>
      <c r="M93" s="65">
        <v>0</v>
      </c>
      <c r="N93" s="65">
        <v>0</v>
      </c>
      <c r="O93" s="65">
        <v>17000</v>
      </c>
      <c r="P93" s="64">
        <v>45939</v>
      </c>
      <c r="Q93" s="66">
        <v>6482</v>
      </c>
      <c r="R93" s="67">
        <v>17000</v>
      </c>
      <c r="S93" s="67">
        <v>3599.29</v>
      </c>
      <c r="T93" s="67">
        <v>13400.71</v>
      </c>
      <c r="U93" s="68"/>
      <c r="V93" s="69" t="str">
        <f>VLOOKUP(H93,'CATEGORIZAÇÃO PARA PUBLICAÇÃO'!$A$1:$C$100,3,FALSE)</f>
        <v>LOCAÇÕES</v>
      </c>
    </row>
    <row r="94" spans="1:22" ht="72" hidden="1" customHeight="1" x14ac:dyDescent="0.2">
      <c r="A94" s="58">
        <v>1441</v>
      </c>
      <c r="B94" s="59">
        <v>1440011</v>
      </c>
      <c r="C94" s="59" t="s">
        <v>661</v>
      </c>
      <c r="D94" s="59" t="s">
        <v>759</v>
      </c>
      <c r="E94" s="60">
        <v>12964038000163</v>
      </c>
      <c r="F94" s="61">
        <f t="shared" si="0"/>
        <v>12964038000163</v>
      </c>
      <c r="G94" s="62" t="s">
        <v>379</v>
      </c>
      <c r="H94" s="59">
        <v>3920</v>
      </c>
      <c r="I94" s="63" t="s">
        <v>481</v>
      </c>
      <c r="J94" s="64">
        <v>45937</v>
      </c>
      <c r="K94" s="59">
        <v>9</v>
      </c>
      <c r="L94" s="65">
        <v>6267.59</v>
      </c>
      <c r="M94" s="65">
        <v>0</v>
      </c>
      <c r="N94" s="65">
        <v>0</v>
      </c>
      <c r="O94" s="65">
        <v>6267.59</v>
      </c>
      <c r="P94" s="64">
        <v>45939</v>
      </c>
      <c r="Q94" s="66">
        <v>6462</v>
      </c>
      <c r="R94" s="67">
        <v>6267.59</v>
      </c>
      <c r="S94" s="67">
        <v>300.83999999999997</v>
      </c>
      <c r="T94" s="67">
        <v>5966.75</v>
      </c>
      <c r="U94" s="68"/>
      <c r="V94" s="69" t="str">
        <f>VLOOKUP(H94,'CATEGORIZAÇÃO PARA PUBLICAÇÃO'!$A$1:$C$100,3,FALSE)</f>
        <v>LOCAÇÕES</v>
      </c>
    </row>
    <row r="95" spans="1:22" ht="72" hidden="1" customHeight="1" x14ac:dyDescent="0.2">
      <c r="A95" s="58">
        <v>1441</v>
      </c>
      <c r="B95" s="59">
        <v>1440011</v>
      </c>
      <c r="C95" s="59" t="s">
        <v>662</v>
      </c>
      <c r="D95" s="59" t="s">
        <v>759</v>
      </c>
      <c r="E95" s="60">
        <v>15226019000128</v>
      </c>
      <c r="F95" s="61">
        <f t="shared" si="0"/>
        <v>15226019000128</v>
      </c>
      <c r="G95" s="62" t="s">
        <v>380</v>
      </c>
      <c r="H95" s="59">
        <v>3920</v>
      </c>
      <c r="I95" s="63" t="s">
        <v>481</v>
      </c>
      <c r="J95" s="64">
        <v>45937</v>
      </c>
      <c r="K95" s="59">
        <v>9</v>
      </c>
      <c r="L95" s="65">
        <v>8264.61</v>
      </c>
      <c r="M95" s="65">
        <v>0</v>
      </c>
      <c r="N95" s="65">
        <v>0</v>
      </c>
      <c r="O95" s="65">
        <v>8264.61</v>
      </c>
      <c r="P95" s="64">
        <v>45938</v>
      </c>
      <c r="Q95" s="66">
        <v>6416</v>
      </c>
      <c r="R95" s="67">
        <v>8264.61</v>
      </c>
      <c r="S95" s="67">
        <v>1197.06</v>
      </c>
      <c r="T95" s="67">
        <v>7067.55</v>
      </c>
      <c r="U95" s="68"/>
      <c r="V95" s="69" t="str">
        <f>VLOOKUP(H95,'CATEGORIZAÇÃO PARA PUBLICAÇÃO'!$A$1:$C$100,3,FALSE)</f>
        <v>LOCAÇÕES</v>
      </c>
    </row>
    <row r="96" spans="1:22" ht="72" hidden="1" customHeight="1" x14ac:dyDescent="0.2">
      <c r="A96" s="58">
        <v>1441</v>
      </c>
      <c r="B96" s="59">
        <v>1440011</v>
      </c>
      <c r="C96" s="59" t="s">
        <v>663</v>
      </c>
      <c r="D96" s="59" t="s">
        <v>759</v>
      </c>
      <c r="E96" s="60">
        <v>3801004600</v>
      </c>
      <c r="F96" s="61" t="str">
        <f t="shared" si="0"/>
        <v>380.***.***-00</v>
      </c>
      <c r="G96" s="62" t="s">
        <v>381</v>
      </c>
      <c r="H96" s="59">
        <v>3611</v>
      </c>
      <c r="I96" s="63" t="s">
        <v>481</v>
      </c>
      <c r="J96" s="64">
        <v>45937</v>
      </c>
      <c r="K96" s="59">
        <v>9</v>
      </c>
      <c r="L96" s="65">
        <v>3648.03</v>
      </c>
      <c r="M96" s="65">
        <v>0</v>
      </c>
      <c r="N96" s="65">
        <v>0</v>
      </c>
      <c r="O96" s="65">
        <v>3648.03</v>
      </c>
      <c r="P96" s="64">
        <v>45939</v>
      </c>
      <c r="Q96" s="66">
        <v>6463</v>
      </c>
      <c r="R96" s="67">
        <v>3648.03</v>
      </c>
      <c r="S96" s="67">
        <v>61.96</v>
      </c>
      <c r="T96" s="67">
        <v>3586.07</v>
      </c>
      <c r="U96" s="68"/>
      <c r="V96" s="69" t="str">
        <f>VLOOKUP(H96,'CATEGORIZAÇÃO PARA PUBLICAÇÃO'!$A$1:$C$100,3,FALSE)</f>
        <v>LOCAÇÕES</v>
      </c>
    </row>
    <row r="97" spans="1:22" ht="72" hidden="1" customHeight="1" x14ac:dyDescent="0.2">
      <c r="A97" s="58">
        <v>1441</v>
      </c>
      <c r="B97" s="59">
        <v>1440011</v>
      </c>
      <c r="C97" s="59" t="s">
        <v>664</v>
      </c>
      <c r="D97" s="59" t="s">
        <v>759</v>
      </c>
      <c r="E97" s="60">
        <v>51801027668</v>
      </c>
      <c r="F97" s="61" t="str">
        <f t="shared" si="0"/>
        <v>518.***.***-68</v>
      </c>
      <c r="G97" s="62" t="s">
        <v>383</v>
      </c>
      <c r="H97" s="59">
        <v>3611</v>
      </c>
      <c r="I97" s="63" t="s">
        <v>481</v>
      </c>
      <c r="J97" s="64">
        <v>45937</v>
      </c>
      <c r="K97" s="59">
        <v>9</v>
      </c>
      <c r="L97" s="65">
        <v>5458.84</v>
      </c>
      <c r="M97" s="65">
        <v>0</v>
      </c>
      <c r="N97" s="65">
        <v>0</v>
      </c>
      <c r="O97" s="65">
        <v>5458.84</v>
      </c>
      <c r="P97" s="64">
        <v>45938</v>
      </c>
      <c r="Q97" s="66">
        <v>6432</v>
      </c>
      <c r="R97" s="67">
        <v>5458.84</v>
      </c>
      <c r="S97" s="67">
        <v>425.47</v>
      </c>
      <c r="T97" s="67">
        <v>5033.37</v>
      </c>
      <c r="U97" s="68"/>
      <c r="V97" s="69" t="str">
        <f>VLOOKUP(H97,'CATEGORIZAÇÃO PARA PUBLICAÇÃO'!$A$1:$C$100,3,FALSE)</f>
        <v>LOCAÇÕES</v>
      </c>
    </row>
    <row r="98" spans="1:22" ht="72" hidden="1" customHeight="1" x14ac:dyDescent="0.2">
      <c r="A98" s="58">
        <v>1441</v>
      </c>
      <c r="B98" s="59">
        <v>1440011</v>
      </c>
      <c r="C98" s="59" t="s">
        <v>665</v>
      </c>
      <c r="D98" s="59" t="s">
        <v>759</v>
      </c>
      <c r="E98" s="60">
        <v>2895180679</v>
      </c>
      <c r="F98" s="61" t="str">
        <f t="shared" si="0"/>
        <v>289.***.***-79</v>
      </c>
      <c r="G98" s="62" t="s">
        <v>384</v>
      </c>
      <c r="H98" s="59">
        <v>3611</v>
      </c>
      <c r="I98" s="63" t="s">
        <v>481</v>
      </c>
      <c r="J98" s="64">
        <v>45937</v>
      </c>
      <c r="K98" s="59">
        <v>9</v>
      </c>
      <c r="L98" s="65">
        <v>5018.4399999999996</v>
      </c>
      <c r="M98" s="65">
        <v>0</v>
      </c>
      <c r="N98" s="65">
        <v>0</v>
      </c>
      <c r="O98" s="65">
        <v>5018.4399999999996</v>
      </c>
      <c r="P98" s="64">
        <v>45938</v>
      </c>
      <c r="Q98" s="66">
        <v>6441</v>
      </c>
      <c r="R98" s="67">
        <v>5018.4399999999996</v>
      </c>
      <c r="S98" s="67">
        <v>317.04000000000002</v>
      </c>
      <c r="T98" s="67">
        <v>4701.3999999999996</v>
      </c>
      <c r="U98" s="68"/>
      <c r="V98" s="69" t="str">
        <f>VLOOKUP(H98,'CATEGORIZAÇÃO PARA PUBLICAÇÃO'!$A$1:$C$100,3,FALSE)</f>
        <v>LOCAÇÕES</v>
      </c>
    </row>
    <row r="99" spans="1:22" ht="72" hidden="1" customHeight="1" x14ac:dyDescent="0.2">
      <c r="A99" s="58">
        <v>1441</v>
      </c>
      <c r="B99" s="59">
        <v>1440011</v>
      </c>
      <c r="C99" s="59" t="s">
        <v>666</v>
      </c>
      <c r="D99" s="59" t="s">
        <v>759</v>
      </c>
      <c r="E99" s="60">
        <v>95644954668</v>
      </c>
      <c r="F99" s="61" t="str">
        <f t="shared" si="0"/>
        <v>956.***.***-68</v>
      </c>
      <c r="G99" s="62" t="s">
        <v>385</v>
      </c>
      <c r="H99" s="59">
        <v>3611</v>
      </c>
      <c r="I99" s="63" t="s">
        <v>481</v>
      </c>
      <c r="J99" s="64">
        <v>45937</v>
      </c>
      <c r="K99" s="59">
        <v>9</v>
      </c>
      <c r="L99" s="65">
        <v>9985.08</v>
      </c>
      <c r="M99" s="65">
        <v>0</v>
      </c>
      <c r="N99" s="65">
        <v>0</v>
      </c>
      <c r="O99" s="65">
        <v>9985.08</v>
      </c>
      <c r="P99" s="64">
        <v>45938</v>
      </c>
      <c r="Q99" s="66">
        <v>6423</v>
      </c>
      <c r="R99" s="67">
        <v>9985.08</v>
      </c>
      <c r="S99" s="67">
        <v>1670.19</v>
      </c>
      <c r="T99" s="67">
        <v>8314.89</v>
      </c>
      <c r="U99" s="68"/>
      <c r="V99" s="69" t="str">
        <f>VLOOKUP(H99,'CATEGORIZAÇÃO PARA PUBLICAÇÃO'!$A$1:$C$100,3,FALSE)</f>
        <v>LOCAÇÕES</v>
      </c>
    </row>
    <row r="100" spans="1:22" ht="72" hidden="1" customHeight="1" x14ac:dyDescent="0.2">
      <c r="A100" s="58">
        <v>1441</v>
      </c>
      <c r="B100" s="59">
        <v>1440011</v>
      </c>
      <c r="C100" s="59" t="s">
        <v>667</v>
      </c>
      <c r="D100" s="59" t="s">
        <v>759</v>
      </c>
      <c r="E100" s="60">
        <v>41733882000181</v>
      </c>
      <c r="F100" s="61">
        <f t="shared" si="0"/>
        <v>41733882000181</v>
      </c>
      <c r="G100" s="62" t="s">
        <v>387</v>
      </c>
      <c r="H100" s="59">
        <v>3920</v>
      </c>
      <c r="I100" s="63" t="s">
        <v>481</v>
      </c>
      <c r="J100" s="64">
        <v>45937</v>
      </c>
      <c r="K100" s="59">
        <v>9</v>
      </c>
      <c r="L100" s="65">
        <v>8648.9500000000007</v>
      </c>
      <c r="M100" s="65">
        <v>0</v>
      </c>
      <c r="N100" s="65">
        <v>0</v>
      </c>
      <c r="O100" s="65">
        <v>8648.9500000000007</v>
      </c>
      <c r="P100" s="64">
        <v>45938</v>
      </c>
      <c r="Q100" s="66">
        <v>6425</v>
      </c>
      <c r="R100" s="67">
        <v>8648.9499999999989</v>
      </c>
      <c r="S100" s="67">
        <v>415.15</v>
      </c>
      <c r="T100" s="67">
        <v>8233.7999999999993</v>
      </c>
      <c r="U100" s="68"/>
      <c r="V100" s="69" t="str">
        <f>VLOOKUP(H100,'CATEGORIZAÇÃO PARA PUBLICAÇÃO'!$A$1:$C$100,3,FALSE)</f>
        <v>LOCAÇÕES</v>
      </c>
    </row>
    <row r="101" spans="1:22" ht="72" hidden="1" customHeight="1" x14ac:dyDescent="0.2">
      <c r="A101" s="58">
        <v>1441</v>
      </c>
      <c r="B101" s="59">
        <v>1440011</v>
      </c>
      <c r="C101" s="59" t="s">
        <v>668</v>
      </c>
      <c r="D101" s="59" t="s">
        <v>759</v>
      </c>
      <c r="E101" s="60">
        <v>23732170000166</v>
      </c>
      <c r="F101" s="61">
        <f t="shared" si="0"/>
        <v>23732170000166</v>
      </c>
      <c r="G101" s="62" t="s">
        <v>307</v>
      </c>
      <c r="H101" s="59">
        <v>3920</v>
      </c>
      <c r="I101" s="63" t="s">
        <v>481</v>
      </c>
      <c r="J101" s="64">
        <v>45937</v>
      </c>
      <c r="K101" s="59">
        <v>9</v>
      </c>
      <c r="L101" s="65">
        <v>16007.38</v>
      </c>
      <c r="M101" s="65">
        <v>0</v>
      </c>
      <c r="N101" s="65">
        <v>0</v>
      </c>
      <c r="O101" s="65">
        <v>16007.38</v>
      </c>
      <c r="P101" s="64">
        <v>45938</v>
      </c>
      <c r="Q101" s="66">
        <v>6434</v>
      </c>
      <c r="R101" s="67">
        <v>16007.380000000001</v>
      </c>
      <c r="S101" s="67">
        <v>768.35</v>
      </c>
      <c r="T101" s="67">
        <v>15239.03</v>
      </c>
      <c r="U101" s="68"/>
      <c r="V101" s="69" t="str">
        <f>VLOOKUP(H101,'CATEGORIZAÇÃO PARA PUBLICAÇÃO'!$A$1:$C$100,3,FALSE)</f>
        <v>LOCAÇÕES</v>
      </c>
    </row>
    <row r="102" spans="1:22" ht="72" hidden="1" customHeight="1" x14ac:dyDescent="0.2">
      <c r="A102" s="58">
        <v>1441</v>
      </c>
      <c r="B102" s="59">
        <v>1440011</v>
      </c>
      <c r="C102" s="59" t="s">
        <v>669</v>
      </c>
      <c r="D102" s="59" t="s">
        <v>759</v>
      </c>
      <c r="E102" s="60">
        <v>22510183000128</v>
      </c>
      <c r="F102" s="61">
        <f t="shared" si="0"/>
        <v>22510183000128</v>
      </c>
      <c r="G102" s="62" t="s">
        <v>388</v>
      </c>
      <c r="H102" s="59">
        <v>3920</v>
      </c>
      <c r="I102" s="63" t="s">
        <v>481</v>
      </c>
      <c r="J102" s="64">
        <v>45937</v>
      </c>
      <c r="K102" s="59">
        <v>9</v>
      </c>
      <c r="L102" s="65">
        <v>14294.6</v>
      </c>
      <c r="M102" s="65">
        <v>0</v>
      </c>
      <c r="N102" s="65">
        <v>0</v>
      </c>
      <c r="O102" s="65">
        <v>14294.6</v>
      </c>
      <c r="P102" s="64">
        <v>45939</v>
      </c>
      <c r="Q102" s="66">
        <v>6479</v>
      </c>
      <c r="R102" s="67">
        <v>14294.599999999999</v>
      </c>
      <c r="S102" s="67">
        <v>686.14</v>
      </c>
      <c r="T102" s="67">
        <v>13608.46</v>
      </c>
      <c r="U102" s="68"/>
      <c r="V102" s="69" t="str">
        <f>VLOOKUP(H102,'CATEGORIZAÇÃO PARA PUBLICAÇÃO'!$A$1:$C$100,3,FALSE)</f>
        <v>LOCAÇÕES</v>
      </c>
    </row>
    <row r="103" spans="1:22" ht="72" hidden="1" customHeight="1" x14ac:dyDescent="0.2">
      <c r="A103" s="58">
        <v>1441</v>
      </c>
      <c r="B103" s="59">
        <v>1440011</v>
      </c>
      <c r="C103" s="59" t="s">
        <v>670</v>
      </c>
      <c r="D103" s="59" t="s">
        <v>759</v>
      </c>
      <c r="E103" s="60">
        <v>38437345000180</v>
      </c>
      <c r="F103" s="61">
        <f t="shared" si="0"/>
        <v>38437345000180</v>
      </c>
      <c r="G103" s="62" t="s">
        <v>389</v>
      </c>
      <c r="H103" s="59">
        <v>3920</v>
      </c>
      <c r="I103" s="63" t="s">
        <v>481</v>
      </c>
      <c r="J103" s="64">
        <v>45937</v>
      </c>
      <c r="K103" s="59">
        <v>9</v>
      </c>
      <c r="L103" s="65">
        <v>10978.47</v>
      </c>
      <c r="M103" s="65">
        <v>0</v>
      </c>
      <c r="N103" s="65">
        <v>0</v>
      </c>
      <c r="O103" s="65">
        <v>10978.47</v>
      </c>
      <c r="P103" s="64">
        <v>45938</v>
      </c>
      <c r="Q103" s="66">
        <v>6444</v>
      </c>
      <c r="R103" s="67">
        <v>10978.47</v>
      </c>
      <c r="S103" s="67">
        <v>526.97</v>
      </c>
      <c r="T103" s="67">
        <v>10451.5</v>
      </c>
      <c r="U103" s="68"/>
      <c r="V103" s="69" t="str">
        <f>VLOOKUP(H103,'CATEGORIZAÇÃO PARA PUBLICAÇÃO'!$A$1:$C$100,3,FALSE)</f>
        <v>LOCAÇÕES</v>
      </c>
    </row>
    <row r="104" spans="1:22" ht="72" hidden="1" customHeight="1" x14ac:dyDescent="0.2">
      <c r="A104" s="58">
        <v>1441</v>
      </c>
      <c r="B104" s="59">
        <v>1440011</v>
      </c>
      <c r="C104" s="59" t="s">
        <v>671</v>
      </c>
      <c r="D104" s="59" t="s">
        <v>759</v>
      </c>
      <c r="E104" s="60">
        <v>11027551000165</v>
      </c>
      <c r="F104" s="61">
        <f t="shared" si="0"/>
        <v>11027551000165</v>
      </c>
      <c r="G104" s="62" t="s">
        <v>391</v>
      </c>
      <c r="H104" s="59">
        <v>3920</v>
      </c>
      <c r="I104" s="63" t="s">
        <v>481</v>
      </c>
      <c r="J104" s="64">
        <v>45937</v>
      </c>
      <c r="K104" s="59">
        <v>9</v>
      </c>
      <c r="L104" s="65">
        <v>7796.28</v>
      </c>
      <c r="M104" s="65">
        <v>0</v>
      </c>
      <c r="N104" s="65">
        <v>0</v>
      </c>
      <c r="O104" s="65">
        <v>7796.28</v>
      </c>
      <c r="P104" s="64">
        <v>45938</v>
      </c>
      <c r="Q104" s="66">
        <v>6438</v>
      </c>
      <c r="R104" s="67">
        <v>7796.2800000000007</v>
      </c>
      <c r="S104" s="67">
        <v>374.22</v>
      </c>
      <c r="T104" s="67">
        <v>7422.06</v>
      </c>
      <c r="U104" s="68"/>
      <c r="V104" s="69" t="str">
        <f>VLOOKUP(H104,'CATEGORIZAÇÃO PARA PUBLICAÇÃO'!$A$1:$C$100,3,FALSE)</f>
        <v>LOCAÇÕES</v>
      </c>
    </row>
    <row r="105" spans="1:22" ht="72" hidden="1" customHeight="1" x14ac:dyDescent="0.2">
      <c r="A105" s="58">
        <v>1441</v>
      </c>
      <c r="B105" s="59">
        <v>1440011</v>
      </c>
      <c r="C105" s="59" t="s">
        <v>672</v>
      </c>
      <c r="D105" s="59" t="s">
        <v>759</v>
      </c>
      <c r="E105" s="60">
        <v>38236252000197</v>
      </c>
      <c r="F105" s="61">
        <f t="shared" si="0"/>
        <v>38236252000197</v>
      </c>
      <c r="G105" s="62" t="s">
        <v>392</v>
      </c>
      <c r="H105" s="59">
        <v>3920</v>
      </c>
      <c r="I105" s="63" t="s">
        <v>481</v>
      </c>
      <c r="J105" s="64">
        <v>45937</v>
      </c>
      <c r="K105" s="59">
        <v>9</v>
      </c>
      <c r="L105" s="65">
        <v>26220.15</v>
      </c>
      <c r="M105" s="65">
        <v>0</v>
      </c>
      <c r="N105" s="65">
        <v>0</v>
      </c>
      <c r="O105" s="65">
        <v>26220.15</v>
      </c>
      <c r="P105" s="64">
        <v>45938</v>
      </c>
      <c r="Q105" s="66">
        <v>6442</v>
      </c>
      <c r="R105" s="67">
        <v>26220.15</v>
      </c>
      <c r="S105" s="67">
        <v>1258.57</v>
      </c>
      <c r="T105" s="67">
        <v>24961.58</v>
      </c>
      <c r="U105" s="68"/>
      <c r="V105" s="69" t="str">
        <f>VLOOKUP(H105,'CATEGORIZAÇÃO PARA PUBLICAÇÃO'!$A$1:$C$100,3,FALSE)</f>
        <v>LOCAÇÕES</v>
      </c>
    </row>
    <row r="106" spans="1:22" ht="72" hidden="1" customHeight="1" x14ac:dyDescent="0.2">
      <c r="A106" s="58">
        <v>1441</v>
      </c>
      <c r="B106" s="59">
        <v>1440011</v>
      </c>
      <c r="C106" s="59" t="s">
        <v>673</v>
      </c>
      <c r="D106" s="59" t="s">
        <v>759</v>
      </c>
      <c r="E106" s="60">
        <v>34975444000164</v>
      </c>
      <c r="F106" s="61">
        <f t="shared" si="0"/>
        <v>34975444000164</v>
      </c>
      <c r="G106" s="62" t="s">
        <v>308</v>
      </c>
      <c r="H106" s="59">
        <v>3920</v>
      </c>
      <c r="I106" s="63" t="s">
        <v>481</v>
      </c>
      <c r="J106" s="64">
        <v>45937</v>
      </c>
      <c r="K106" s="59">
        <v>14</v>
      </c>
      <c r="L106" s="65">
        <v>42953.91</v>
      </c>
      <c r="M106" s="65">
        <v>0</v>
      </c>
      <c r="N106" s="65">
        <v>0</v>
      </c>
      <c r="O106" s="65">
        <v>42953.91</v>
      </c>
      <c r="P106" s="64">
        <v>45938</v>
      </c>
      <c r="Q106" s="66">
        <v>6443</v>
      </c>
      <c r="R106" s="67">
        <v>42953.91</v>
      </c>
      <c r="S106" s="67">
        <v>2061.79</v>
      </c>
      <c r="T106" s="67">
        <v>40892.120000000003</v>
      </c>
      <c r="U106" s="68"/>
      <c r="V106" s="69" t="str">
        <f>VLOOKUP(H106,'CATEGORIZAÇÃO PARA PUBLICAÇÃO'!$A$1:$C$100,3,FALSE)</f>
        <v>LOCAÇÕES</v>
      </c>
    </row>
    <row r="107" spans="1:22" ht="72" hidden="1" customHeight="1" x14ac:dyDescent="0.2">
      <c r="A107" s="58">
        <v>1441</v>
      </c>
      <c r="B107" s="59">
        <v>1440011</v>
      </c>
      <c r="C107" s="59" t="s">
        <v>674</v>
      </c>
      <c r="D107" s="59" t="s">
        <v>759</v>
      </c>
      <c r="E107" s="60">
        <v>7887283000184</v>
      </c>
      <c r="F107" s="61">
        <f t="shared" si="0"/>
        <v>7887283000184</v>
      </c>
      <c r="G107" s="62" t="s">
        <v>397</v>
      </c>
      <c r="H107" s="59">
        <v>3920</v>
      </c>
      <c r="I107" s="63" t="s">
        <v>481</v>
      </c>
      <c r="J107" s="64">
        <v>45937</v>
      </c>
      <c r="K107" s="59">
        <v>9</v>
      </c>
      <c r="L107" s="65">
        <v>6066.14</v>
      </c>
      <c r="M107" s="65">
        <v>0</v>
      </c>
      <c r="N107" s="65">
        <v>0</v>
      </c>
      <c r="O107" s="65">
        <v>6066.14</v>
      </c>
      <c r="P107" s="64">
        <v>45939</v>
      </c>
      <c r="Q107" s="66">
        <v>6503</v>
      </c>
      <c r="R107" s="67">
        <v>6066.14</v>
      </c>
      <c r="S107" s="67">
        <v>291.17</v>
      </c>
      <c r="T107" s="67">
        <v>5774.97</v>
      </c>
      <c r="U107" s="68"/>
      <c r="V107" s="69" t="str">
        <f>VLOOKUP(H107,'CATEGORIZAÇÃO PARA PUBLICAÇÃO'!$A$1:$C$100,3,FALSE)</f>
        <v>LOCAÇÕES</v>
      </c>
    </row>
    <row r="108" spans="1:22" ht="72" hidden="1" customHeight="1" x14ac:dyDescent="0.2">
      <c r="A108" s="58">
        <v>1441</v>
      </c>
      <c r="B108" s="59">
        <v>1440011</v>
      </c>
      <c r="C108" s="59" t="s">
        <v>675</v>
      </c>
      <c r="D108" s="59" t="s">
        <v>759</v>
      </c>
      <c r="E108" s="60">
        <v>9069772000154</v>
      </c>
      <c r="F108" s="61">
        <f t="shared" si="0"/>
        <v>9069772000154</v>
      </c>
      <c r="G108" s="62" t="s">
        <v>398</v>
      </c>
      <c r="H108" s="59">
        <v>3920</v>
      </c>
      <c r="I108" s="63" t="s">
        <v>481</v>
      </c>
      <c r="J108" s="64">
        <v>45937</v>
      </c>
      <c r="K108" s="59">
        <v>9</v>
      </c>
      <c r="L108" s="65">
        <v>16479.86</v>
      </c>
      <c r="M108" s="65">
        <v>0</v>
      </c>
      <c r="N108" s="65">
        <v>0</v>
      </c>
      <c r="O108" s="65">
        <v>16479.86</v>
      </c>
      <c r="P108" s="64">
        <v>45939</v>
      </c>
      <c r="Q108" s="66">
        <v>6501</v>
      </c>
      <c r="R108" s="67">
        <v>16479.86</v>
      </c>
      <c r="S108" s="67">
        <v>791.03</v>
      </c>
      <c r="T108" s="67">
        <v>15688.83</v>
      </c>
      <c r="U108" s="68"/>
      <c r="V108" s="69" t="str">
        <f>VLOOKUP(H108,'CATEGORIZAÇÃO PARA PUBLICAÇÃO'!$A$1:$C$100,3,FALSE)</f>
        <v>LOCAÇÕES</v>
      </c>
    </row>
    <row r="109" spans="1:22" ht="72" hidden="1" customHeight="1" x14ac:dyDescent="0.2">
      <c r="A109" s="58">
        <v>1441</v>
      </c>
      <c r="B109" s="59">
        <v>1440011</v>
      </c>
      <c r="C109" s="59" t="s">
        <v>676</v>
      </c>
      <c r="D109" s="59" t="s">
        <v>759</v>
      </c>
      <c r="E109" s="60">
        <v>15210046000102</v>
      </c>
      <c r="F109" s="61">
        <f t="shared" si="0"/>
        <v>15210046000102</v>
      </c>
      <c r="G109" s="62" t="s">
        <v>399</v>
      </c>
      <c r="H109" s="59">
        <v>3920</v>
      </c>
      <c r="I109" s="63" t="s">
        <v>481</v>
      </c>
      <c r="J109" s="64">
        <v>45937</v>
      </c>
      <c r="K109" s="59">
        <v>9</v>
      </c>
      <c r="L109" s="65">
        <v>4610.8100000000004</v>
      </c>
      <c r="M109" s="65">
        <v>0</v>
      </c>
      <c r="N109" s="65">
        <v>0</v>
      </c>
      <c r="O109" s="65">
        <v>4610.8100000000004</v>
      </c>
      <c r="P109" s="64">
        <v>45938</v>
      </c>
      <c r="Q109" s="66">
        <v>6427</v>
      </c>
      <c r="R109" s="67">
        <v>4610.8099999999995</v>
      </c>
      <c r="S109" s="67">
        <v>221.32</v>
      </c>
      <c r="T109" s="67">
        <v>4389.49</v>
      </c>
      <c r="U109" s="68"/>
      <c r="V109" s="69" t="str">
        <f>VLOOKUP(H109,'CATEGORIZAÇÃO PARA PUBLICAÇÃO'!$A$1:$C$100,3,FALSE)</f>
        <v>LOCAÇÕES</v>
      </c>
    </row>
    <row r="110" spans="1:22" ht="72" hidden="1" customHeight="1" x14ac:dyDescent="0.2">
      <c r="A110" s="58">
        <v>1441</v>
      </c>
      <c r="B110" s="59">
        <v>1440011</v>
      </c>
      <c r="C110" s="59" t="s">
        <v>677</v>
      </c>
      <c r="D110" s="59" t="s">
        <v>759</v>
      </c>
      <c r="E110" s="60">
        <v>18229133000108</v>
      </c>
      <c r="F110" s="61">
        <f t="shared" si="0"/>
        <v>18229133000108</v>
      </c>
      <c r="G110" s="62" t="s">
        <v>297</v>
      </c>
      <c r="H110" s="59">
        <v>3920</v>
      </c>
      <c r="I110" s="63" t="s">
        <v>481</v>
      </c>
      <c r="J110" s="64">
        <v>45937</v>
      </c>
      <c r="K110" s="59">
        <v>9</v>
      </c>
      <c r="L110" s="65">
        <v>4950.22</v>
      </c>
      <c r="M110" s="65">
        <v>0</v>
      </c>
      <c r="N110" s="65">
        <v>0</v>
      </c>
      <c r="O110" s="65">
        <v>4950.22</v>
      </c>
      <c r="P110" s="64">
        <v>45939</v>
      </c>
      <c r="Q110" s="66">
        <v>6538</v>
      </c>
      <c r="R110" s="67">
        <v>4950.2199999999993</v>
      </c>
      <c r="S110" s="67">
        <v>237.61</v>
      </c>
      <c r="T110" s="67">
        <v>4712.6099999999997</v>
      </c>
      <c r="U110" s="68"/>
      <c r="V110" s="69" t="str">
        <f>VLOOKUP(H110,'CATEGORIZAÇÃO PARA PUBLICAÇÃO'!$A$1:$C$100,3,FALSE)</f>
        <v>LOCAÇÕES</v>
      </c>
    </row>
    <row r="111" spans="1:22" ht="72" hidden="1" customHeight="1" x14ac:dyDescent="0.2">
      <c r="A111" s="58">
        <v>1441</v>
      </c>
      <c r="B111" s="59">
        <v>1440011</v>
      </c>
      <c r="C111" s="59" t="s">
        <v>678</v>
      </c>
      <c r="D111" s="59" t="s">
        <v>759</v>
      </c>
      <c r="E111" s="60">
        <v>37454422000147</v>
      </c>
      <c r="F111" s="61">
        <f t="shared" si="0"/>
        <v>37454422000147</v>
      </c>
      <c r="G111" s="62" t="s">
        <v>401</v>
      </c>
      <c r="H111" s="59">
        <v>3920</v>
      </c>
      <c r="I111" s="63" t="s">
        <v>481</v>
      </c>
      <c r="J111" s="64">
        <v>45937</v>
      </c>
      <c r="K111" s="59">
        <v>9</v>
      </c>
      <c r="L111" s="65">
        <v>6934.9</v>
      </c>
      <c r="M111" s="65">
        <v>0</v>
      </c>
      <c r="N111" s="65">
        <v>0</v>
      </c>
      <c r="O111" s="65">
        <v>6934.9</v>
      </c>
      <c r="P111" s="64">
        <v>45939</v>
      </c>
      <c r="Q111" s="66">
        <v>6458</v>
      </c>
      <c r="R111" s="67">
        <v>6934.9000000000005</v>
      </c>
      <c r="S111" s="67">
        <v>831.39</v>
      </c>
      <c r="T111" s="67">
        <v>6103.51</v>
      </c>
      <c r="U111" s="68"/>
      <c r="V111" s="69" t="str">
        <f>VLOOKUP(H111,'CATEGORIZAÇÃO PARA PUBLICAÇÃO'!$A$1:$C$100,3,FALSE)</f>
        <v>LOCAÇÕES</v>
      </c>
    </row>
    <row r="112" spans="1:22" ht="72" hidden="1" customHeight="1" x14ac:dyDescent="0.2">
      <c r="A112" s="58">
        <v>1441</v>
      </c>
      <c r="B112" s="59">
        <v>1440011</v>
      </c>
      <c r="C112" s="59" t="s">
        <v>679</v>
      </c>
      <c r="D112" s="59" t="s">
        <v>759</v>
      </c>
      <c r="E112" s="60">
        <v>7353227000160</v>
      </c>
      <c r="F112" s="61">
        <f t="shared" si="0"/>
        <v>7353227000160</v>
      </c>
      <c r="G112" s="62" t="s">
        <v>404</v>
      </c>
      <c r="H112" s="59">
        <v>3920</v>
      </c>
      <c r="I112" s="63" t="s">
        <v>481</v>
      </c>
      <c r="J112" s="64">
        <v>45937</v>
      </c>
      <c r="K112" s="59" t="s">
        <v>576</v>
      </c>
      <c r="L112" s="65">
        <v>400553.49</v>
      </c>
      <c r="M112" s="65">
        <v>0</v>
      </c>
      <c r="N112" s="65">
        <v>0</v>
      </c>
      <c r="O112" s="65">
        <v>400553.49</v>
      </c>
      <c r="P112" s="64">
        <v>45938</v>
      </c>
      <c r="Q112" s="66">
        <v>6415</v>
      </c>
      <c r="R112" s="67">
        <v>400553.49</v>
      </c>
      <c r="S112" s="67">
        <v>19226.57</v>
      </c>
      <c r="T112" s="67">
        <v>381326.92</v>
      </c>
      <c r="U112" s="68"/>
      <c r="V112" s="69" t="str">
        <f>VLOOKUP(H112,'CATEGORIZAÇÃO PARA PUBLICAÇÃO'!$A$1:$C$100,3,FALSE)</f>
        <v>LOCAÇÕES</v>
      </c>
    </row>
    <row r="113" spans="1:22" ht="72" hidden="1" customHeight="1" x14ac:dyDescent="0.2">
      <c r="A113" s="58">
        <v>1441</v>
      </c>
      <c r="B113" s="59">
        <v>1440011</v>
      </c>
      <c r="C113" s="59" t="s">
        <v>680</v>
      </c>
      <c r="D113" s="59" t="s">
        <v>759</v>
      </c>
      <c r="E113" s="60">
        <v>7329219000188</v>
      </c>
      <c r="F113" s="61">
        <f t="shared" si="0"/>
        <v>7329219000188</v>
      </c>
      <c r="G113" s="62" t="s">
        <v>406</v>
      </c>
      <c r="H113" s="59">
        <v>3920</v>
      </c>
      <c r="I113" s="63" t="s">
        <v>481</v>
      </c>
      <c r="J113" s="64">
        <v>45937</v>
      </c>
      <c r="K113" s="59">
        <v>8</v>
      </c>
      <c r="L113" s="65">
        <v>21000</v>
      </c>
      <c r="M113" s="65">
        <v>0</v>
      </c>
      <c r="N113" s="65">
        <v>0</v>
      </c>
      <c r="O113" s="65">
        <v>21000</v>
      </c>
      <c r="P113" s="64">
        <v>45938</v>
      </c>
      <c r="Q113" s="66">
        <v>6447</v>
      </c>
      <c r="R113" s="67">
        <v>21000</v>
      </c>
      <c r="S113" s="67">
        <v>1008</v>
      </c>
      <c r="T113" s="67">
        <v>19992</v>
      </c>
      <c r="U113" s="68"/>
      <c r="V113" s="69" t="str">
        <f>VLOOKUP(H113,'CATEGORIZAÇÃO PARA PUBLICAÇÃO'!$A$1:$C$100,3,FALSE)</f>
        <v>LOCAÇÕES</v>
      </c>
    </row>
    <row r="114" spans="1:22" ht="72" hidden="1" customHeight="1" x14ac:dyDescent="0.2">
      <c r="A114" s="58">
        <v>1441</v>
      </c>
      <c r="B114" s="59">
        <v>1440011</v>
      </c>
      <c r="C114" s="59" t="s">
        <v>681</v>
      </c>
      <c r="D114" s="59" t="s">
        <v>759</v>
      </c>
      <c r="E114" s="60">
        <v>29412494000101</v>
      </c>
      <c r="F114" s="61">
        <f t="shared" si="0"/>
        <v>29412494000101</v>
      </c>
      <c r="G114" s="62" t="s">
        <v>408</v>
      </c>
      <c r="H114" s="59">
        <v>3920</v>
      </c>
      <c r="I114" s="63" t="s">
        <v>481</v>
      </c>
      <c r="J114" s="64">
        <v>45937</v>
      </c>
      <c r="K114" s="59">
        <v>9</v>
      </c>
      <c r="L114" s="65">
        <v>6315.59</v>
      </c>
      <c r="M114" s="65">
        <v>0</v>
      </c>
      <c r="N114" s="65">
        <v>0</v>
      </c>
      <c r="O114" s="65">
        <v>6315.59</v>
      </c>
      <c r="P114" s="64">
        <v>45939</v>
      </c>
      <c r="Q114" s="66">
        <v>6537</v>
      </c>
      <c r="R114" s="67">
        <v>6315.5899999999992</v>
      </c>
      <c r="S114" s="67">
        <v>303.14999999999998</v>
      </c>
      <c r="T114" s="67">
        <v>6012.44</v>
      </c>
      <c r="U114" s="68"/>
      <c r="V114" s="69" t="str">
        <f>VLOOKUP(H114,'CATEGORIZAÇÃO PARA PUBLICAÇÃO'!$A$1:$C$100,3,FALSE)</f>
        <v>LOCAÇÕES</v>
      </c>
    </row>
    <row r="115" spans="1:22" ht="72" hidden="1" customHeight="1" x14ac:dyDescent="0.2">
      <c r="A115" s="58">
        <v>1441</v>
      </c>
      <c r="B115" s="59">
        <v>1440011</v>
      </c>
      <c r="C115" s="59" t="s">
        <v>682</v>
      </c>
      <c r="D115" s="59" t="s">
        <v>759</v>
      </c>
      <c r="E115" s="60">
        <v>38133478000162</v>
      </c>
      <c r="F115" s="61">
        <f t="shared" si="0"/>
        <v>38133478000162</v>
      </c>
      <c r="G115" s="62" t="s">
        <v>410</v>
      </c>
      <c r="H115" s="59">
        <v>3920</v>
      </c>
      <c r="I115" s="63" t="s">
        <v>481</v>
      </c>
      <c r="J115" s="64">
        <v>45937</v>
      </c>
      <c r="K115" s="59">
        <v>9</v>
      </c>
      <c r="L115" s="65">
        <v>11434.85</v>
      </c>
      <c r="M115" s="65">
        <v>0</v>
      </c>
      <c r="N115" s="65">
        <v>0</v>
      </c>
      <c r="O115" s="65">
        <v>11434.85</v>
      </c>
      <c r="P115" s="64">
        <v>45939</v>
      </c>
      <c r="Q115" s="66">
        <v>6536</v>
      </c>
      <c r="R115" s="67">
        <v>11434.85</v>
      </c>
      <c r="S115" s="67">
        <v>548.87</v>
      </c>
      <c r="T115" s="67">
        <v>10885.98</v>
      </c>
      <c r="U115" s="68"/>
      <c r="V115" s="69" t="str">
        <f>VLOOKUP(H115,'CATEGORIZAÇÃO PARA PUBLICAÇÃO'!$A$1:$C$100,3,FALSE)</f>
        <v>LOCAÇÕES</v>
      </c>
    </row>
    <row r="116" spans="1:22" ht="72" hidden="1" customHeight="1" x14ac:dyDescent="0.2">
      <c r="A116" s="58">
        <v>1441</v>
      </c>
      <c r="B116" s="59">
        <v>1440011</v>
      </c>
      <c r="C116" s="59" t="s">
        <v>683</v>
      </c>
      <c r="D116" s="59" t="s">
        <v>759</v>
      </c>
      <c r="E116" s="60">
        <v>35502073000166</v>
      </c>
      <c r="F116" s="61">
        <f t="shared" si="0"/>
        <v>35502073000166</v>
      </c>
      <c r="G116" s="62" t="s">
        <v>418</v>
      </c>
      <c r="H116" s="59">
        <v>3920</v>
      </c>
      <c r="I116" s="63" t="s">
        <v>481</v>
      </c>
      <c r="J116" s="64">
        <v>45937</v>
      </c>
      <c r="K116" s="59">
        <v>9</v>
      </c>
      <c r="L116" s="65">
        <v>9808.2199999999993</v>
      </c>
      <c r="M116" s="65">
        <v>0</v>
      </c>
      <c r="N116" s="65">
        <v>0</v>
      </c>
      <c r="O116" s="65">
        <v>9808.2199999999993</v>
      </c>
      <c r="P116" s="64">
        <v>45938</v>
      </c>
      <c r="Q116" s="66">
        <v>6422</v>
      </c>
      <c r="R116" s="67">
        <v>9808.2200000000012</v>
      </c>
      <c r="S116" s="67">
        <v>470.79</v>
      </c>
      <c r="T116" s="67">
        <v>9337.43</v>
      </c>
      <c r="U116" s="68"/>
      <c r="V116" s="69" t="str">
        <f>VLOOKUP(H116,'CATEGORIZAÇÃO PARA PUBLICAÇÃO'!$A$1:$C$100,3,FALSE)</f>
        <v>LOCAÇÕES</v>
      </c>
    </row>
    <row r="117" spans="1:22" ht="72" hidden="1" customHeight="1" x14ac:dyDescent="0.2">
      <c r="A117" s="58">
        <v>1441</v>
      </c>
      <c r="B117" s="59">
        <v>1440011</v>
      </c>
      <c r="C117" s="59" t="s">
        <v>684</v>
      </c>
      <c r="D117" s="59" t="s">
        <v>759</v>
      </c>
      <c r="E117" s="60">
        <v>12723002000198</v>
      </c>
      <c r="F117" s="61">
        <f t="shared" si="0"/>
        <v>12723002000198</v>
      </c>
      <c r="G117" s="62" t="s">
        <v>420</v>
      </c>
      <c r="H117" s="59">
        <v>3920</v>
      </c>
      <c r="I117" s="63" t="s">
        <v>481</v>
      </c>
      <c r="J117" s="64">
        <v>45937</v>
      </c>
      <c r="K117" s="59">
        <v>10</v>
      </c>
      <c r="L117" s="65">
        <v>4212.79</v>
      </c>
      <c r="M117" s="65">
        <v>0</v>
      </c>
      <c r="N117" s="65">
        <v>0</v>
      </c>
      <c r="O117" s="65">
        <v>4212.79</v>
      </c>
      <c r="P117" s="64">
        <v>45938</v>
      </c>
      <c r="Q117" s="66">
        <v>6455</v>
      </c>
      <c r="R117" s="67">
        <v>4212.79</v>
      </c>
      <c r="S117" s="67">
        <v>202.21</v>
      </c>
      <c r="T117" s="67">
        <v>4010.58</v>
      </c>
      <c r="U117" s="68"/>
      <c r="V117" s="69" t="str">
        <f>VLOOKUP(H117,'CATEGORIZAÇÃO PARA PUBLICAÇÃO'!$A$1:$C$100,3,FALSE)</f>
        <v>LOCAÇÕES</v>
      </c>
    </row>
    <row r="118" spans="1:22" ht="72" hidden="1" customHeight="1" x14ac:dyDescent="0.2">
      <c r="A118" s="58">
        <v>1441</v>
      </c>
      <c r="B118" s="59">
        <v>1440011</v>
      </c>
      <c r="C118" s="59" t="s">
        <v>685</v>
      </c>
      <c r="D118" s="59" t="s">
        <v>759</v>
      </c>
      <c r="E118" s="60">
        <v>8486867000100</v>
      </c>
      <c r="F118" s="61">
        <f t="shared" si="0"/>
        <v>8486867000100</v>
      </c>
      <c r="G118" s="62" t="s">
        <v>424</v>
      </c>
      <c r="H118" s="59">
        <v>3920</v>
      </c>
      <c r="I118" s="63" t="s">
        <v>481</v>
      </c>
      <c r="J118" s="64">
        <v>45937</v>
      </c>
      <c r="K118" s="59">
        <v>8</v>
      </c>
      <c r="L118" s="65">
        <v>12500</v>
      </c>
      <c r="M118" s="65">
        <v>0</v>
      </c>
      <c r="N118" s="65">
        <v>0</v>
      </c>
      <c r="O118" s="65">
        <v>12500</v>
      </c>
      <c r="P118" s="64">
        <v>45938</v>
      </c>
      <c r="Q118" s="66">
        <v>6426</v>
      </c>
      <c r="R118" s="67">
        <v>12500</v>
      </c>
      <c r="S118" s="67">
        <v>600</v>
      </c>
      <c r="T118" s="67">
        <v>11900</v>
      </c>
      <c r="U118" s="68"/>
      <c r="V118" s="69" t="str">
        <f>VLOOKUP(H118,'CATEGORIZAÇÃO PARA PUBLICAÇÃO'!$A$1:$C$100,3,FALSE)</f>
        <v>LOCAÇÕES</v>
      </c>
    </row>
    <row r="119" spans="1:22" ht="72" hidden="1" customHeight="1" x14ac:dyDescent="0.2">
      <c r="A119" s="58">
        <v>1441</v>
      </c>
      <c r="B119" s="59">
        <v>1440011</v>
      </c>
      <c r="C119" s="59" t="s">
        <v>686</v>
      </c>
      <c r="D119" s="59" t="s">
        <v>759</v>
      </c>
      <c r="E119" s="60">
        <v>9256973000160</v>
      </c>
      <c r="F119" s="61">
        <f t="shared" si="0"/>
        <v>9256973000160</v>
      </c>
      <c r="G119" s="62" t="s">
        <v>432</v>
      </c>
      <c r="H119" s="59">
        <v>3920</v>
      </c>
      <c r="I119" s="63" t="s">
        <v>481</v>
      </c>
      <c r="J119" s="64">
        <v>45937</v>
      </c>
      <c r="K119" s="59">
        <v>9</v>
      </c>
      <c r="L119" s="65">
        <v>10084.379999999999</v>
      </c>
      <c r="M119" s="65">
        <v>0</v>
      </c>
      <c r="N119" s="65">
        <v>0</v>
      </c>
      <c r="O119" s="65">
        <v>10084.379999999999</v>
      </c>
      <c r="P119" s="64">
        <v>45939</v>
      </c>
      <c r="Q119" s="66">
        <v>6476</v>
      </c>
      <c r="R119" s="67">
        <v>10084.379999999999</v>
      </c>
      <c r="S119" s="67">
        <v>484.05</v>
      </c>
      <c r="T119" s="67">
        <v>9600.33</v>
      </c>
      <c r="U119" s="68"/>
      <c r="V119" s="69" t="str">
        <f>VLOOKUP(H119,'CATEGORIZAÇÃO PARA PUBLICAÇÃO'!$A$1:$C$100,3,FALSE)</f>
        <v>LOCAÇÕES</v>
      </c>
    </row>
    <row r="120" spans="1:22" ht="72" hidden="1" customHeight="1" x14ac:dyDescent="0.2">
      <c r="A120" s="58">
        <v>1441</v>
      </c>
      <c r="B120" s="59">
        <v>1440011</v>
      </c>
      <c r="C120" s="59" t="s">
        <v>687</v>
      </c>
      <c r="D120" s="59" t="s">
        <v>759</v>
      </c>
      <c r="E120" s="60">
        <v>29315416000180</v>
      </c>
      <c r="F120" s="61">
        <f t="shared" si="0"/>
        <v>29315416000180</v>
      </c>
      <c r="G120" s="62" t="s">
        <v>434</v>
      </c>
      <c r="H120" s="59">
        <v>3920</v>
      </c>
      <c r="I120" s="63" t="s">
        <v>481</v>
      </c>
      <c r="J120" s="64">
        <v>45937</v>
      </c>
      <c r="K120" s="59">
        <v>9</v>
      </c>
      <c r="L120" s="65">
        <v>2664.49</v>
      </c>
      <c r="M120" s="65">
        <v>0</v>
      </c>
      <c r="N120" s="65">
        <v>0</v>
      </c>
      <c r="O120" s="65">
        <v>2664.49</v>
      </c>
      <c r="P120" s="64">
        <v>45939</v>
      </c>
      <c r="Q120" s="66">
        <v>6464</v>
      </c>
      <c r="R120" s="67">
        <v>2664.4900000000002</v>
      </c>
      <c r="S120" s="67">
        <v>127.9</v>
      </c>
      <c r="T120" s="67">
        <v>2536.59</v>
      </c>
      <c r="U120" s="68"/>
      <c r="V120" s="69" t="str">
        <f>VLOOKUP(H120,'CATEGORIZAÇÃO PARA PUBLICAÇÃO'!$A$1:$C$100,3,FALSE)</f>
        <v>LOCAÇÕES</v>
      </c>
    </row>
    <row r="121" spans="1:22" ht="72" hidden="1" customHeight="1" x14ac:dyDescent="0.2">
      <c r="A121" s="58">
        <v>1441</v>
      </c>
      <c r="B121" s="59">
        <v>1440011</v>
      </c>
      <c r="C121" s="59" t="s">
        <v>688</v>
      </c>
      <c r="D121" s="59" t="s">
        <v>759</v>
      </c>
      <c r="E121" s="60">
        <v>64486426000180</v>
      </c>
      <c r="F121" s="61">
        <f t="shared" si="0"/>
        <v>64486426000180</v>
      </c>
      <c r="G121" s="62" t="s">
        <v>443</v>
      </c>
      <c r="H121" s="59">
        <v>3920</v>
      </c>
      <c r="I121" s="63" t="s">
        <v>481</v>
      </c>
      <c r="J121" s="64">
        <v>45937</v>
      </c>
      <c r="K121" s="59">
        <v>6</v>
      </c>
      <c r="L121" s="65">
        <v>12500</v>
      </c>
      <c r="M121" s="65">
        <v>0</v>
      </c>
      <c r="N121" s="65">
        <v>0</v>
      </c>
      <c r="O121" s="65">
        <v>12500</v>
      </c>
      <c r="P121" s="64">
        <v>45940</v>
      </c>
      <c r="Q121" s="66">
        <v>6627</v>
      </c>
      <c r="R121" s="67">
        <v>12500</v>
      </c>
      <c r="S121" s="67">
        <v>600</v>
      </c>
      <c r="T121" s="67">
        <v>11900</v>
      </c>
      <c r="U121" s="68"/>
      <c r="V121" s="69" t="str">
        <f>VLOOKUP(H121,'CATEGORIZAÇÃO PARA PUBLICAÇÃO'!$A$1:$C$100,3,FALSE)</f>
        <v>LOCAÇÕES</v>
      </c>
    </row>
    <row r="122" spans="1:22" ht="72" hidden="1" customHeight="1" x14ac:dyDescent="0.2">
      <c r="A122" s="58">
        <v>1441</v>
      </c>
      <c r="B122" s="59">
        <v>1440011</v>
      </c>
      <c r="C122" s="59" t="s">
        <v>689</v>
      </c>
      <c r="D122" s="59" t="s">
        <v>759</v>
      </c>
      <c r="E122" s="60">
        <v>58445252000104</v>
      </c>
      <c r="F122" s="61">
        <f t="shared" si="0"/>
        <v>58445252000104</v>
      </c>
      <c r="G122" s="62" t="s">
        <v>447</v>
      </c>
      <c r="H122" s="59">
        <v>3920</v>
      </c>
      <c r="I122" s="63" t="s">
        <v>481</v>
      </c>
      <c r="J122" s="64">
        <v>45937</v>
      </c>
      <c r="K122" s="59">
        <v>4</v>
      </c>
      <c r="L122" s="65">
        <v>37200</v>
      </c>
      <c r="M122" s="65">
        <v>0</v>
      </c>
      <c r="N122" s="65">
        <v>0</v>
      </c>
      <c r="O122" s="65">
        <v>37200</v>
      </c>
      <c r="P122" s="64">
        <v>45939</v>
      </c>
      <c r="Q122" s="66">
        <v>6534</v>
      </c>
      <c r="R122" s="67">
        <v>37200</v>
      </c>
      <c r="S122" s="67">
        <v>1785.6</v>
      </c>
      <c r="T122" s="67">
        <v>35414.400000000001</v>
      </c>
      <c r="U122" s="68"/>
      <c r="V122" s="69" t="str">
        <f>VLOOKUP(H122,'CATEGORIZAÇÃO PARA PUBLICAÇÃO'!$A$1:$C$100,3,FALSE)</f>
        <v>LOCAÇÕES</v>
      </c>
    </row>
    <row r="123" spans="1:22" ht="72" hidden="1" customHeight="1" x14ac:dyDescent="0.2">
      <c r="A123" s="58">
        <v>1441</v>
      </c>
      <c r="B123" s="59">
        <v>1440011</v>
      </c>
      <c r="C123" s="59" t="s">
        <v>690</v>
      </c>
      <c r="D123" s="59" t="s">
        <v>759</v>
      </c>
      <c r="E123" s="60">
        <v>3922282000172</v>
      </c>
      <c r="F123" s="61">
        <f t="shared" si="0"/>
        <v>3922282000172</v>
      </c>
      <c r="G123" s="62" t="s">
        <v>450</v>
      </c>
      <c r="H123" s="59">
        <v>3920</v>
      </c>
      <c r="I123" s="63" t="s">
        <v>481</v>
      </c>
      <c r="J123" s="64">
        <v>45937</v>
      </c>
      <c r="K123" s="59">
        <v>6</v>
      </c>
      <c r="L123" s="65">
        <v>800</v>
      </c>
      <c r="M123" s="65">
        <v>0</v>
      </c>
      <c r="N123" s="65">
        <v>0</v>
      </c>
      <c r="O123" s="65">
        <v>800</v>
      </c>
      <c r="P123" s="64">
        <v>45938</v>
      </c>
      <c r="Q123" s="66">
        <v>6454</v>
      </c>
      <c r="R123" s="67">
        <v>800</v>
      </c>
      <c r="S123" s="67">
        <v>38.4</v>
      </c>
      <c r="T123" s="67">
        <v>761.6</v>
      </c>
      <c r="U123" s="68"/>
      <c r="V123" s="69" t="str">
        <f>VLOOKUP(H123,'CATEGORIZAÇÃO PARA PUBLICAÇÃO'!$A$1:$C$100,3,FALSE)</f>
        <v>LOCAÇÕES</v>
      </c>
    </row>
    <row r="124" spans="1:22" ht="72" hidden="1" customHeight="1" x14ac:dyDescent="0.2">
      <c r="A124" s="58">
        <v>1441</v>
      </c>
      <c r="B124" s="59">
        <v>1440011</v>
      </c>
      <c r="C124" s="59" t="s">
        <v>691</v>
      </c>
      <c r="D124" s="59" t="s">
        <v>759</v>
      </c>
      <c r="E124" s="60">
        <v>49463330615</v>
      </c>
      <c r="F124" s="61" t="str">
        <f t="shared" si="0"/>
        <v>494.***.***-15</v>
      </c>
      <c r="G124" s="62" t="s">
        <v>457</v>
      </c>
      <c r="H124" s="59">
        <v>3611</v>
      </c>
      <c r="I124" s="63" t="s">
        <v>481</v>
      </c>
      <c r="J124" s="64">
        <v>45937</v>
      </c>
      <c r="K124" s="59">
        <v>4</v>
      </c>
      <c r="L124" s="65">
        <v>3622.87</v>
      </c>
      <c r="M124" s="65">
        <v>0</v>
      </c>
      <c r="N124" s="65">
        <v>0</v>
      </c>
      <c r="O124" s="65">
        <v>3622.87</v>
      </c>
      <c r="P124" s="64">
        <v>45939</v>
      </c>
      <c r="Q124" s="66">
        <v>6492</v>
      </c>
      <c r="R124" s="67">
        <v>3622.87</v>
      </c>
      <c r="S124" s="67">
        <v>58.19</v>
      </c>
      <c r="T124" s="67">
        <v>3564.68</v>
      </c>
      <c r="U124" s="68"/>
      <c r="V124" s="69" t="str">
        <f>VLOOKUP(H124,'CATEGORIZAÇÃO PARA PUBLICAÇÃO'!$A$1:$C$100,3,FALSE)</f>
        <v>LOCAÇÕES</v>
      </c>
    </row>
    <row r="125" spans="1:22" ht="72" hidden="1" customHeight="1" x14ac:dyDescent="0.2">
      <c r="A125" s="58">
        <v>1441</v>
      </c>
      <c r="B125" s="59">
        <v>1440011</v>
      </c>
      <c r="C125" s="59" t="s">
        <v>692</v>
      </c>
      <c r="D125" s="59" t="s">
        <v>759</v>
      </c>
      <c r="E125" s="60">
        <v>20655817000105</v>
      </c>
      <c r="F125" s="61">
        <f t="shared" si="0"/>
        <v>20655817000105</v>
      </c>
      <c r="G125" s="62" t="s">
        <v>461</v>
      </c>
      <c r="H125" s="59">
        <v>3920</v>
      </c>
      <c r="I125" s="63" t="s">
        <v>481</v>
      </c>
      <c r="J125" s="64">
        <v>45937</v>
      </c>
      <c r="K125" s="59">
        <v>3</v>
      </c>
      <c r="L125" s="65">
        <v>9398.41</v>
      </c>
      <c r="M125" s="65">
        <v>0</v>
      </c>
      <c r="N125" s="65">
        <v>0</v>
      </c>
      <c r="O125" s="65">
        <v>9398.41</v>
      </c>
      <c r="P125" s="64">
        <v>45939</v>
      </c>
      <c r="Q125" s="66">
        <v>6497</v>
      </c>
      <c r="R125" s="67">
        <v>9398.4100000000017</v>
      </c>
      <c r="S125" s="67">
        <v>451.12</v>
      </c>
      <c r="T125" s="67">
        <v>8947.2900000000009</v>
      </c>
      <c r="U125" s="68"/>
      <c r="V125" s="69" t="str">
        <f>VLOOKUP(H125,'CATEGORIZAÇÃO PARA PUBLICAÇÃO'!$A$1:$C$100,3,FALSE)</f>
        <v>LOCAÇÕES</v>
      </c>
    </row>
    <row r="126" spans="1:22" ht="72" hidden="1" customHeight="1" x14ac:dyDescent="0.2">
      <c r="A126" s="58">
        <v>1441</v>
      </c>
      <c r="B126" s="59">
        <v>1440011</v>
      </c>
      <c r="C126" s="59" t="s">
        <v>693</v>
      </c>
      <c r="D126" s="59" t="s">
        <v>759</v>
      </c>
      <c r="E126" s="60">
        <v>52549488000104</v>
      </c>
      <c r="F126" s="61">
        <f t="shared" si="0"/>
        <v>52549488000104</v>
      </c>
      <c r="G126" s="62" t="s">
        <v>462</v>
      </c>
      <c r="H126" s="59">
        <v>3920</v>
      </c>
      <c r="I126" s="63" t="s">
        <v>481</v>
      </c>
      <c r="J126" s="64">
        <v>45937</v>
      </c>
      <c r="K126" s="59">
        <v>2</v>
      </c>
      <c r="L126" s="65">
        <v>28000</v>
      </c>
      <c r="M126" s="65">
        <v>0</v>
      </c>
      <c r="N126" s="65">
        <v>0</v>
      </c>
      <c r="O126" s="65">
        <v>28000</v>
      </c>
      <c r="P126" s="64">
        <v>45939</v>
      </c>
      <c r="Q126" s="66">
        <v>6468</v>
      </c>
      <c r="R126" s="67">
        <v>28000</v>
      </c>
      <c r="S126" s="67">
        <v>1344</v>
      </c>
      <c r="T126" s="67">
        <v>26656</v>
      </c>
      <c r="U126" s="68"/>
      <c r="V126" s="69" t="str">
        <f>VLOOKUP(H126,'CATEGORIZAÇÃO PARA PUBLICAÇÃO'!$A$1:$C$100,3,FALSE)</f>
        <v>LOCAÇÕES</v>
      </c>
    </row>
    <row r="127" spans="1:22" ht="72" hidden="1" customHeight="1" x14ac:dyDescent="0.2">
      <c r="A127" s="58">
        <v>1441</v>
      </c>
      <c r="B127" s="59">
        <v>1440006</v>
      </c>
      <c r="C127" s="59" t="s">
        <v>694</v>
      </c>
      <c r="D127" s="59" t="s">
        <v>759</v>
      </c>
      <c r="E127" s="60">
        <v>1017250000105</v>
      </c>
      <c r="F127" s="61">
        <f t="shared" si="0"/>
        <v>1017250000105</v>
      </c>
      <c r="G127" s="62" t="s">
        <v>145</v>
      </c>
      <c r="H127" s="59">
        <v>3304</v>
      </c>
      <c r="I127" s="63" t="s">
        <v>13</v>
      </c>
      <c r="J127" s="64">
        <v>45938</v>
      </c>
      <c r="K127" s="59">
        <v>9</v>
      </c>
      <c r="L127" s="65">
        <v>3328.58</v>
      </c>
      <c r="M127" s="65">
        <v>0</v>
      </c>
      <c r="N127" s="65">
        <v>0</v>
      </c>
      <c r="O127" s="65">
        <v>3328.58</v>
      </c>
      <c r="P127" s="64">
        <v>45940</v>
      </c>
      <c r="Q127" s="66">
        <v>86</v>
      </c>
      <c r="R127" s="67">
        <v>3328.5800000000004</v>
      </c>
      <c r="S127" s="67">
        <v>80.53</v>
      </c>
      <c r="T127" s="67">
        <v>3248.05</v>
      </c>
      <c r="U127" s="68"/>
      <c r="V127" s="69" t="str">
        <f>VLOOKUP(H127,'CATEGORIZAÇÃO PARA PUBLICAÇÃO'!$A$1:$C$100,3,FALSE)</f>
        <v>PRESTAÇÃO DE SERVIÇOS</v>
      </c>
    </row>
    <row r="128" spans="1:22" ht="72" hidden="1" customHeight="1" x14ac:dyDescent="0.2">
      <c r="A128" s="58">
        <v>1441</v>
      </c>
      <c r="B128" s="59">
        <v>1440006</v>
      </c>
      <c r="C128" s="59" t="s">
        <v>694</v>
      </c>
      <c r="D128" s="59" t="s">
        <v>759</v>
      </c>
      <c r="E128" s="60">
        <v>1017250000105</v>
      </c>
      <c r="F128" s="61">
        <f t="shared" si="0"/>
        <v>1017250000105</v>
      </c>
      <c r="G128" s="62" t="s">
        <v>145</v>
      </c>
      <c r="H128" s="59">
        <v>3304</v>
      </c>
      <c r="I128" s="63" t="s">
        <v>13</v>
      </c>
      <c r="J128" s="64">
        <v>45938</v>
      </c>
      <c r="K128" s="59">
        <v>10</v>
      </c>
      <c r="L128" s="65">
        <v>1011.34</v>
      </c>
      <c r="M128" s="65">
        <v>0</v>
      </c>
      <c r="N128" s="65">
        <v>0</v>
      </c>
      <c r="O128" s="65">
        <v>1011.34</v>
      </c>
      <c r="P128" s="64">
        <v>45940</v>
      </c>
      <c r="Q128" s="66">
        <v>87</v>
      </c>
      <c r="R128" s="67">
        <v>1011.3399999999999</v>
      </c>
      <c r="S128" s="67">
        <v>24.92</v>
      </c>
      <c r="T128" s="67">
        <v>986.42</v>
      </c>
      <c r="U128" s="68"/>
      <c r="V128" s="69" t="str">
        <f>VLOOKUP(H128,'CATEGORIZAÇÃO PARA PUBLICAÇÃO'!$A$1:$C$100,3,FALSE)</f>
        <v>PRESTAÇÃO DE SERVIÇOS</v>
      </c>
    </row>
    <row r="129" spans="1:22" ht="72" hidden="1" customHeight="1" x14ac:dyDescent="0.2">
      <c r="A129" s="58">
        <v>1441</v>
      </c>
      <c r="B129" s="59">
        <v>1440011</v>
      </c>
      <c r="C129" s="59" t="s">
        <v>695</v>
      </c>
      <c r="D129" s="59" t="s">
        <v>759</v>
      </c>
      <c r="E129" s="60">
        <v>1017250000105</v>
      </c>
      <c r="F129" s="61">
        <f t="shared" si="0"/>
        <v>1017250000105</v>
      </c>
      <c r="G129" s="62" t="s">
        <v>145</v>
      </c>
      <c r="H129" s="59">
        <v>3304</v>
      </c>
      <c r="I129" s="63" t="s">
        <v>13</v>
      </c>
      <c r="J129" s="64">
        <v>45938</v>
      </c>
      <c r="K129" s="59">
        <v>16</v>
      </c>
      <c r="L129" s="65">
        <v>6403.96</v>
      </c>
      <c r="M129" s="65">
        <v>0</v>
      </c>
      <c r="N129" s="65">
        <v>0</v>
      </c>
      <c r="O129" s="65">
        <v>6403.96</v>
      </c>
      <c r="P129" s="64">
        <v>45940</v>
      </c>
      <c r="Q129" s="66">
        <v>6630</v>
      </c>
      <c r="R129" s="67">
        <v>6403.96</v>
      </c>
      <c r="S129" s="67">
        <v>156.28</v>
      </c>
      <c r="T129" s="67">
        <v>6247.68</v>
      </c>
      <c r="U129" s="68"/>
      <c r="V129" s="69" t="str">
        <f>VLOOKUP(H129,'CATEGORIZAÇÃO PARA PUBLICAÇÃO'!$A$1:$C$100,3,FALSE)</f>
        <v>PRESTAÇÃO DE SERVIÇOS</v>
      </c>
    </row>
    <row r="130" spans="1:22" ht="72" hidden="1" customHeight="1" x14ac:dyDescent="0.2">
      <c r="A130" s="58">
        <v>1441</v>
      </c>
      <c r="B130" s="59">
        <v>1440011</v>
      </c>
      <c r="C130" s="59" t="s">
        <v>695</v>
      </c>
      <c r="D130" s="59" t="s">
        <v>759</v>
      </c>
      <c r="E130" s="60">
        <v>1017250000105</v>
      </c>
      <c r="F130" s="61">
        <f t="shared" si="0"/>
        <v>1017250000105</v>
      </c>
      <c r="G130" s="62" t="s">
        <v>145</v>
      </c>
      <c r="H130" s="59">
        <v>3304</v>
      </c>
      <c r="I130" s="63" t="s">
        <v>13</v>
      </c>
      <c r="J130" s="64">
        <v>45938</v>
      </c>
      <c r="K130" s="59">
        <v>17</v>
      </c>
      <c r="L130" s="65">
        <v>8009.4</v>
      </c>
      <c r="M130" s="65">
        <v>0</v>
      </c>
      <c r="N130" s="65">
        <v>0</v>
      </c>
      <c r="O130" s="65">
        <v>8009.4</v>
      </c>
      <c r="P130" s="64">
        <v>45940</v>
      </c>
      <c r="Q130" s="66">
        <v>6633</v>
      </c>
      <c r="R130" s="67">
        <v>8009.4</v>
      </c>
      <c r="S130" s="67">
        <v>196.54</v>
      </c>
      <c r="T130" s="67">
        <v>7812.86</v>
      </c>
      <c r="U130" s="68"/>
      <c r="V130" s="69" t="str">
        <f>VLOOKUP(H130,'CATEGORIZAÇÃO PARA PUBLICAÇÃO'!$A$1:$C$100,3,FALSE)</f>
        <v>PRESTAÇÃO DE SERVIÇOS</v>
      </c>
    </row>
    <row r="131" spans="1:22" ht="72" hidden="1" customHeight="1" x14ac:dyDescent="0.2">
      <c r="A131" s="58">
        <v>1441</v>
      </c>
      <c r="B131" s="59">
        <v>1440011</v>
      </c>
      <c r="C131" s="59" t="s">
        <v>696</v>
      </c>
      <c r="D131" s="59" t="s">
        <v>759</v>
      </c>
      <c r="E131" s="60">
        <v>54710693668</v>
      </c>
      <c r="F131" s="61" t="str">
        <f t="shared" si="0"/>
        <v>547.***.***-68</v>
      </c>
      <c r="G131" s="62" t="s">
        <v>378</v>
      </c>
      <c r="H131" s="59">
        <v>3611</v>
      </c>
      <c r="I131" s="63" t="s">
        <v>481</v>
      </c>
      <c r="J131" s="64">
        <v>45938</v>
      </c>
      <c r="K131" s="59">
        <v>9</v>
      </c>
      <c r="L131" s="65">
        <v>9084.23</v>
      </c>
      <c r="M131" s="65">
        <v>0</v>
      </c>
      <c r="N131" s="65">
        <v>0</v>
      </c>
      <c r="O131" s="65">
        <v>9084.23</v>
      </c>
      <c r="P131" s="64">
        <v>45939</v>
      </c>
      <c r="Q131" s="66">
        <v>6466</v>
      </c>
      <c r="R131" s="67">
        <v>9084.23</v>
      </c>
      <c r="S131" s="67">
        <v>1422.45</v>
      </c>
      <c r="T131" s="67">
        <v>7661.78</v>
      </c>
      <c r="U131" s="68"/>
      <c r="V131" s="69" t="str">
        <f>VLOOKUP(H131,'CATEGORIZAÇÃO PARA PUBLICAÇÃO'!$A$1:$C$100,3,FALSE)</f>
        <v>LOCAÇÕES</v>
      </c>
    </row>
    <row r="132" spans="1:22" ht="72" hidden="1" customHeight="1" x14ac:dyDescent="0.2">
      <c r="A132" s="58">
        <v>1441</v>
      </c>
      <c r="B132" s="59">
        <v>1440011</v>
      </c>
      <c r="C132" s="59" t="s">
        <v>697</v>
      </c>
      <c r="D132" s="59" t="s">
        <v>759</v>
      </c>
      <c r="E132" s="60">
        <v>87992400763</v>
      </c>
      <c r="F132" s="61" t="str">
        <f t="shared" si="0"/>
        <v>879.***.***-63</v>
      </c>
      <c r="G132" s="62" t="s">
        <v>382</v>
      </c>
      <c r="H132" s="59">
        <v>3611</v>
      </c>
      <c r="I132" s="63" t="s">
        <v>481</v>
      </c>
      <c r="J132" s="64">
        <v>45938</v>
      </c>
      <c r="K132" s="59">
        <v>9</v>
      </c>
      <c r="L132" s="65">
        <v>8404.11</v>
      </c>
      <c r="M132" s="65">
        <v>0</v>
      </c>
      <c r="N132" s="65">
        <v>0</v>
      </c>
      <c r="O132" s="65">
        <v>8404.11</v>
      </c>
      <c r="P132" s="64">
        <v>45939</v>
      </c>
      <c r="Q132" s="66">
        <v>6467</v>
      </c>
      <c r="R132" s="67">
        <v>8404.11</v>
      </c>
      <c r="S132" s="67">
        <v>1235.42</v>
      </c>
      <c r="T132" s="67">
        <v>7168.69</v>
      </c>
      <c r="U132" s="68"/>
      <c r="V132" s="69" t="str">
        <f>VLOOKUP(H132,'CATEGORIZAÇÃO PARA PUBLICAÇÃO'!$A$1:$C$100,3,FALSE)</f>
        <v>LOCAÇÕES</v>
      </c>
    </row>
    <row r="133" spans="1:22" ht="72" hidden="1" customHeight="1" x14ac:dyDescent="0.2">
      <c r="A133" s="58">
        <v>1441</v>
      </c>
      <c r="B133" s="59">
        <v>1440011</v>
      </c>
      <c r="C133" s="59" t="s">
        <v>698</v>
      </c>
      <c r="D133" s="59" t="s">
        <v>759</v>
      </c>
      <c r="E133" s="60">
        <v>34028316001509</v>
      </c>
      <c r="F133" s="61">
        <f t="shared" si="0"/>
        <v>34028316001509</v>
      </c>
      <c r="G133" s="62" t="s">
        <v>386</v>
      </c>
      <c r="H133" s="59">
        <v>3906</v>
      </c>
      <c r="I133" s="63" t="s">
        <v>483</v>
      </c>
      <c r="J133" s="64">
        <v>45938</v>
      </c>
      <c r="K133" s="59">
        <v>8</v>
      </c>
      <c r="L133" s="65">
        <v>236579.29</v>
      </c>
      <c r="M133" s="65">
        <v>0</v>
      </c>
      <c r="N133" s="65">
        <v>0</v>
      </c>
      <c r="O133" s="65">
        <v>236579.29</v>
      </c>
      <c r="P133" s="64">
        <v>45939</v>
      </c>
      <c r="Q133" s="66">
        <v>6602</v>
      </c>
      <c r="R133" s="67">
        <v>236579.29</v>
      </c>
      <c r="S133" s="67">
        <v>0</v>
      </c>
      <c r="T133" s="67">
        <v>236579.29</v>
      </c>
      <c r="U133" s="68"/>
      <c r="V133" s="69" t="str">
        <f>VLOOKUP(H133,'CATEGORIZAÇÃO PARA PUBLICAÇÃO'!$A$1:$C$100,3,FALSE)</f>
        <v>PRESTAÇÃO DE SERVIÇOS</v>
      </c>
    </row>
    <row r="134" spans="1:22" ht="72" hidden="1" customHeight="1" x14ac:dyDescent="0.2">
      <c r="A134" s="58">
        <v>1441</v>
      </c>
      <c r="B134" s="59">
        <v>1440011</v>
      </c>
      <c r="C134" s="59" t="s">
        <v>699</v>
      </c>
      <c r="D134" s="59" t="s">
        <v>759</v>
      </c>
      <c r="E134" s="60">
        <v>14165537000116</v>
      </c>
      <c r="F134" s="61">
        <f t="shared" si="0"/>
        <v>14165537000116</v>
      </c>
      <c r="G134" s="62" t="s">
        <v>390</v>
      </c>
      <c r="H134" s="59">
        <v>3920</v>
      </c>
      <c r="I134" s="63" t="s">
        <v>481</v>
      </c>
      <c r="J134" s="64">
        <v>45938</v>
      </c>
      <c r="K134" s="59">
        <v>9</v>
      </c>
      <c r="L134" s="65">
        <v>8404.1</v>
      </c>
      <c r="M134" s="65">
        <v>0</v>
      </c>
      <c r="N134" s="65">
        <v>0</v>
      </c>
      <c r="O134" s="65">
        <v>8404.1</v>
      </c>
      <c r="P134" s="64">
        <v>45939</v>
      </c>
      <c r="Q134" s="66">
        <v>6469</v>
      </c>
      <c r="R134" s="67">
        <v>8404.1</v>
      </c>
      <c r="S134" s="67">
        <v>403.4</v>
      </c>
      <c r="T134" s="67">
        <v>8000.7</v>
      </c>
      <c r="U134" s="68"/>
      <c r="V134" s="69" t="str">
        <f>VLOOKUP(H134,'CATEGORIZAÇÃO PARA PUBLICAÇÃO'!$A$1:$C$100,3,FALSE)</f>
        <v>LOCAÇÕES</v>
      </c>
    </row>
    <row r="135" spans="1:22" ht="72" hidden="1" customHeight="1" x14ac:dyDescent="0.2">
      <c r="A135" s="58">
        <v>1441</v>
      </c>
      <c r="B135" s="59">
        <v>1440011</v>
      </c>
      <c r="C135" s="59" t="s">
        <v>700</v>
      </c>
      <c r="D135" s="59" t="s">
        <v>759</v>
      </c>
      <c r="E135" s="60">
        <v>33683111000107</v>
      </c>
      <c r="F135" s="61">
        <f t="shared" si="0"/>
        <v>33683111000107</v>
      </c>
      <c r="G135" s="62" t="s">
        <v>411</v>
      </c>
      <c r="H135" s="59">
        <v>4002</v>
      </c>
      <c r="I135" s="63" t="s">
        <v>489</v>
      </c>
      <c r="J135" s="64">
        <v>45938</v>
      </c>
      <c r="K135" s="59">
        <v>10</v>
      </c>
      <c r="L135" s="65">
        <v>66939.7</v>
      </c>
      <c r="M135" s="65">
        <v>0</v>
      </c>
      <c r="N135" s="65">
        <v>0</v>
      </c>
      <c r="O135" s="65">
        <v>66939.7</v>
      </c>
      <c r="P135" s="64">
        <v>45940</v>
      </c>
      <c r="Q135" s="66">
        <v>6673</v>
      </c>
      <c r="R135" s="67">
        <v>66939.7</v>
      </c>
      <c r="S135" s="67">
        <v>3213.11</v>
      </c>
      <c r="T135" s="67">
        <v>63726.59</v>
      </c>
      <c r="U135" s="68"/>
      <c r="V135" s="69" t="str">
        <f>VLOOKUP(H135,'CATEGORIZAÇÃO PARA PUBLICAÇÃO'!$A$1:$C$100,3,FALSE)</f>
        <v>PRESTAÇÃO DE SERVIÇOS</v>
      </c>
    </row>
    <row r="136" spans="1:22" ht="72" hidden="1" customHeight="1" x14ac:dyDescent="0.2">
      <c r="A136" s="102">
        <v>1441</v>
      </c>
      <c r="B136" s="103">
        <v>1440011</v>
      </c>
      <c r="C136" s="103" t="s">
        <v>701</v>
      </c>
      <c r="D136" s="103" t="s">
        <v>759</v>
      </c>
      <c r="E136" s="60">
        <v>33683111000107</v>
      </c>
      <c r="F136" s="104">
        <f t="shared" si="0"/>
        <v>33683111000107</v>
      </c>
      <c r="G136" s="62" t="s">
        <v>411</v>
      </c>
      <c r="H136" s="103">
        <v>4002</v>
      </c>
      <c r="I136" s="105" t="s">
        <v>489</v>
      </c>
      <c r="J136" s="106">
        <v>45938</v>
      </c>
      <c r="K136" s="103">
        <v>3</v>
      </c>
      <c r="L136" s="107">
        <v>2850.2</v>
      </c>
      <c r="M136" s="107">
        <v>0</v>
      </c>
      <c r="N136" s="107">
        <v>0</v>
      </c>
      <c r="O136" s="107">
        <v>2850.2</v>
      </c>
      <c r="P136" s="106">
        <v>45940</v>
      </c>
      <c r="Q136" s="108">
        <v>6672</v>
      </c>
      <c r="R136" s="109">
        <v>2850.2</v>
      </c>
      <c r="S136" s="109">
        <v>136.81</v>
      </c>
      <c r="T136" s="109">
        <v>2713.39</v>
      </c>
      <c r="U136" s="110"/>
      <c r="V136" s="69" t="str">
        <f>VLOOKUP(H136,'CATEGORIZAÇÃO PARA PUBLICAÇÃO'!$A$1:$C$100,3,FALSE)</f>
        <v>PRESTAÇÃO DE SERVIÇOS</v>
      </c>
    </row>
    <row r="137" spans="1:22" ht="69.95" customHeight="1" x14ac:dyDescent="0.2">
      <c r="A137" s="59">
        <v>1441</v>
      </c>
      <c r="B137" s="59">
        <v>1440005</v>
      </c>
      <c r="C137" s="59" t="s">
        <v>702</v>
      </c>
      <c r="D137" s="59" t="s">
        <v>759</v>
      </c>
      <c r="E137" s="98">
        <v>201182000169</v>
      </c>
      <c r="F137" s="61">
        <f t="shared" si="0"/>
        <v>201182000169</v>
      </c>
      <c r="G137" s="99" t="s">
        <v>117</v>
      </c>
      <c r="H137" s="59">
        <v>3008</v>
      </c>
      <c r="I137" s="63" t="s">
        <v>464</v>
      </c>
      <c r="J137" s="64">
        <v>45939</v>
      </c>
      <c r="K137" s="59">
        <v>9</v>
      </c>
      <c r="L137" s="65">
        <v>3971</v>
      </c>
      <c r="M137" s="65">
        <v>0</v>
      </c>
      <c r="N137" s="65">
        <v>0</v>
      </c>
      <c r="O137" s="65">
        <v>3971</v>
      </c>
      <c r="P137" s="64">
        <v>45940</v>
      </c>
      <c r="Q137" s="66">
        <v>263</v>
      </c>
      <c r="R137" s="67">
        <v>3971</v>
      </c>
      <c r="S137" s="67">
        <v>0</v>
      </c>
      <c r="T137" s="67">
        <v>3971</v>
      </c>
      <c r="U137" s="96"/>
      <c r="V137" s="69" t="str">
        <f>VLOOKUP(H137,'CATEGORIZAÇÃO PARA PUBLICAÇÃO'!$A$1:$C$100,3,FALSE)</f>
        <v>FORNECIMENTO DE BENS</v>
      </c>
    </row>
    <row r="138" spans="1:22" ht="69.95" customHeight="1" x14ac:dyDescent="0.2">
      <c r="A138" s="59">
        <v>1441</v>
      </c>
      <c r="B138" s="59">
        <v>1440005</v>
      </c>
      <c r="C138" s="59" t="s">
        <v>703</v>
      </c>
      <c r="D138" s="59" t="s">
        <v>759</v>
      </c>
      <c r="E138" s="98">
        <v>49673898000158</v>
      </c>
      <c r="F138" s="61">
        <f t="shared" si="0"/>
        <v>49673898000158</v>
      </c>
      <c r="G138" s="99" t="s">
        <v>122</v>
      </c>
      <c r="H138" s="59">
        <v>5225</v>
      </c>
      <c r="I138" s="63" t="s">
        <v>36</v>
      </c>
      <c r="J138" s="64">
        <v>45939</v>
      </c>
      <c r="K138" s="59">
        <v>2</v>
      </c>
      <c r="L138" s="65">
        <v>8815.2000000000007</v>
      </c>
      <c r="M138" s="65">
        <v>0</v>
      </c>
      <c r="N138" s="65">
        <v>0</v>
      </c>
      <c r="O138" s="65">
        <v>8815.2000000000007</v>
      </c>
      <c r="P138" s="64">
        <v>45940</v>
      </c>
      <c r="Q138" s="66">
        <v>262</v>
      </c>
      <c r="R138" s="67">
        <v>8815.2000000000007</v>
      </c>
      <c r="S138" s="67">
        <v>105.78</v>
      </c>
      <c r="T138" s="67">
        <v>8709.42</v>
      </c>
      <c r="U138" s="96"/>
      <c r="V138" s="69" t="str">
        <f>VLOOKUP(H138,'CATEGORIZAÇÃO PARA PUBLICAÇÃO'!$A$1:$C$100,3,FALSE)</f>
        <v>FORNECIMENTO DE BENS</v>
      </c>
    </row>
    <row r="139" spans="1:22" ht="69.95" customHeight="1" x14ac:dyDescent="0.2">
      <c r="A139" s="59">
        <v>1441</v>
      </c>
      <c r="B139" s="59">
        <v>1440005</v>
      </c>
      <c r="C139" s="59" t="s">
        <v>704</v>
      </c>
      <c r="D139" s="59" t="s">
        <v>759</v>
      </c>
      <c r="E139" s="98">
        <v>19561435000133</v>
      </c>
      <c r="F139" s="61">
        <f t="shared" si="0"/>
        <v>19561435000133</v>
      </c>
      <c r="G139" s="99" t="s">
        <v>124</v>
      </c>
      <c r="H139" s="59">
        <v>3001</v>
      </c>
      <c r="I139" s="63" t="s">
        <v>465</v>
      </c>
      <c r="J139" s="64">
        <v>45939</v>
      </c>
      <c r="K139" s="59">
        <v>1</v>
      </c>
      <c r="L139" s="65">
        <v>477.24</v>
      </c>
      <c r="M139" s="65">
        <v>0</v>
      </c>
      <c r="N139" s="65">
        <v>0</v>
      </c>
      <c r="O139" s="65">
        <v>477.24</v>
      </c>
      <c r="P139" s="64">
        <v>45940</v>
      </c>
      <c r="Q139" s="66">
        <v>271</v>
      </c>
      <c r="R139" s="67">
        <v>477.24</v>
      </c>
      <c r="S139" s="67">
        <v>0</v>
      </c>
      <c r="T139" s="67">
        <v>477.24</v>
      </c>
      <c r="U139" s="96"/>
      <c r="V139" s="69" t="str">
        <f>VLOOKUP(H139,'CATEGORIZAÇÃO PARA PUBLICAÇÃO'!$A$1:$C$100,3,FALSE)</f>
        <v>FORNECIMENTO DE BENS</v>
      </c>
    </row>
    <row r="140" spans="1:22" ht="69.95" customHeight="1" x14ac:dyDescent="0.2">
      <c r="A140" s="59">
        <v>1441</v>
      </c>
      <c r="B140" s="59">
        <v>1440005</v>
      </c>
      <c r="C140" s="59" t="s">
        <v>705</v>
      </c>
      <c r="D140" s="59" t="s">
        <v>759</v>
      </c>
      <c r="E140" s="98">
        <v>2178270000112</v>
      </c>
      <c r="F140" s="61">
        <f t="shared" si="0"/>
        <v>2178270000112</v>
      </c>
      <c r="G140" s="99" t="s">
        <v>125</v>
      </c>
      <c r="H140" s="59">
        <v>3008</v>
      </c>
      <c r="I140" s="63" t="s">
        <v>464</v>
      </c>
      <c r="J140" s="64">
        <v>45939</v>
      </c>
      <c r="K140" s="59">
        <v>3</v>
      </c>
      <c r="L140" s="65">
        <v>375</v>
      </c>
      <c r="M140" s="65">
        <v>0</v>
      </c>
      <c r="N140" s="65">
        <v>0</v>
      </c>
      <c r="O140" s="65">
        <v>375</v>
      </c>
      <c r="P140" s="64">
        <v>45940</v>
      </c>
      <c r="Q140" s="66">
        <v>261</v>
      </c>
      <c r="R140" s="67">
        <v>375</v>
      </c>
      <c r="S140" s="67">
        <v>0</v>
      </c>
      <c r="T140" s="67">
        <v>375</v>
      </c>
      <c r="U140" s="96"/>
      <c r="V140" s="69" t="str">
        <f>VLOOKUP(H140,'CATEGORIZAÇÃO PARA PUBLICAÇÃO'!$A$1:$C$100,3,FALSE)</f>
        <v>FORNECIMENTO DE BENS</v>
      </c>
    </row>
    <row r="141" spans="1:22" ht="69.95" customHeight="1" x14ac:dyDescent="0.2">
      <c r="A141" s="59">
        <v>1441</v>
      </c>
      <c r="B141" s="59">
        <v>1440005</v>
      </c>
      <c r="C141" s="59" t="s">
        <v>706</v>
      </c>
      <c r="D141" s="59" t="s">
        <v>759</v>
      </c>
      <c r="E141" s="98">
        <v>42981902000104</v>
      </c>
      <c r="F141" s="61">
        <f t="shared" si="0"/>
        <v>42981902000104</v>
      </c>
      <c r="G141" s="99" t="s">
        <v>128</v>
      </c>
      <c r="H141" s="59">
        <v>3020</v>
      </c>
      <c r="I141" s="63" t="s">
        <v>9</v>
      </c>
      <c r="J141" s="64">
        <v>45939</v>
      </c>
      <c r="K141" s="59">
        <v>4</v>
      </c>
      <c r="L141" s="65">
        <v>1149</v>
      </c>
      <c r="M141" s="65">
        <v>0</v>
      </c>
      <c r="N141" s="65">
        <v>0</v>
      </c>
      <c r="O141" s="65">
        <v>1149</v>
      </c>
      <c r="P141" s="64">
        <v>45940</v>
      </c>
      <c r="Q141" s="66">
        <v>270</v>
      </c>
      <c r="R141" s="67">
        <v>1149</v>
      </c>
      <c r="S141" s="67">
        <v>0</v>
      </c>
      <c r="T141" s="67">
        <v>1149</v>
      </c>
      <c r="U141" s="96"/>
      <c r="V141" s="69" t="str">
        <f>VLOOKUP(H141,'CATEGORIZAÇÃO PARA PUBLICAÇÃO'!$A$1:$C$100,3,FALSE)</f>
        <v>FORNECIMENTO DE BENS</v>
      </c>
    </row>
    <row r="142" spans="1:22" ht="69.95" customHeight="1" x14ac:dyDescent="0.2">
      <c r="A142" s="59">
        <v>1441</v>
      </c>
      <c r="B142" s="59">
        <v>1440005</v>
      </c>
      <c r="C142" s="59" t="s">
        <v>647</v>
      </c>
      <c r="D142" s="59" t="s">
        <v>759</v>
      </c>
      <c r="E142" s="98">
        <v>43029546000188</v>
      </c>
      <c r="F142" s="61">
        <f t="shared" si="0"/>
        <v>43029546000188</v>
      </c>
      <c r="G142" s="99" t="s">
        <v>131</v>
      </c>
      <c r="H142" s="59">
        <v>5212</v>
      </c>
      <c r="I142" s="63" t="s">
        <v>34</v>
      </c>
      <c r="J142" s="64">
        <v>45939</v>
      </c>
      <c r="K142" s="59">
        <v>1</v>
      </c>
      <c r="L142" s="65">
        <v>565.98</v>
      </c>
      <c r="M142" s="65">
        <v>0</v>
      </c>
      <c r="N142" s="65">
        <v>0</v>
      </c>
      <c r="O142" s="65">
        <v>565.98</v>
      </c>
      <c r="P142" s="64">
        <v>45940</v>
      </c>
      <c r="Q142" s="66">
        <v>266</v>
      </c>
      <c r="R142" s="67">
        <v>565.98</v>
      </c>
      <c r="S142" s="67">
        <v>0</v>
      </c>
      <c r="T142" s="67">
        <v>565.98</v>
      </c>
      <c r="U142" s="96"/>
      <c r="V142" s="69" t="str">
        <f>VLOOKUP(H142,'CATEGORIZAÇÃO PARA PUBLICAÇÃO'!$A$1:$C$100,3,FALSE)</f>
        <v>FORNECIMENTO DE BENS</v>
      </c>
    </row>
    <row r="143" spans="1:22" ht="69.95" customHeight="1" x14ac:dyDescent="0.2">
      <c r="A143" s="59">
        <v>1441</v>
      </c>
      <c r="B143" s="59">
        <v>1440005</v>
      </c>
      <c r="C143" s="59" t="s">
        <v>648</v>
      </c>
      <c r="D143" s="59" t="s">
        <v>759</v>
      </c>
      <c r="E143" s="98">
        <v>43029546000188</v>
      </c>
      <c r="F143" s="61">
        <f t="shared" si="0"/>
        <v>43029546000188</v>
      </c>
      <c r="G143" s="99" t="s">
        <v>131</v>
      </c>
      <c r="H143" s="59">
        <v>5210</v>
      </c>
      <c r="I143" s="63" t="s">
        <v>33</v>
      </c>
      <c r="J143" s="64">
        <v>45939</v>
      </c>
      <c r="K143" s="59">
        <v>1</v>
      </c>
      <c r="L143" s="65">
        <v>1692.34</v>
      </c>
      <c r="M143" s="65">
        <v>0</v>
      </c>
      <c r="N143" s="65">
        <v>0</v>
      </c>
      <c r="O143" s="65">
        <v>1692.34</v>
      </c>
      <c r="P143" s="64">
        <v>45940</v>
      </c>
      <c r="Q143" s="66">
        <v>267</v>
      </c>
      <c r="R143" s="67">
        <v>1692.34</v>
      </c>
      <c r="S143" s="67">
        <v>0</v>
      </c>
      <c r="T143" s="67">
        <v>1692.34</v>
      </c>
      <c r="U143" s="96"/>
      <c r="V143" s="69" t="str">
        <f>VLOOKUP(H143,'CATEGORIZAÇÃO PARA PUBLICAÇÃO'!$A$1:$C$100,3,FALSE)</f>
        <v>FORNECIMENTO DE BENS</v>
      </c>
    </row>
    <row r="144" spans="1:22" ht="69.95" customHeight="1" x14ac:dyDescent="0.2">
      <c r="A144" s="59">
        <v>1441</v>
      </c>
      <c r="B144" s="59">
        <v>1440005</v>
      </c>
      <c r="C144" s="59" t="s">
        <v>606</v>
      </c>
      <c r="D144" s="59" t="s">
        <v>759</v>
      </c>
      <c r="E144" s="98">
        <v>43029546000188</v>
      </c>
      <c r="F144" s="61">
        <f t="shared" si="0"/>
        <v>43029546000188</v>
      </c>
      <c r="G144" s="99" t="s">
        <v>131</v>
      </c>
      <c r="H144" s="59">
        <v>5204</v>
      </c>
      <c r="I144" s="63" t="s">
        <v>469</v>
      </c>
      <c r="J144" s="64">
        <v>45939</v>
      </c>
      <c r="K144" s="59">
        <v>1</v>
      </c>
      <c r="L144" s="65">
        <v>274.47000000000003</v>
      </c>
      <c r="M144" s="65">
        <v>0</v>
      </c>
      <c r="N144" s="65">
        <v>0</v>
      </c>
      <c r="O144" s="65">
        <v>274.47000000000003</v>
      </c>
      <c r="P144" s="64">
        <v>45940</v>
      </c>
      <c r="Q144" s="66">
        <v>268</v>
      </c>
      <c r="R144" s="67">
        <v>274.47000000000003</v>
      </c>
      <c r="S144" s="67">
        <v>0</v>
      </c>
      <c r="T144" s="67">
        <v>274.47000000000003</v>
      </c>
      <c r="U144" s="96"/>
      <c r="V144" s="69" t="str">
        <f>VLOOKUP(H144,'CATEGORIZAÇÃO PARA PUBLICAÇÃO'!$A$1:$C$100,3,FALSE)</f>
        <v>FORNECIMENTO DE BENS</v>
      </c>
    </row>
    <row r="145" spans="1:22" ht="69.95" customHeight="1" x14ac:dyDescent="0.2">
      <c r="A145" s="59">
        <v>1441</v>
      </c>
      <c r="B145" s="59">
        <v>1440005</v>
      </c>
      <c r="C145" s="59" t="s">
        <v>607</v>
      </c>
      <c r="D145" s="59" t="s">
        <v>759</v>
      </c>
      <c r="E145" s="98">
        <v>43029546000188</v>
      </c>
      <c r="F145" s="61">
        <f t="shared" si="0"/>
        <v>43029546000188</v>
      </c>
      <c r="G145" s="99" t="s">
        <v>131</v>
      </c>
      <c r="H145" s="59">
        <v>3041</v>
      </c>
      <c r="I145" s="63" t="s">
        <v>470</v>
      </c>
      <c r="J145" s="64">
        <v>45939</v>
      </c>
      <c r="K145" s="59">
        <v>1</v>
      </c>
      <c r="L145" s="65">
        <v>1598.34</v>
      </c>
      <c r="M145" s="65">
        <v>0</v>
      </c>
      <c r="N145" s="65">
        <v>0</v>
      </c>
      <c r="O145" s="65">
        <v>1598.34</v>
      </c>
      <c r="P145" s="64">
        <v>45940</v>
      </c>
      <c r="Q145" s="66">
        <v>269</v>
      </c>
      <c r="R145" s="67">
        <v>1598.34</v>
      </c>
      <c r="S145" s="67">
        <v>0</v>
      </c>
      <c r="T145" s="67">
        <v>1598.34</v>
      </c>
      <c r="U145" s="96"/>
      <c r="V145" s="69" t="str">
        <f>VLOOKUP(H145,'CATEGORIZAÇÃO PARA PUBLICAÇÃO'!$A$1:$C$100,3,FALSE)</f>
        <v>FORNECIMENTO DE BENS</v>
      </c>
    </row>
    <row r="146" spans="1:22" ht="69.95" customHeight="1" x14ac:dyDescent="0.2">
      <c r="A146" s="59">
        <v>1441</v>
      </c>
      <c r="B146" s="59">
        <v>1440005</v>
      </c>
      <c r="C146" s="59" t="s">
        <v>649</v>
      </c>
      <c r="D146" s="59" t="s">
        <v>759</v>
      </c>
      <c r="E146" s="98">
        <v>43029546000188</v>
      </c>
      <c r="F146" s="61">
        <f t="shared" si="0"/>
        <v>43029546000188</v>
      </c>
      <c r="G146" s="99" t="s">
        <v>131</v>
      </c>
      <c r="H146" s="59">
        <v>3030</v>
      </c>
      <c r="I146" s="63" t="s">
        <v>10</v>
      </c>
      <c r="J146" s="64">
        <v>45939</v>
      </c>
      <c r="K146" s="59">
        <v>1</v>
      </c>
      <c r="L146" s="65">
        <v>334.91</v>
      </c>
      <c r="M146" s="65">
        <v>0</v>
      </c>
      <c r="N146" s="65">
        <v>0</v>
      </c>
      <c r="O146" s="65">
        <v>334.91</v>
      </c>
      <c r="P146" s="64">
        <v>45940</v>
      </c>
      <c r="Q146" s="66">
        <v>264</v>
      </c>
      <c r="R146" s="67">
        <v>334.91</v>
      </c>
      <c r="S146" s="67">
        <v>0</v>
      </c>
      <c r="T146" s="67">
        <v>334.91</v>
      </c>
      <c r="U146" s="96"/>
      <c r="V146" s="69" t="str">
        <f>VLOOKUP(H146,'CATEGORIZAÇÃO PARA PUBLICAÇÃO'!$A$1:$C$100,3,FALSE)</f>
        <v>FORNECIMENTO DE BENS</v>
      </c>
    </row>
    <row r="147" spans="1:22" ht="69.95" customHeight="1" x14ac:dyDescent="0.2">
      <c r="A147" s="59">
        <v>1441</v>
      </c>
      <c r="B147" s="59">
        <v>1440005</v>
      </c>
      <c r="C147" s="59" t="s">
        <v>653</v>
      </c>
      <c r="D147" s="59" t="s">
        <v>759</v>
      </c>
      <c r="E147" s="98">
        <v>201182000169</v>
      </c>
      <c r="F147" s="61">
        <f t="shared" si="0"/>
        <v>201182000169</v>
      </c>
      <c r="G147" s="99" t="s">
        <v>117</v>
      </c>
      <c r="H147" s="59">
        <v>3030</v>
      </c>
      <c r="I147" s="63" t="s">
        <v>10</v>
      </c>
      <c r="J147" s="64">
        <v>45939</v>
      </c>
      <c r="K147" s="59">
        <v>1</v>
      </c>
      <c r="L147" s="65">
        <v>225</v>
      </c>
      <c r="M147" s="65">
        <v>0</v>
      </c>
      <c r="N147" s="65">
        <v>0</v>
      </c>
      <c r="O147" s="65">
        <v>225</v>
      </c>
      <c r="P147" s="64">
        <v>45939</v>
      </c>
      <c r="Q147" s="66">
        <v>260</v>
      </c>
      <c r="R147" s="67">
        <v>225</v>
      </c>
      <c r="S147" s="67">
        <v>0</v>
      </c>
      <c r="T147" s="67">
        <v>225</v>
      </c>
      <c r="U147" s="96"/>
      <c r="V147" s="69" t="str">
        <f>VLOOKUP(H147,'CATEGORIZAÇÃO PARA PUBLICAÇÃO'!$A$1:$C$100,3,FALSE)</f>
        <v>FORNECIMENTO DE BENS</v>
      </c>
    </row>
    <row r="148" spans="1:22" ht="72" hidden="1" customHeight="1" x14ac:dyDescent="0.2">
      <c r="A148" s="58">
        <v>1441</v>
      </c>
      <c r="B148" s="59">
        <v>1440011</v>
      </c>
      <c r="C148" s="59" t="s">
        <v>707</v>
      </c>
      <c r="D148" s="59" t="s">
        <v>759</v>
      </c>
      <c r="E148" s="60">
        <v>22884260000100</v>
      </c>
      <c r="F148" s="61">
        <f t="shared" si="0"/>
        <v>22884260000100</v>
      </c>
      <c r="G148" s="62" t="s">
        <v>365</v>
      </c>
      <c r="H148" s="59">
        <v>3921</v>
      </c>
      <c r="I148" s="63" t="s">
        <v>482</v>
      </c>
      <c r="J148" s="64">
        <v>45939</v>
      </c>
      <c r="K148" s="59">
        <v>9</v>
      </c>
      <c r="L148" s="65">
        <v>12673</v>
      </c>
      <c r="M148" s="65">
        <v>633.65</v>
      </c>
      <c r="N148" s="65">
        <v>0</v>
      </c>
      <c r="O148" s="65">
        <v>12039.35</v>
      </c>
      <c r="P148" s="64">
        <v>45940</v>
      </c>
      <c r="Q148" s="66">
        <v>6649</v>
      </c>
      <c r="R148" s="67">
        <v>12039.35</v>
      </c>
      <c r="S148" s="67">
        <v>0</v>
      </c>
      <c r="T148" s="67">
        <v>12039.35</v>
      </c>
      <c r="U148" s="68"/>
      <c r="V148" s="69" t="str">
        <f>VLOOKUP(H148,'CATEGORIZAÇÃO PARA PUBLICAÇÃO'!$A$1:$C$100,3,FALSE)</f>
        <v>PRESTAÇÃO DE SERVIÇOS</v>
      </c>
    </row>
    <row r="149" spans="1:22" ht="72" hidden="1" customHeight="1" x14ac:dyDescent="0.2">
      <c r="A149" s="58">
        <v>1441</v>
      </c>
      <c r="B149" s="59">
        <v>1440011</v>
      </c>
      <c r="C149" s="59" t="s">
        <v>708</v>
      </c>
      <c r="D149" s="59" t="s">
        <v>759</v>
      </c>
      <c r="E149" s="60">
        <v>22884260000100</v>
      </c>
      <c r="F149" s="61">
        <f t="shared" si="0"/>
        <v>22884260000100</v>
      </c>
      <c r="G149" s="62" t="s">
        <v>365</v>
      </c>
      <c r="H149" s="59">
        <v>3921</v>
      </c>
      <c r="I149" s="63" t="s">
        <v>482</v>
      </c>
      <c r="J149" s="64">
        <v>45939</v>
      </c>
      <c r="K149" s="59">
        <v>10</v>
      </c>
      <c r="L149" s="65">
        <v>28827.54</v>
      </c>
      <c r="M149" s="65">
        <v>1441.38</v>
      </c>
      <c r="N149" s="65">
        <v>0</v>
      </c>
      <c r="O149" s="65">
        <v>27386.16</v>
      </c>
      <c r="P149" s="64">
        <v>45940</v>
      </c>
      <c r="Q149" s="66">
        <v>6654</v>
      </c>
      <c r="R149" s="67">
        <v>27386.16</v>
      </c>
      <c r="S149" s="67">
        <v>0</v>
      </c>
      <c r="T149" s="67">
        <v>27386.16</v>
      </c>
      <c r="U149" s="68"/>
      <c r="V149" s="69" t="str">
        <f>VLOOKUP(H149,'CATEGORIZAÇÃO PARA PUBLICAÇÃO'!$A$1:$C$100,3,FALSE)</f>
        <v>PRESTAÇÃO DE SERVIÇOS</v>
      </c>
    </row>
    <row r="150" spans="1:22" ht="72" hidden="1" customHeight="1" x14ac:dyDescent="0.2">
      <c r="A150" s="58">
        <v>1441</v>
      </c>
      <c r="B150" s="59">
        <v>1440011</v>
      </c>
      <c r="C150" s="59" t="s">
        <v>709</v>
      </c>
      <c r="D150" s="59" t="s">
        <v>759</v>
      </c>
      <c r="E150" s="60">
        <v>9037150000144</v>
      </c>
      <c r="F150" s="61">
        <f t="shared" si="0"/>
        <v>9037150000144</v>
      </c>
      <c r="G150" s="62" t="s">
        <v>372</v>
      </c>
      <c r="H150" s="59">
        <v>3921</v>
      </c>
      <c r="I150" s="63" t="s">
        <v>482</v>
      </c>
      <c r="J150" s="64">
        <v>45939</v>
      </c>
      <c r="K150" s="59">
        <v>9</v>
      </c>
      <c r="L150" s="65">
        <v>17898.52</v>
      </c>
      <c r="M150" s="65">
        <v>563.79999999999995</v>
      </c>
      <c r="N150" s="65">
        <v>0</v>
      </c>
      <c r="O150" s="65">
        <v>17334.72</v>
      </c>
      <c r="P150" s="64">
        <v>45940</v>
      </c>
      <c r="Q150" s="66">
        <v>6674</v>
      </c>
      <c r="R150" s="67">
        <v>17334.72</v>
      </c>
      <c r="S150" s="67">
        <v>0</v>
      </c>
      <c r="T150" s="67">
        <v>17334.72</v>
      </c>
      <c r="U150" s="68"/>
      <c r="V150" s="69" t="str">
        <f>VLOOKUP(H150,'CATEGORIZAÇÃO PARA PUBLICAÇÃO'!$A$1:$C$100,3,FALSE)</f>
        <v>PRESTAÇÃO DE SERVIÇOS</v>
      </c>
    </row>
    <row r="151" spans="1:22" ht="72" hidden="1" customHeight="1" x14ac:dyDescent="0.2">
      <c r="A151" s="58">
        <v>1441</v>
      </c>
      <c r="B151" s="59">
        <v>1440011</v>
      </c>
      <c r="C151" s="59" t="s">
        <v>710</v>
      </c>
      <c r="D151" s="59" t="s">
        <v>759</v>
      </c>
      <c r="E151" s="60">
        <v>10426962000160</v>
      </c>
      <c r="F151" s="61">
        <f t="shared" si="0"/>
        <v>10426962000160</v>
      </c>
      <c r="G151" s="62" t="s">
        <v>374</v>
      </c>
      <c r="H151" s="59">
        <v>3921</v>
      </c>
      <c r="I151" s="63" t="s">
        <v>482</v>
      </c>
      <c r="J151" s="64">
        <v>45939</v>
      </c>
      <c r="K151" s="59">
        <v>9</v>
      </c>
      <c r="L151" s="65">
        <v>15416.24</v>
      </c>
      <c r="M151" s="65">
        <v>730.73</v>
      </c>
      <c r="N151" s="65">
        <v>0</v>
      </c>
      <c r="O151" s="65">
        <v>14685.51</v>
      </c>
      <c r="P151" s="64">
        <v>45940</v>
      </c>
      <c r="Q151" s="66">
        <v>6646</v>
      </c>
      <c r="R151" s="67">
        <v>14685.51</v>
      </c>
      <c r="S151" s="67">
        <v>0</v>
      </c>
      <c r="T151" s="67">
        <v>14685.51</v>
      </c>
      <c r="U151" s="68"/>
      <c r="V151" s="69" t="str">
        <f>VLOOKUP(H151,'CATEGORIZAÇÃO PARA PUBLICAÇÃO'!$A$1:$C$100,3,FALSE)</f>
        <v>PRESTAÇÃO DE SERVIÇOS</v>
      </c>
    </row>
    <row r="152" spans="1:22" ht="72" hidden="1" customHeight="1" x14ac:dyDescent="0.2">
      <c r="A152" s="58">
        <v>1441</v>
      </c>
      <c r="B152" s="59">
        <v>1440011</v>
      </c>
      <c r="C152" s="59" t="s">
        <v>711</v>
      </c>
      <c r="D152" s="59" t="s">
        <v>759</v>
      </c>
      <c r="E152" s="60">
        <v>10426962000160</v>
      </c>
      <c r="F152" s="61">
        <f t="shared" si="0"/>
        <v>10426962000160</v>
      </c>
      <c r="G152" s="62" t="s">
        <v>374</v>
      </c>
      <c r="H152" s="59">
        <v>3921</v>
      </c>
      <c r="I152" s="63" t="s">
        <v>482</v>
      </c>
      <c r="J152" s="64">
        <v>45939</v>
      </c>
      <c r="K152" s="59">
        <v>9</v>
      </c>
      <c r="L152" s="65">
        <v>27057.45</v>
      </c>
      <c r="M152" s="65">
        <v>1282.52</v>
      </c>
      <c r="N152" s="65">
        <v>0</v>
      </c>
      <c r="O152" s="65">
        <v>25774.93</v>
      </c>
      <c r="P152" s="64">
        <v>45940</v>
      </c>
      <c r="Q152" s="66">
        <v>6638</v>
      </c>
      <c r="R152" s="67">
        <v>25774.93</v>
      </c>
      <c r="S152" s="67">
        <v>0</v>
      </c>
      <c r="T152" s="67">
        <v>25774.93</v>
      </c>
      <c r="U152" s="68"/>
      <c r="V152" s="69" t="str">
        <f>VLOOKUP(H152,'CATEGORIZAÇÃO PARA PUBLICAÇÃO'!$A$1:$C$100,3,FALSE)</f>
        <v>PRESTAÇÃO DE SERVIÇOS</v>
      </c>
    </row>
    <row r="153" spans="1:22" ht="72" hidden="1" customHeight="1" x14ac:dyDescent="0.2">
      <c r="A153" s="58">
        <v>1441</v>
      </c>
      <c r="B153" s="59">
        <v>1440011</v>
      </c>
      <c r="C153" s="59" t="s">
        <v>712</v>
      </c>
      <c r="D153" s="59" t="s">
        <v>759</v>
      </c>
      <c r="E153" s="60">
        <v>10426962000160</v>
      </c>
      <c r="F153" s="61">
        <f t="shared" si="0"/>
        <v>10426962000160</v>
      </c>
      <c r="G153" s="62" t="s">
        <v>374</v>
      </c>
      <c r="H153" s="59">
        <v>3921</v>
      </c>
      <c r="I153" s="63" t="s">
        <v>482</v>
      </c>
      <c r="J153" s="64">
        <v>45939</v>
      </c>
      <c r="K153" s="59">
        <v>9</v>
      </c>
      <c r="L153" s="65">
        <v>4275</v>
      </c>
      <c r="M153" s="65">
        <v>202.64</v>
      </c>
      <c r="N153" s="65">
        <v>0</v>
      </c>
      <c r="O153" s="65">
        <v>4072.36</v>
      </c>
      <c r="P153" s="64">
        <v>45940</v>
      </c>
      <c r="Q153" s="66">
        <v>6644</v>
      </c>
      <c r="R153" s="67">
        <v>4072.36</v>
      </c>
      <c r="S153" s="67">
        <v>0</v>
      </c>
      <c r="T153" s="67">
        <v>4072.36</v>
      </c>
      <c r="U153" s="68"/>
      <c r="V153" s="69" t="str">
        <f>VLOOKUP(H153,'CATEGORIZAÇÃO PARA PUBLICAÇÃO'!$A$1:$C$100,3,FALSE)</f>
        <v>PRESTAÇÃO DE SERVIÇOS</v>
      </c>
    </row>
    <row r="154" spans="1:22" ht="72" hidden="1" customHeight="1" x14ac:dyDescent="0.2">
      <c r="A154" s="58">
        <v>1441</v>
      </c>
      <c r="B154" s="59">
        <v>1440011</v>
      </c>
      <c r="C154" s="59" t="s">
        <v>713</v>
      </c>
      <c r="D154" s="59" t="s">
        <v>759</v>
      </c>
      <c r="E154" s="60">
        <v>10426962000160</v>
      </c>
      <c r="F154" s="61">
        <f t="shared" si="0"/>
        <v>10426962000160</v>
      </c>
      <c r="G154" s="62" t="s">
        <v>374</v>
      </c>
      <c r="H154" s="59">
        <v>3921</v>
      </c>
      <c r="I154" s="63" t="s">
        <v>482</v>
      </c>
      <c r="J154" s="64">
        <v>45939</v>
      </c>
      <c r="K154" s="59">
        <v>9</v>
      </c>
      <c r="L154" s="65">
        <v>6765</v>
      </c>
      <c r="M154" s="65">
        <v>320.66000000000003</v>
      </c>
      <c r="N154" s="65">
        <v>0</v>
      </c>
      <c r="O154" s="65">
        <v>6444.34</v>
      </c>
      <c r="P154" s="64">
        <v>45940</v>
      </c>
      <c r="Q154" s="66">
        <v>6642</v>
      </c>
      <c r="R154" s="67">
        <v>6444.34</v>
      </c>
      <c r="S154" s="67">
        <v>0</v>
      </c>
      <c r="T154" s="67">
        <v>6444.34</v>
      </c>
      <c r="U154" s="68"/>
      <c r="V154" s="69" t="str">
        <f>VLOOKUP(H154,'CATEGORIZAÇÃO PARA PUBLICAÇÃO'!$A$1:$C$100,3,FALSE)</f>
        <v>PRESTAÇÃO DE SERVIÇOS</v>
      </c>
    </row>
    <row r="155" spans="1:22" ht="72" hidden="1" customHeight="1" x14ac:dyDescent="0.2">
      <c r="A155" s="58">
        <v>1441</v>
      </c>
      <c r="B155" s="59">
        <v>1440011</v>
      </c>
      <c r="C155" s="59" t="s">
        <v>714</v>
      </c>
      <c r="D155" s="59" t="s">
        <v>759</v>
      </c>
      <c r="E155" s="60">
        <v>18124040000100</v>
      </c>
      <c r="F155" s="61">
        <f t="shared" si="0"/>
        <v>18124040000100</v>
      </c>
      <c r="G155" s="62" t="s">
        <v>403</v>
      </c>
      <c r="H155" s="59">
        <v>3920</v>
      </c>
      <c r="I155" s="63" t="s">
        <v>481</v>
      </c>
      <c r="J155" s="64">
        <v>45939</v>
      </c>
      <c r="K155" s="59">
        <v>9</v>
      </c>
      <c r="L155" s="65">
        <v>10455.780000000001</v>
      </c>
      <c r="M155" s="65">
        <v>0</v>
      </c>
      <c r="N155" s="65">
        <v>0</v>
      </c>
      <c r="O155" s="65">
        <v>10455.780000000001</v>
      </c>
      <c r="P155" s="64">
        <v>45939</v>
      </c>
      <c r="Q155" s="66">
        <v>6566</v>
      </c>
      <c r="R155" s="67">
        <v>10455.779999999999</v>
      </c>
      <c r="S155" s="67">
        <v>501.88</v>
      </c>
      <c r="T155" s="67">
        <v>9953.9</v>
      </c>
      <c r="U155" s="68"/>
      <c r="V155" s="69" t="str">
        <f>VLOOKUP(H155,'CATEGORIZAÇÃO PARA PUBLICAÇÃO'!$A$1:$C$100,3,FALSE)</f>
        <v>LOCAÇÕES</v>
      </c>
    </row>
    <row r="156" spans="1:22" ht="72" hidden="1" customHeight="1" x14ac:dyDescent="0.2">
      <c r="A156" s="58">
        <v>1441</v>
      </c>
      <c r="B156" s="59">
        <v>1440011</v>
      </c>
      <c r="C156" s="59" t="s">
        <v>715</v>
      </c>
      <c r="D156" s="59" t="s">
        <v>759</v>
      </c>
      <c r="E156" s="60">
        <v>46019498000135</v>
      </c>
      <c r="F156" s="61">
        <f t="shared" si="0"/>
        <v>46019498000135</v>
      </c>
      <c r="G156" s="62" t="s">
        <v>413</v>
      </c>
      <c r="H156" s="59">
        <v>4002</v>
      </c>
      <c r="I156" s="63" t="s">
        <v>489</v>
      </c>
      <c r="J156" s="64">
        <v>45939</v>
      </c>
      <c r="K156" s="59">
        <v>16</v>
      </c>
      <c r="L156" s="65">
        <v>3445.62</v>
      </c>
      <c r="M156" s="65">
        <v>0</v>
      </c>
      <c r="N156" s="65">
        <v>0</v>
      </c>
      <c r="O156" s="65">
        <v>3445.62</v>
      </c>
      <c r="P156" s="64">
        <v>45940</v>
      </c>
      <c r="Q156" s="66">
        <v>6688</v>
      </c>
      <c r="R156" s="67">
        <v>3445.62</v>
      </c>
      <c r="S156" s="67">
        <v>165.39</v>
      </c>
      <c r="T156" s="67">
        <v>3280.23</v>
      </c>
      <c r="U156" s="68"/>
      <c r="V156" s="69" t="str">
        <f>VLOOKUP(H156,'CATEGORIZAÇÃO PARA PUBLICAÇÃO'!$A$1:$C$100,3,FALSE)</f>
        <v>PRESTAÇÃO DE SERVIÇOS</v>
      </c>
    </row>
    <row r="157" spans="1:22" ht="72" hidden="1" customHeight="1" x14ac:dyDescent="0.2">
      <c r="A157" s="58">
        <v>1441</v>
      </c>
      <c r="B157" s="59">
        <v>1440011</v>
      </c>
      <c r="C157" s="59" t="s">
        <v>715</v>
      </c>
      <c r="D157" s="59" t="s">
        <v>759</v>
      </c>
      <c r="E157" s="60">
        <v>46019498000135</v>
      </c>
      <c r="F157" s="61">
        <f t="shared" si="0"/>
        <v>46019498000135</v>
      </c>
      <c r="G157" s="62" t="s">
        <v>413</v>
      </c>
      <c r="H157" s="59">
        <v>4002</v>
      </c>
      <c r="I157" s="63" t="s">
        <v>489</v>
      </c>
      <c r="J157" s="64">
        <v>45939</v>
      </c>
      <c r="K157" s="59">
        <v>17</v>
      </c>
      <c r="L157" s="65">
        <v>7157.5</v>
      </c>
      <c r="M157" s="65">
        <v>0</v>
      </c>
      <c r="N157" s="65">
        <v>0</v>
      </c>
      <c r="O157" s="65">
        <v>7157.5</v>
      </c>
      <c r="P157" s="64">
        <v>45940</v>
      </c>
      <c r="Q157" s="66">
        <v>6689</v>
      </c>
      <c r="R157" s="67">
        <v>7157.5</v>
      </c>
      <c r="S157" s="67">
        <v>343.56</v>
      </c>
      <c r="T157" s="67">
        <v>6813.94</v>
      </c>
      <c r="U157" s="68"/>
      <c r="V157" s="69" t="str">
        <f>VLOOKUP(H157,'CATEGORIZAÇÃO PARA PUBLICAÇÃO'!$A$1:$C$100,3,FALSE)</f>
        <v>PRESTAÇÃO DE SERVIÇOS</v>
      </c>
    </row>
    <row r="158" spans="1:22" ht="72" hidden="1" customHeight="1" x14ac:dyDescent="0.2">
      <c r="A158" s="58">
        <v>1441</v>
      </c>
      <c r="B158" s="59">
        <v>1440011</v>
      </c>
      <c r="C158" s="59" t="s">
        <v>716</v>
      </c>
      <c r="D158" s="59" t="s">
        <v>759</v>
      </c>
      <c r="E158" s="60">
        <v>5381960000162</v>
      </c>
      <c r="F158" s="61">
        <f t="shared" si="0"/>
        <v>5381960000162</v>
      </c>
      <c r="G158" s="62" t="s">
        <v>422</v>
      </c>
      <c r="H158" s="59">
        <v>3921</v>
      </c>
      <c r="I158" s="63" t="s">
        <v>482</v>
      </c>
      <c r="J158" s="64">
        <v>45939</v>
      </c>
      <c r="K158" s="59">
        <v>9</v>
      </c>
      <c r="L158" s="65">
        <v>18397.14</v>
      </c>
      <c r="M158" s="65">
        <v>783.72</v>
      </c>
      <c r="N158" s="65">
        <v>0</v>
      </c>
      <c r="O158" s="65">
        <v>17613.419999999998</v>
      </c>
      <c r="P158" s="64">
        <v>45940</v>
      </c>
      <c r="Q158" s="66">
        <v>6663</v>
      </c>
      <c r="R158" s="67">
        <v>17613.419999999998</v>
      </c>
      <c r="S158" s="67">
        <v>0</v>
      </c>
      <c r="T158" s="67">
        <v>17613.419999999998</v>
      </c>
      <c r="U158" s="68"/>
      <c r="V158" s="69" t="str">
        <f>VLOOKUP(H158,'CATEGORIZAÇÃO PARA PUBLICAÇÃO'!$A$1:$C$100,3,FALSE)</f>
        <v>PRESTAÇÃO DE SERVIÇOS</v>
      </c>
    </row>
    <row r="159" spans="1:22" ht="72" hidden="1" customHeight="1" x14ac:dyDescent="0.2">
      <c r="A159" s="58">
        <v>1441</v>
      </c>
      <c r="B159" s="59">
        <v>1440011</v>
      </c>
      <c r="C159" s="59" t="s">
        <v>717</v>
      </c>
      <c r="D159" s="59" t="s">
        <v>759</v>
      </c>
      <c r="E159" s="60">
        <v>5381960000162</v>
      </c>
      <c r="F159" s="61">
        <f t="shared" si="0"/>
        <v>5381960000162</v>
      </c>
      <c r="G159" s="62" t="s">
        <v>422</v>
      </c>
      <c r="H159" s="59">
        <v>3921</v>
      </c>
      <c r="I159" s="63" t="s">
        <v>482</v>
      </c>
      <c r="J159" s="64">
        <v>45939</v>
      </c>
      <c r="K159" s="59">
        <v>9</v>
      </c>
      <c r="L159" s="65">
        <v>1106.28</v>
      </c>
      <c r="M159" s="65">
        <v>47.13</v>
      </c>
      <c r="N159" s="65">
        <v>0</v>
      </c>
      <c r="O159" s="65">
        <v>1059.1499999999999</v>
      </c>
      <c r="P159" s="64">
        <v>45940</v>
      </c>
      <c r="Q159" s="66">
        <v>6665</v>
      </c>
      <c r="R159" s="67">
        <v>1059.1500000000001</v>
      </c>
      <c r="S159" s="67">
        <v>0</v>
      </c>
      <c r="T159" s="67">
        <v>1059.1500000000001</v>
      </c>
      <c r="U159" s="68"/>
      <c r="V159" s="69" t="str">
        <f>VLOOKUP(H159,'CATEGORIZAÇÃO PARA PUBLICAÇÃO'!$A$1:$C$100,3,FALSE)</f>
        <v>PRESTAÇÃO DE SERVIÇOS</v>
      </c>
    </row>
    <row r="160" spans="1:22" ht="72" hidden="1" customHeight="1" x14ac:dyDescent="0.2">
      <c r="A160" s="58">
        <v>1441</v>
      </c>
      <c r="B160" s="59">
        <v>1440011</v>
      </c>
      <c r="C160" s="59" t="s">
        <v>718</v>
      </c>
      <c r="D160" s="59" t="s">
        <v>759</v>
      </c>
      <c r="E160" s="60">
        <v>22884260000100</v>
      </c>
      <c r="F160" s="61">
        <f t="shared" si="0"/>
        <v>22884260000100</v>
      </c>
      <c r="G160" s="62" t="s">
        <v>365</v>
      </c>
      <c r="H160" s="59">
        <v>3921</v>
      </c>
      <c r="I160" s="63" t="s">
        <v>482</v>
      </c>
      <c r="J160" s="64">
        <v>45939</v>
      </c>
      <c r="K160" s="59">
        <v>9</v>
      </c>
      <c r="L160" s="65">
        <v>16065.4</v>
      </c>
      <c r="M160" s="65">
        <v>803.27</v>
      </c>
      <c r="N160" s="65">
        <v>0</v>
      </c>
      <c r="O160" s="65">
        <v>15262.13</v>
      </c>
      <c r="P160" s="64">
        <v>45940</v>
      </c>
      <c r="Q160" s="66">
        <v>6652</v>
      </c>
      <c r="R160" s="67">
        <v>15262.13</v>
      </c>
      <c r="S160" s="67">
        <v>0</v>
      </c>
      <c r="T160" s="67">
        <v>15262.13</v>
      </c>
      <c r="U160" s="68"/>
      <c r="V160" s="69" t="str">
        <f>VLOOKUP(H160,'CATEGORIZAÇÃO PARA PUBLICAÇÃO'!$A$1:$C$100,3,FALSE)</f>
        <v>PRESTAÇÃO DE SERVIÇOS</v>
      </c>
    </row>
    <row r="161" spans="1:22" ht="72" hidden="1" customHeight="1" x14ac:dyDescent="0.2">
      <c r="A161" s="58">
        <v>1441</v>
      </c>
      <c r="B161" s="59">
        <v>1440011</v>
      </c>
      <c r="C161" s="59" t="s">
        <v>617</v>
      </c>
      <c r="D161" s="59" t="s">
        <v>759</v>
      </c>
      <c r="E161" s="60">
        <v>34454477000169</v>
      </c>
      <c r="F161" s="61">
        <f t="shared" si="0"/>
        <v>34454477000169</v>
      </c>
      <c r="G161" s="62" t="s">
        <v>431</v>
      </c>
      <c r="H161" s="59">
        <v>3921</v>
      </c>
      <c r="I161" s="63" t="s">
        <v>482</v>
      </c>
      <c r="J161" s="64">
        <v>45939</v>
      </c>
      <c r="K161" s="59">
        <v>15</v>
      </c>
      <c r="L161" s="65">
        <v>2988.98</v>
      </c>
      <c r="M161" s="65">
        <v>0</v>
      </c>
      <c r="N161" s="65">
        <v>0</v>
      </c>
      <c r="O161" s="65">
        <v>2988.98</v>
      </c>
      <c r="P161" s="64">
        <v>45940</v>
      </c>
      <c r="Q161" s="66">
        <v>6659</v>
      </c>
      <c r="R161" s="67">
        <v>2988.98</v>
      </c>
      <c r="S161" s="67">
        <v>0</v>
      </c>
      <c r="T161" s="67">
        <v>2988.98</v>
      </c>
      <c r="U161" s="68"/>
      <c r="V161" s="69" t="str">
        <f>VLOOKUP(H161,'CATEGORIZAÇÃO PARA PUBLICAÇÃO'!$A$1:$C$100,3,FALSE)</f>
        <v>PRESTAÇÃO DE SERVIÇOS</v>
      </c>
    </row>
    <row r="162" spans="1:22" ht="72" hidden="1" customHeight="1" x14ac:dyDescent="0.2">
      <c r="A162" s="58">
        <v>1441</v>
      </c>
      <c r="B162" s="59">
        <v>1440011</v>
      </c>
      <c r="C162" s="59" t="s">
        <v>719</v>
      </c>
      <c r="D162" s="59" t="s">
        <v>759</v>
      </c>
      <c r="E162" s="60">
        <v>13586248000128</v>
      </c>
      <c r="F162" s="61">
        <f t="shared" si="0"/>
        <v>13586248000128</v>
      </c>
      <c r="G162" s="62" t="s">
        <v>439</v>
      </c>
      <c r="H162" s="59">
        <v>3922</v>
      </c>
      <c r="I162" s="63" t="s">
        <v>21</v>
      </c>
      <c r="J162" s="64">
        <v>45939</v>
      </c>
      <c r="K162" s="59">
        <v>2</v>
      </c>
      <c r="L162" s="65">
        <v>3709.12</v>
      </c>
      <c r="M162" s="65">
        <v>152.07</v>
      </c>
      <c r="N162" s="65">
        <v>0</v>
      </c>
      <c r="O162" s="65">
        <v>3557.0499999999997</v>
      </c>
      <c r="P162" s="64">
        <v>45940</v>
      </c>
      <c r="Q162" s="66">
        <v>6683</v>
      </c>
      <c r="R162" s="67">
        <v>3557.05</v>
      </c>
      <c r="S162" s="67">
        <v>0</v>
      </c>
      <c r="T162" s="67">
        <v>3557.05</v>
      </c>
      <c r="U162" s="68"/>
      <c r="V162" s="69" t="str">
        <f>VLOOKUP(H162,'CATEGORIZAÇÃO PARA PUBLICAÇÃO'!$A$1:$C$100,3,FALSE)</f>
        <v>PRESTAÇÃO DE SERVIÇOS</v>
      </c>
    </row>
    <row r="163" spans="1:22" ht="72" hidden="1" customHeight="1" x14ac:dyDescent="0.2">
      <c r="A163" s="58">
        <v>1441</v>
      </c>
      <c r="B163" s="59">
        <v>1440011</v>
      </c>
      <c r="C163" s="59" t="s">
        <v>720</v>
      </c>
      <c r="D163" s="59" t="s">
        <v>759</v>
      </c>
      <c r="E163" s="60">
        <v>13586248000128</v>
      </c>
      <c r="F163" s="61">
        <f t="shared" si="0"/>
        <v>13586248000128</v>
      </c>
      <c r="G163" s="62" t="s">
        <v>439</v>
      </c>
      <c r="H163" s="59">
        <v>3931</v>
      </c>
      <c r="I163" s="63" t="s">
        <v>477</v>
      </c>
      <c r="J163" s="64">
        <v>45939</v>
      </c>
      <c r="K163" s="59">
        <v>2</v>
      </c>
      <c r="L163" s="65">
        <v>3996.8</v>
      </c>
      <c r="M163" s="65">
        <v>163.87</v>
      </c>
      <c r="N163" s="65">
        <v>0</v>
      </c>
      <c r="O163" s="65">
        <v>3832.9300000000003</v>
      </c>
      <c r="P163" s="64">
        <v>45940</v>
      </c>
      <c r="Q163" s="66">
        <v>6685</v>
      </c>
      <c r="R163" s="67">
        <v>3832.93</v>
      </c>
      <c r="S163" s="67">
        <v>0</v>
      </c>
      <c r="T163" s="67">
        <v>3832.93</v>
      </c>
      <c r="U163" s="68"/>
      <c r="V163" s="69" t="str">
        <f>VLOOKUP(H163,'CATEGORIZAÇÃO PARA PUBLICAÇÃO'!$A$1:$C$100,3,FALSE)</f>
        <v>PRESTAÇÃO DE SERVIÇOS</v>
      </c>
    </row>
    <row r="164" spans="1:22" ht="72" hidden="1" customHeight="1" x14ac:dyDescent="0.2">
      <c r="A164" s="58">
        <v>1441</v>
      </c>
      <c r="B164" s="59">
        <v>1440011</v>
      </c>
      <c r="C164" s="59" t="s">
        <v>721</v>
      </c>
      <c r="D164" s="59" t="s">
        <v>759</v>
      </c>
      <c r="E164" s="60">
        <v>5814441000140</v>
      </c>
      <c r="F164" s="61">
        <f t="shared" si="0"/>
        <v>5814441000140</v>
      </c>
      <c r="G164" s="62" t="s">
        <v>442</v>
      </c>
      <c r="H164" s="59">
        <v>3919</v>
      </c>
      <c r="I164" s="63" t="s">
        <v>480</v>
      </c>
      <c r="J164" s="64">
        <v>45939</v>
      </c>
      <c r="K164" s="59">
        <v>6</v>
      </c>
      <c r="L164" s="65">
        <v>15914.67</v>
      </c>
      <c r="M164" s="65">
        <v>0</v>
      </c>
      <c r="N164" s="65">
        <v>0</v>
      </c>
      <c r="O164" s="65">
        <v>15914.67</v>
      </c>
      <c r="P164" s="64">
        <v>45940</v>
      </c>
      <c r="Q164" s="66">
        <v>6660</v>
      </c>
      <c r="R164" s="67">
        <v>15914.67</v>
      </c>
      <c r="S164" s="67">
        <v>763.9</v>
      </c>
      <c r="T164" s="67">
        <v>15150.77</v>
      </c>
      <c r="U164" s="68"/>
      <c r="V164" s="69" t="str">
        <f>VLOOKUP(H164,'CATEGORIZAÇÃO PARA PUBLICAÇÃO'!$A$1:$C$100,3,FALSE)</f>
        <v>PRESTAÇÃO DE SERVIÇOS</v>
      </c>
    </row>
    <row r="165" spans="1:22" ht="72" hidden="1" customHeight="1" x14ac:dyDescent="0.2">
      <c r="A165" s="58">
        <v>1441</v>
      </c>
      <c r="B165" s="59">
        <v>1440011</v>
      </c>
      <c r="C165" s="59" t="s">
        <v>721</v>
      </c>
      <c r="D165" s="59" t="s">
        <v>759</v>
      </c>
      <c r="E165" s="60">
        <v>5814441000140</v>
      </c>
      <c r="F165" s="61">
        <f t="shared" si="0"/>
        <v>5814441000140</v>
      </c>
      <c r="G165" s="62" t="s">
        <v>442</v>
      </c>
      <c r="H165" s="59">
        <v>3919</v>
      </c>
      <c r="I165" s="63" t="s">
        <v>480</v>
      </c>
      <c r="J165" s="64">
        <v>45939</v>
      </c>
      <c r="K165" s="59">
        <v>7</v>
      </c>
      <c r="L165" s="65">
        <v>15914.67</v>
      </c>
      <c r="M165" s="65">
        <v>0</v>
      </c>
      <c r="N165" s="65">
        <v>0</v>
      </c>
      <c r="O165" s="65">
        <v>15914.67</v>
      </c>
      <c r="P165" s="64">
        <v>45940</v>
      </c>
      <c r="Q165" s="66">
        <v>6661</v>
      </c>
      <c r="R165" s="67">
        <v>15914.67</v>
      </c>
      <c r="S165" s="67">
        <v>763.9</v>
      </c>
      <c r="T165" s="67">
        <v>15150.77</v>
      </c>
      <c r="U165" s="68"/>
      <c r="V165" s="69" t="str">
        <f>VLOOKUP(H165,'CATEGORIZAÇÃO PARA PUBLICAÇÃO'!$A$1:$C$100,3,FALSE)</f>
        <v>PRESTAÇÃO DE SERVIÇOS</v>
      </c>
    </row>
    <row r="166" spans="1:22" ht="72" hidden="1" customHeight="1" x14ac:dyDescent="0.2">
      <c r="A166" s="58">
        <v>1441</v>
      </c>
      <c r="B166" s="59">
        <v>1440011</v>
      </c>
      <c r="C166" s="59" t="s">
        <v>722</v>
      </c>
      <c r="D166" s="59" t="s">
        <v>759</v>
      </c>
      <c r="E166" s="60">
        <v>18839001000190</v>
      </c>
      <c r="F166" s="61">
        <f t="shared" si="0"/>
        <v>18839001000190</v>
      </c>
      <c r="G166" s="62" t="s">
        <v>448</v>
      </c>
      <c r="H166" s="59">
        <v>3961</v>
      </c>
      <c r="I166" s="63" t="s">
        <v>495</v>
      </c>
      <c r="J166" s="64">
        <v>45939</v>
      </c>
      <c r="K166" s="59">
        <v>4</v>
      </c>
      <c r="L166" s="65">
        <v>2093</v>
      </c>
      <c r="M166" s="65">
        <v>42.28</v>
      </c>
      <c r="N166" s="65">
        <v>0</v>
      </c>
      <c r="O166" s="65">
        <v>2050.7199999999998</v>
      </c>
      <c r="P166" s="64">
        <v>45940</v>
      </c>
      <c r="Q166" s="66">
        <v>6678</v>
      </c>
      <c r="R166" s="67">
        <v>2050.7199999999998</v>
      </c>
      <c r="S166" s="67">
        <v>0</v>
      </c>
      <c r="T166" s="67">
        <v>2050.7199999999998</v>
      </c>
      <c r="U166" s="68"/>
      <c r="V166" s="69" t="str">
        <f>VLOOKUP(H166,'CATEGORIZAÇÃO PARA PUBLICAÇÃO'!$A$1:$C$100,3,FALSE)</f>
        <v>PRESTAÇÃO DE SERVIÇOS</v>
      </c>
    </row>
    <row r="167" spans="1:22" ht="72" hidden="1" customHeight="1" x14ac:dyDescent="0.2">
      <c r="A167" s="58">
        <v>1441</v>
      </c>
      <c r="B167" s="59">
        <v>1440011</v>
      </c>
      <c r="C167" s="59" t="s">
        <v>723</v>
      </c>
      <c r="D167" s="59" t="s">
        <v>759</v>
      </c>
      <c r="E167" s="60">
        <v>31519474000178</v>
      </c>
      <c r="F167" s="61">
        <f t="shared" si="0"/>
        <v>31519474000178</v>
      </c>
      <c r="G167" s="62" t="s">
        <v>459</v>
      </c>
      <c r="H167" s="59">
        <v>3920</v>
      </c>
      <c r="I167" s="63" t="s">
        <v>481</v>
      </c>
      <c r="J167" s="64">
        <v>45939</v>
      </c>
      <c r="K167" s="59">
        <v>3</v>
      </c>
      <c r="L167" s="65">
        <v>11407.49</v>
      </c>
      <c r="M167" s="65">
        <v>0</v>
      </c>
      <c r="N167" s="65">
        <v>0</v>
      </c>
      <c r="O167" s="65">
        <v>11407.49</v>
      </c>
      <c r="P167" s="64">
        <v>45939</v>
      </c>
      <c r="Q167" s="66">
        <v>6575</v>
      </c>
      <c r="R167" s="67">
        <v>11407.49</v>
      </c>
      <c r="S167" s="67">
        <v>547.55999999999995</v>
      </c>
      <c r="T167" s="67">
        <v>10859.93</v>
      </c>
      <c r="U167" s="68"/>
      <c r="V167" s="69" t="str">
        <f>VLOOKUP(H167,'CATEGORIZAÇÃO PARA PUBLICAÇÃO'!$A$1:$C$100,3,FALSE)</f>
        <v>LOCAÇÕES</v>
      </c>
    </row>
    <row r="168" spans="1:22" ht="72" hidden="1" customHeight="1" x14ac:dyDescent="0.2">
      <c r="A168" s="58">
        <v>1441</v>
      </c>
      <c r="B168" s="59">
        <v>1440011</v>
      </c>
      <c r="C168" s="59" t="s">
        <v>723</v>
      </c>
      <c r="D168" s="59" t="s">
        <v>759</v>
      </c>
      <c r="E168" s="60">
        <v>31519474000178</v>
      </c>
      <c r="F168" s="61">
        <f t="shared" si="0"/>
        <v>31519474000178</v>
      </c>
      <c r="G168" s="62" t="s">
        <v>459</v>
      </c>
      <c r="H168" s="59">
        <v>3920</v>
      </c>
      <c r="I168" s="63" t="s">
        <v>481</v>
      </c>
      <c r="J168" s="64">
        <v>45939</v>
      </c>
      <c r="K168" s="59">
        <v>4</v>
      </c>
      <c r="L168" s="65">
        <v>1571.34</v>
      </c>
      <c r="M168" s="65">
        <v>0</v>
      </c>
      <c r="N168" s="65">
        <v>0</v>
      </c>
      <c r="O168" s="65">
        <v>1571.34</v>
      </c>
      <c r="P168" s="64">
        <v>45939</v>
      </c>
      <c r="Q168" s="66">
        <v>6578</v>
      </c>
      <c r="R168" s="67">
        <v>1571.3400000000001</v>
      </c>
      <c r="S168" s="67">
        <v>75.42</v>
      </c>
      <c r="T168" s="67">
        <v>1495.92</v>
      </c>
      <c r="U168" s="68"/>
      <c r="V168" s="69" t="str">
        <f>VLOOKUP(H168,'CATEGORIZAÇÃO PARA PUBLICAÇÃO'!$A$1:$C$100,3,FALSE)</f>
        <v>LOCAÇÕES</v>
      </c>
    </row>
    <row r="169" spans="1:22" ht="72" hidden="1" customHeight="1" x14ac:dyDescent="0.2">
      <c r="A169" s="58">
        <v>1441</v>
      </c>
      <c r="B169" s="59">
        <v>1440011</v>
      </c>
      <c r="C169" s="59" t="s">
        <v>724</v>
      </c>
      <c r="D169" s="59" t="s">
        <v>759</v>
      </c>
      <c r="E169" s="60">
        <v>12057731000152</v>
      </c>
      <c r="F169" s="61">
        <f t="shared" si="0"/>
        <v>12057731000152</v>
      </c>
      <c r="G169" s="62" t="s">
        <v>460</v>
      </c>
      <c r="H169" s="59">
        <v>3921</v>
      </c>
      <c r="I169" s="63" t="s">
        <v>482</v>
      </c>
      <c r="J169" s="64">
        <v>45939</v>
      </c>
      <c r="K169" s="59">
        <v>12</v>
      </c>
      <c r="L169" s="65">
        <v>18080</v>
      </c>
      <c r="M169" s="65">
        <v>904</v>
      </c>
      <c r="N169" s="65">
        <v>0</v>
      </c>
      <c r="O169" s="65">
        <v>17176</v>
      </c>
      <c r="P169" s="64">
        <v>45940</v>
      </c>
      <c r="Q169" s="66">
        <v>6681</v>
      </c>
      <c r="R169" s="67">
        <v>17176</v>
      </c>
      <c r="S169" s="67">
        <v>867.84</v>
      </c>
      <c r="T169" s="67">
        <v>16308.16</v>
      </c>
      <c r="U169" s="68"/>
      <c r="V169" s="69" t="str">
        <f>VLOOKUP(H169,'CATEGORIZAÇÃO PARA PUBLICAÇÃO'!$A$1:$C$100,3,FALSE)</f>
        <v>PRESTAÇÃO DE SERVIÇOS</v>
      </c>
    </row>
    <row r="170" spans="1:22" ht="72" hidden="1" customHeight="1" x14ac:dyDescent="0.2">
      <c r="A170" s="102">
        <v>1441</v>
      </c>
      <c r="B170" s="103">
        <v>1440011</v>
      </c>
      <c r="C170" s="103" t="s">
        <v>725</v>
      </c>
      <c r="D170" s="103" t="s">
        <v>759</v>
      </c>
      <c r="E170" s="60">
        <v>8458633000150</v>
      </c>
      <c r="F170" s="104">
        <f t="shared" si="0"/>
        <v>8458633000150</v>
      </c>
      <c r="G170" s="62" t="s">
        <v>426</v>
      </c>
      <c r="H170" s="103">
        <v>3921</v>
      </c>
      <c r="I170" s="105" t="s">
        <v>482</v>
      </c>
      <c r="J170" s="106">
        <v>45939</v>
      </c>
      <c r="K170" s="103">
        <v>1</v>
      </c>
      <c r="L170" s="107">
        <v>500</v>
      </c>
      <c r="M170" s="107">
        <v>0</v>
      </c>
      <c r="N170" s="107">
        <v>0</v>
      </c>
      <c r="O170" s="107">
        <v>500</v>
      </c>
      <c r="P170" s="106">
        <v>45940</v>
      </c>
      <c r="Q170" s="108">
        <v>6680</v>
      </c>
      <c r="R170" s="109">
        <v>500</v>
      </c>
      <c r="S170" s="109">
        <v>0</v>
      </c>
      <c r="T170" s="109">
        <v>500</v>
      </c>
      <c r="U170" s="110"/>
      <c r="V170" s="69" t="str">
        <f>VLOOKUP(H170,'CATEGORIZAÇÃO PARA PUBLICAÇÃO'!$A$1:$C$100,3,FALSE)</f>
        <v>PRESTAÇÃO DE SERVIÇOS</v>
      </c>
    </row>
    <row r="171" spans="1:22" ht="69.95" customHeight="1" x14ac:dyDescent="0.2">
      <c r="A171" s="59">
        <v>1441</v>
      </c>
      <c r="B171" s="59">
        <v>1440005</v>
      </c>
      <c r="C171" s="59" t="s">
        <v>646</v>
      </c>
      <c r="D171" s="59" t="s">
        <v>759</v>
      </c>
      <c r="E171" s="98">
        <v>43029546000188</v>
      </c>
      <c r="F171" s="61">
        <f t="shared" si="0"/>
        <v>43029546000188</v>
      </c>
      <c r="G171" s="99" t="s">
        <v>131</v>
      </c>
      <c r="H171" s="59">
        <v>3022</v>
      </c>
      <c r="I171" s="63" t="s">
        <v>468</v>
      </c>
      <c r="J171" s="64">
        <v>45940</v>
      </c>
      <c r="K171" s="59">
        <v>1</v>
      </c>
      <c r="L171" s="65">
        <v>6142.12</v>
      </c>
      <c r="M171" s="65">
        <v>0</v>
      </c>
      <c r="N171" s="65">
        <v>0</v>
      </c>
      <c r="O171" s="65">
        <v>6142.12</v>
      </c>
      <c r="P171" s="64">
        <v>45940</v>
      </c>
      <c r="Q171" s="66">
        <v>265</v>
      </c>
      <c r="R171" s="67">
        <v>6142.12</v>
      </c>
      <c r="S171" s="67">
        <v>0</v>
      </c>
      <c r="T171" s="67">
        <v>6142.12</v>
      </c>
      <c r="U171" s="96"/>
      <c r="V171" s="69" t="str">
        <f>VLOOKUP(H171,'CATEGORIZAÇÃO PARA PUBLICAÇÃO'!$A$1:$C$100,3,FALSE)</f>
        <v>FORNECIMENTO DE BENS</v>
      </c>
    </row>
    <row r="172" spans="1:22" ht="69.95" customHeight="1" x14ac:dyDescent="0.2">
      <c r="A172" s="59">
        <v>1441</v>
      </c>
      <c r="B172" s="59">
        <v>1440005</v>
      </c>
      <c r="C172" s="59" t="s">
        <v>580</v>
      </c>
      <c r="D172" s="59" t="s">
        <v>759</v>
      </c>
      <c r="E172" s="98">
        <v>58069360000120</v>
      </c>
      <c r="F172" s="61">
        <f t="shared" si="0"/>
        <v>58069360000120</v>
      </c>
      <c r="G172" s="99" t="s">
        <v>118</v>
      </c>
      <c r="H172" s="59">
        <v>4006</v>
      </c>
      <c r="I172" s="63" t="s">
        <v>29</v>
      </c>
      <c r="J172" s="64">
        <v>45944</v>
      </c>
      <c r="K172" s="59">
        <v>14</v>
      </c>
      <c r="L172" s="65">
        <v>55017.2</v>
      </c>
      <c r="M172" s="65">
        <v>0</v>
      </c>
      <c r="N172" s="65">
        <v>0</v>
      </c>
      <c r="O172" s="65">
        <v>55017.2</v>
      </c>
      <c r="P172" s="64">
        <v>45946</v>
      </c>
      <c r="Q172" s="66">
        <v>273</v>
      </c>
      <c r="R172" s="67">
        <v>55017.200000000004</v>
      </c>
      <c r="S172" s="67">
        <v>2640.83</v>
      </c>
      <c r="T172" s="67">
        <v>52376.37</v>
      </c>
      <c r="U172" s="96"/>
      <c r="V172" s="69" t="str">
        <f>VLOOKUP(H172,'CATEGORIZAÇÃO PARA PUBLICAÇÃO'!$A$1:$C$100,3,FALSE)</f>
        <v>FORNECIMENTO DE BENS</v>
      </c>
    </row>
    <row r="173" spans="1:22" ht="69.95" customHeight="1" x14ac:dyDescent="0.2">
      <c r="A173" s="59">
        <v>1441</v>
      </c>
      <c r="B173" s="59">
        <v>1440005</v>
      </c>
      <c r="C173" s="59" t="s">
        <v>580</v>
      </c>
      <c r="D173" s="59" t="s">
        <v>759</v>
      </c>
      <c r="E173" s="98">
        <v>58069360000120</v>
      </c>
      <c r="F173" s="61">
        <f t="shared" si="0"/>
        <v>58069360000120</v>
      </c>
      <c r="G173" s="99" t="s">
        <v>118</v>
      </c>
      <c r="H173" s="59">
        <v>4006</v>
      </c>
      <c r="I173" s="63" t="s">
        <v>29</v>
      </c>
      <c r="J173" s="64">
        <v>45944</v>
      </c>
      <c r="K173" s="59">
        <v>15</v>
      </c>
      <c r="L173" s="65">
        <v>141472.79999999999</v>
      </c>
      <c r="M173" s="65">
        <v>0</v>
      </c>
      <c r="N173" s="65">
        <v>0</v>
      </c>
      <c r="O173" s="65">
        <v>141472.79999999999</v>
      </c>
      <c r="P173" s="64">
        <v>45946</v>
      </c>
      <c r="Q173" s="66">
        <v>274</v>
      </c>
      <c r="R173" s="67">
        <v>141472.79999999999</v>
      </c>
      <c r="S173" s="67">
        <v>6790.69</v>
      </c>
      <c r="T173" s="67">
        <v>134682.10999999999</v>
      </c>
      <c r="U173" s="96"/>
      <c r="V173" s="69" t="str">
        <f>VLOOKUP(H173,'CATEGORIZAÇÃO PARA PUBLICAÇÃO'!$A$1:$C$100,3,FALSE)</f>
        <v>FORNECIMENTO DE BENS</v>
      </c>
    </row>
    <row r="174" spans="1:22" ht="69.95" customHeight="1" x14ac:dyDescent="0.2">
      <c r="A174" s="59">
        <v>1441</v>
      </c>
      <c r="B174" s="59">
        <v>1440005</v>
      </c>
      <c r="C174" s="59" t="s">
        <v>580</v>
      </c>
      <c r="D174" s="59" t="s">
        <v>759</v>
      </c>
      <c r="E174" s="98">
        <v>58069360000120</v>
      </c>
      <c r="F174" s="61">
        <f t="shared" si="0"/>
        <v>58069360000120</v>
      </c>
      <c r="G174" s="99" t="s">
        <v>118</v>
      </c>
      <c r="H174" s="59">
        <v>4006</v>
      </c>
      <c r="I174" s="63" t="s">
        <v>29</v>
      </c>
      <c r="J174" s="64">
        <v>45944</v>
      </c>
      <c r="K174" s="59">
        <v>16</v>
      </c>
      <c r="L174" s="65">
        <v>133841.64000000001</v>
      </c>
      <c r="M174" s="65">
        <v>0</v>
      </c>
      <c r="N174" s="65">
        <v>0</v>
      </c>
      <c r="O174" s="65">
        <v>133841.64000000001</v>
      </c>
      <c r="P174" s="64">
        <v>45946</v>
      </c>
      <c r="Q174" s="66">
        <v>275</v>
      </c>
      <c r="R174" s="67">
        <v>133841.64000000001</v>
      </c>
      <c r="S174" s="67">
        <v>6424.4</v>
      </c>
      <c r="T174" s="67">
        <v>127417.24</v>
      </c>
      <c r="U174" s="96"/>
      <c r="V174" s="69" t="str">
        <f>VLOOKUP(H174,'CATEGORIZAÇÃO PARA PUBLICAÇÃO'!$A$1:$C$100,3,FALSE)</f>
        <v>FORNECIMENTO DE BENS</v>
      </c>
    </row>
    <row r="175" spans="1:22" ht="69.95" customHeight="1" x14ac:dyDescent="0.2">
      <c r="A175" s="59">
        <v>1441</v>
      </c>
      <c r="B175" s="59">
        <v>1440005</v>
      </c>
      <c r="C175" s="59" t="s">
        <v>637</v>
      </c>
      <c r="D175" s="59" t="s">
        <v>759</v>
      </c>
      <c r="E175" s="98">
        <v>17138140000123</v>
      </c>
      <c r="F175" s="61">
        <f t="shared" si="0"/>
        <v>17138140000123</v>
      </c>
      <c r="G175" s="99" t="s">
        <v>127</v>
      </c>
      <c r="H175" s="59">
        <v>3008</v>
      </c>
      <c r="I175" s="63" t="s">
        <v>464</v>
      </c>
      <c r="J175" s="64">
        <v>45944</v>
      </c>
      <c r="K175" s="59">
        <v>3</v>
      </c>
      <c r="L175" s="65">
        <v>82800</v>
      </c>
      <c r="M175" s="65">
        <v>0</v>
      </c>
      <c r="N175" s="65">
        <v>0</v>
      </c>
      <c r="O175" s="65">
        <v>82800</v>
      </c>
      <c r="P175" s="64">
        <v>45945</v>
      </c>
      <c r="Q175" s="66">
        <v>272</v>
      </c>
      <c r="R175" s="67">
        <v>82800</v>
      </c>
      <c r="S175" s="67">
        <v>0</v>
      </c>
      <c r="T175" s="67">
        <v>82800</v>
      </c>
      <c r="U175" s="96"/>
      <c r="V175" s="69" t="str">
        <f>VLOOKUP(H175,'CATEGORIZAÇÃO PARA PUBLICAÇÃO'!$A$1:$C$100,3,FALSE)</f>
        <v>FORNECIMENTO DE BENS</v>
      </c>
    </row>
    <row r="176" spans="1:22" ht="69.95" customHeight="1" x14ac:dyDescent="0.2">
      <c r="A176" s="59">
        <v>1441</v>
      </c>
      <c r="B176" s="59">
        <v>1440005</v>
      </c>
      <c r="C176" s="59" t="s">
        <v>644</v>
      </c>
      <c r="D176" s="59" t="s">
        <v>759</v>
      </c>
      <c r="E176" s="98">
        <v>56878414000172</v>
      </c>
      <c r="F176" s="61">
        <f t="shared" si="0"/>
        <v>56878414000172</v>
      </c>
      <c r="G176" s="99" t="s">
        <v>130</v>
      </c>
      <c r="H176" s="59">
        <v>5208</v>
      </c>
      <c r="I176" s="63" t="s">
        <v>31</v>
      </c>
      <c r="J176" s="64">
        <v>45944</v>
      </c>
      <c r="K176" s="59">
        <v>1</v>
      </c>
      <c r="L176" s="65">
        <v>20879.55</v>
      </c>
      <c r="M176" s="65">
        <v>0</v>
      </c>
      <c r="N176" s="65">
        <v>0</v>
      </c>
      <c r="O176" s="65">
        <v>20879.55</v>
      </c>
      <c r="P176" s="64">
        <v>45946</v>
      </c>
      <c r="Q176" s="66">
        <v>280</v>
      </c>
      <c r="R176" s="67">
        <v>20879.55</v>
      </c>
      <c r="S176" s="67">
        <v>0</v>
      </c>
      <c r="T176" s="67">
        <v>20879.55</v>
      </c>
      <c r="U176" s="96"/>
      <c r="V176" s="69" t="str">
        <f>VLOOKUP(H176,'CATEGORIZAÇÃO PARA PUBLICAÇÃO'!$A$1:$C$100,3,FALSE)</f>
        <v>FORNECIMENTO DE BENS</v>
      </c>
    </row>
    <row r="177" spans="1:22" ht="69.95" customHeight="1" x14ac:dyDescent="0.2">
      <c r="A177" s="59">
        <v>1441</v>
      </c>
      <c r="B177" s="59">
        <v>1440005</v>
      </c>
      <c r="C177" s="59" t="s">
        <v>726</v>
      </c>
      <c r="D177" s="59" t="s">
        <v>759</v>
      </c>
      <c r="E177" s="98">
        <v>47860599000105</v>
      </c>
      <c r="F177" s="61">
        <f t="shared" si="0"/>
        <v>47860599000105</v>
      </c>
      <c r="G177" s="99" t="s">
        <v>137</v>
      </c>
      <c r="H177" s="59">
        <v>3003</v>
      </c>
      <c r="I177" s="63" t="s">
        <v>473</v>
      </c>
      <c r="J177" s="64">
        <v>45944</v>
      </c>
      <c r="K177" s="59">
        <v>1</v>
      </c>
      <c r="L177" s="65">
        <v>5984.7</v>
      </c>
      <c r="M177" s="65">
        <v>0</v>
      </c>
      <c r="N177" s="65">
        <v>0</v>
      </c>
      <c r="O177" s="65">
        <v>5984.7</v>
      </c>
      <c r="P177" s="64">
        <v>45946</v>
      </c>
      <c r="Q177" s="66">
        <v>276</v>
      </c>
      <c r="R177" s="67">
        <v>5984.7</v>
      </c>
      <c r="S177" s="67">
        <v>0</v>
      </c>
      <c r="T177" s="67">
        <v>5984.7</v>
      </c>
      <c r="U177" s="96"/>
      <c r="V177" s="69" t="str">
        <f>VLOOKUP(H177,'CATEGORIZAÇÃO PARA PUBLICAÇÃO'!$A$1:$C$100,3,FALSE)</f>
        <v>FORNECIMENTO DE BENS</v>
      </c>
    </row>
    <row r="178" spans="1:22" ht="69.95" customHeight="1" x14ac:dyDescent="0.2">
      <c r="A178" s="59">
        <v>1441</v>
      </c>
      <c r="B178" s="59">
        <v>1440005</v>
      </c>
      <c r="C178" s="59" t="s">
        <v>708</v>
      </c>
      <c r="D178" s="59" t="s">
        <v>759</v>
      </c>
      <c r="E178" s="98">
        <v>7214878000179</v>
      </c>
      <c r="F178" s="61">
        <f t="shared" si="0"/>
        <v>7214878000179</v>
      </c>
      <c r="G178" s="99" t="s">
        <v>138</v>
      </c>
      <c r="H178" s="59">
        <v>5212</v>
      </c>
      <c r="I178" s="63" t="s">
        <v>34</v>
      </c>
      <c r="J178" s="64">
        <v>45944</v>
      </c>
      <c r="K178" s="59">
        <v>1</v>
      </c>
      <c r="L178" s="65">
        <v>7184</v>
      </c>
      <c r="M178" s="65">
        <v>0</v>
      </c>
      <c r="N178" s="65">
        <v>0</v>
      </c>
      <c r="O178" s="65">
        <v>7184</v>
      </c>
      <c r="P178" s="64">
        <v>45946</v>
      </c>
      <c r="Q178" s="66">
        <v>278</v>
      </c>
      <c r="R178" s="67">
        <v>7184</v>
      </c>
      <c r="S178" s="67">
        <v>0</v>
      </c>
      <c r="T178" s="67">
        <v>7184</v>
      </c>
      <c r="U178" s="96"/>
      <c r="V178" s="69" t="str">
        <f>VLOOKUP(H178,'CATEGORIZAÇÃO PARA PUBLICAÇÃO'!$A$1:$C$100,3,FALSE)</f>
        <v>FORNECIMENTO DE BENS</v>
      </c>
    </row>
    <row r="179" spans="1:22" ht="69.95" customHeight="1" x14ac:dyDescent="0.2">
      <c r="A179" s="59">
        <v>1441</v>
      </c>
      <c r="B179" s="59">
        <v>1440005</v>
      </c>
      <c r="C179" s="59" t="s">
        <v>655</v>
      </c>
      <c r="D179" s="59" t="s">
        <v>759</v>
      </c>
      <c r="E179" s="98">
        <v>36079995000175</v>
      </c>
      <c r="F179" s="61">
        <f t="shared" si="0"/>
        <v>36079995000175</v>
      </c>
      <c r="G179" s="99" t="s">
        <v>140</v>
      </c>
      <c r="H179" s="59">
        <v>5212</v>
      </c>
      <c r="I179" s="63" t="s">
        <v>34</v>
      </c>
      <c r="J179" s="64">
        <v>45944</v>
      </c>
      <c r="K179" s="59">
        <v>1</v>
      </c>
      <c r="L179" s="65">
        <v>195600</v>
      </c>
      <c r="M179" s="65">
        <v>0</v>
      </c>
      <c r="N179" s="65">
        <v>0</v>
      </c>
      <c r="O179" s="65">
        <v>195600</v>
      </c>
      <c r="P179" s="64">
        <v>45946</v>
      </c>
      <c r="Q179" s="66">
        <v>277</v>
      </c>
      <c r="R179" s="67">
        <v>195600</v>
      </c>
      <c r="S179" s="67">
        <v>0</v>
      </c>
      <c r="T179" s="67">
        <v>195600</v>
      </c>
      <c r="U179" s="96"/>
      <c r="V179" s="69" t="str">
        <f>VLOOKUP(H179,'CATEGORIZAÇÃO PARA PUBLICAÇÃO'!$A$1:$C$100,3,FALSE)</f>
        <v>FORNECIMENTO DE BENS</v>
      </c>
    </row>
    <row r="180" spans="1:22" ht="69.95" customHeight="1" x14ac:dyDescent="0.2">
      <c r="A180" s="59">
        <v>1441</v>
      </c>
      <c r="B180" s="59">
        <v>1440005</v>
      </c>
      <c r="C180" s="59" t="s">
        <v>656</v>
      </c>
      <c r="D180" s="59" t="s">
        <v>759</v>
      </c>
      <c r="E180" s="98">
        <v>17318650000182</v>
      </c>
      <c r="F180" s="61">
        <f t="shared" si="0"/>
        <v>17318650000182</v>
      </c>
      <c r="G180" s="99" t="s">
        <v>141</v>
      </c>
      <c r="H180" s="59">
        <v>3021</v>
      </c>
      <c r="I180" s="63" t="s">
        <v>475</v>
      </c>
      <c r="J180" s="64">
        <v>45944</v>
      </c>
      <c r="K180" s="59">
        <v>1</v>
      </c>
      <c r="L180" s="65">
        <v>14040</v>
      </c>
      <c r="M180" s="65">
        <v>0</v>
      </c>
      <c r="N180" s="65">
        <v>0</v>
      </c>
      <c r="O180" s="65">
        <v>14040</v>
      </c>
      <c r="P180" s="64">
        <v>45946</v>
      </c>
      <c r="Q180" s="66">
        <v>279</v>
      </c>
      <c r="R180" s="67">
        <v>14040</v>
      </c>
      <c r="S180" s="67">
        <v>0</v>
      </c>
      <c r="T180" s="67">
        <v>14040</v>
      </c>
      <c r="U180" s="96"/>
      <c r="V180" s="69" t="str">
        <f>VLOOKUP(H180,'CATEGORIZAÇÃO PARA PUBLICAÇÃO'!$A$1:$C$100,3,FALSE)</f>
        <v>FORNECIMENTO DE BENS</v>
      </c>
    </row>
    <row r="181" spans="1:22" ht="72" hidden="1" customHeight="1" x14ac:dyDescent="0.2">
      <c r="A181" s="58">
        <v>1441</v>
      </c>
      <c r="B181" s="59">
        <v>1440011</v>
      </c>
      <c r="C181" s="59" t="s">
        <v>727</v>
      </c>
      <c r="D181" s="59" t="s">
        <v>759</v>
      </c>
      <c r="E181" s="60">
        <v>17282880000139</v>
      </c>
      <c r="F181" s="61">
        <f t="shared" si="0"/>
        <v>17282880000139</v>
      </c>
      <c r="G181" s="62" t="s">
        <v>394</v>
      </c>
      <c r="H181" s="59">
        <v>3918</v>
      </c>
      <c r="I181" s="63" t="s">
        <v>485</v>
      </c>
      <c r="J181" s="64">
        <v>45944</v>
      </c>
      <c r="K181" s="59">
        <v>17</v>
      </c>
      <c r="L181" s="65">
        <v>3200</v>
      </c>
      <c r="M181" s="65">
        <v>76</v>
      </c>
      <c r="N181" s="65">
        <v>0</v>
      </c>
      <c r="O181" s="65">
        <v>3124</v>
      </c>
      <c r="P181" s="64">
        <v>45945</v>
      </c>
      <c r="Q181" s="66">
        <v>6698</v>
      </c>
      <c r="R181" s="67">
        <v>3124</v>
      </c>
      <c r="S181" s="67">
        <v>0</v>
      </c>
      <c r="T181" s="67">
        <v>3124</v>
      </c>
      <c r="U181" s="68"/>
      <c r="V181" s="69" t="str">
        <f>VLOOKUP(H181,'CATEGORIZAÇÃO PARA PUBLICAÇÃO'!$A$1:$C$100,3,FALSE)</f>
        <v>PRESTAÇÃO DE SERVIÇOS</v>
      </c>
    </row>
    <row r="182" spans="1:22" ht="72" hidden="1" customHeight="1" x14ac:dyDescent="0.2">
      <c r="A182" s="58">
        <v>1441</v>
      </c>
      <c r="B182" s="59">
        <v>1440011</v>
      </c>
      <c r="C182" s="59" t="s">
        <v>727</v>
      </c>
      <c r="D182" s="59" t="s">
        <v>759</v>
      </c>
      <c r="E182" s="60">
        <v>17282880000139</v>
      </c>
      <c r="F182" s="61">
        <f t="shared" si="0"/>
        <v>17282880000139</v>
      </c>
      <c r="G182" s="62" t="s">
        <v>394</v>
      </c>
      <c r="H182" s="59">
        <v>3918</v>
      </c>
      <c r="I182" s="63" t="s">
        <v>485</v>
      </c>
      <c r="J182" s="64">
        <v>45944</v>
      </c>
      <c r="K182" s="59">
        <v>18</v>
      </c>
      <c r="L182" s="65">
        <v>12563.67</v>
      </c>
      <c r="M182" s="65">
        <v>232.47</v>
      </c>
      <c r="N182" s="65">
        <v>0</v>
      </c>
      <c r="O182" s="65">
        <v>12331.2</v>
      </c>
      <c r="P182" s="64">
        <v>45945</v>
      </c>
      <c r="Q182" s="66">
        <v>6700</v>
      </c>
      <c r="R182" s="67">
        <v>12331.2</v>
      </c>
      <c r="S182" s="67">
        <v>0</v>
      </c>
      <c r="T182" s="67">
        <v>12331.2</v>
      </c>
      <c r="U182" s="68"/>
      <c r="V182" s="69" t="str">
        <f>VLOOKUP(H182,'CATEGORIZAÇÃO PARA PUBLICAÇÃO'!$A$1:$C$100,3,FALSE)</f>
        <v>PRESTAÇÃO DE SERVIÇOS</v>
      </c>
    </row>
    <row r="183" spans="1:22" ht="72" hidden="1" customHeight="1" x14ac:dyDescent="0.2">
      <c r="A183" s="58">
        <v>1441</v>
      </c>
      <c r="B183" s="59">
        <v>1440011</v>
      </c>
      <c r="C183" s="59" t="s">
        <v>727</v>
      </c>
      <c r="D183" s="59" t="s">
        <v>759</v>
      </c>
      <c r="E183" s="60">
        <v>17282880000139</v>
      </c>
      <c r="F183" s="61">
        <f t="shared" si="0"/>
        <v>17282880000139</v>
      </c>
      <c r="G183" s="62" t="s">
        <v>394</v>
      </c>
      <c r="H183" s="59">
        <v>3918</v>
      </c>
      <c r="I183" s="63" t="s">
        <v>485</v>
      </c>
      <c r="J183" s="64">
        <v>45944</v>
      </c>
      <c r="K183" s="59">
        <v>19</v>
      </c>
      <c r="L183" s="65">
        <v>5253.87</v>
      </c>
      <c r="M183" s="65">
        <v>96.94</v>
      </c>
      <c r="N183" s="65">
        <v>0</v>
      </c>
      <c r="O183" s="65">
        <v>5156.93</v>
      </c>
      <c r="P183" s="64">
        <v>45945</v>
      </c>
      <c r="Q183" s="66">
        <v>6702</v>
      </c>
      <c r="R183" s="67">
        <v>5156.93</v>
      </c>
      <c r="S183" s="67">
        <v>0</v>
      </c>
      <c r="T183" s="67">
        <v>5156.93</v>
      </c>
      <c r="U183" s="68"/>
      <c r="V183" s="69" t="str">
        <f>VLOOKUP(H183,'CATEGORIZAÇÃO PARA PUBLICAÇÃO'!$A$1:$C$100,3,FALSE)</f>
        <v>PRESTAÇÃO DE SERVIÇOS</v>
      </c>
    </row>
    <row r="184" spans="1:22" ht="72" hidden="1" customHeight="1" x14ac:dyDescent="0.2">
      <c r="A184" s="58">
        <v>1441</v>
      </c>
      <c r="B184" s="59">
        <v>1440011</v>
      </c>
      <c r="C184" s="59" t="s">
        <v>728</v>
      </c>
      <c r="D184" s="59" t="s">
        <v>759</v>
      </c>
      <c r="E184" s="60">
        <v>7290137000177</v>
      </c>
      <c r="F184" s="61">
        <f t="shared" si="0"/>
        <v>7290137000177</v>
      </c>
      <c r="G184" s="62" t="s">
        <v>429</v>
      </c>
      <c r="H184" s="59">
        <v>3999</v>
      </c>
      <c r="I184" s="63" t="s">
        <v>479</v>
      </c>
      <c r="J184" s="64">
        <v>45944</v>
      </c>
      <c r="K184" s="59">
        <v>9</v>
      </c>
      <c r="L184" s="65">
        <v>7965</v>
      </c>
      <c r="M184" s="65">
        <v>398.25</v>
      </c>
      <c r="N184" s="65">
        <v>0</v>
      </c>
      <c r="O184" s="65">
        <v>7566.75</v>
      </c>
      <c r="P184" s="64">
        <v>45945</v>
      </c>
      <c r="Q184" s="66">
        <v>6707</v>
      </c>
      <c r="R184" s="67">
        <v>7566.75</v>
      </c>
      <c r="S184" s="67">
        <v>0</v>
      </c>
      <c r="T184" s="67">
        <v>7566.75</v>
      </c>
      <c r="U184" s="68"/>
      <c r="V184" s="69" t="str">
        <f>VLOOKUP(H184,'CATEGORIZAÇÃO PARA PUBLICAÇÃO'!$A$1:$C$100,3,FALSE)</f>
        <v>PRESTAÇÃO DE SERVIÇOS</v>
      </c>
    </row>
    <row r="185" spans="1:22" ht="72" hidden="1" customHeight="1" x14ac:dyDescent="0.2">
      <c r="A185" s="58">
        <v>1441</v>
      </c>
      <c r="B185" s="59">
        <v>1440011</v>
      </c>
      <c r="C185" s="59" t="s">
        <v>729</v>
      </c>
      <c r="D185" s="59" t="s">
        <v>759</v>
      </c>
      <c r="E185" s="60">
        <v>22056515000146</v>
      </c>
      <c r="F185" s="61">
        <f t="shared" si="0"/>
        <v>22056515000146</v>
      </c>
      <c r="G185" s="62" t="s">
        <v>150</v>
      </c>
      <c r="H185" s="59">
        <v>3931</v>
      </c>
      <c r="I185" s="63" t="s">
        <v>477</v>
      </c>
      <c r="J185" s="64">
        <v>45944</v>
      </c>
      <c r="K185" s="59">
        <v>3</v>
      </c>
      <c r="L185" s="65">
        <v>19526.64</v>
      </c>
      <c r="M185" s="65">
        <v>0</v>
      </c>
      <c r="N185" s="65">
        <v>0</v>
      </c>
      <c r="O185" s="65">
        <v>19526.64</v>
      </c>
      <c r="P185" s="64">
        <v>45945</v>
      </c>
      <c r="Q185" s="66">
        <v>6709</v>
      </c>
      <c r="R185" s="67">
        <v>19526.64</v>
      </c>
      <c r="S185" s="67">
        <v>0</v>
      </c>
      <c r="T185" s="67">
        <v>19526.64</v>
      </c>
      <c r="U185" s="68"/>
      <c r="V185" s="69" t="str">
        <f>VLOOKUP(H185,'CATEGORIZAÇÃO PARA PUBLICAÇÃO'!$A$1:$C$100,3,FALSE)</f>
        <v>PRESTAÇÃO DE SERVIÇOS</v>
      </c>
    </row>
    <row r="186" spans="1:22" ht="72" hidden="1" customHeight="1" x14ac:dyDescent="0.2">
      <c r="A186" s="58">
        <v>1441</v>
      </c>
      <c r="B186" s="59">
        <v>1440011</v>
      </c>
      <c r="C186" s="59" t="s">
        <v>730</v>
      </c>
      <c r="D186" s="59" t="s">
        <v>759</v>
      </c>
      <c r="E186" s="60">
        <v>22056515000146</v>
      </c>
      <c r="F186" s="61">
        <f t="shared" si="0"/>
        <v>22056515000146</v>
      </c>
      <c r="G186" s="62" t="s">
        <v>150</v>
      </c>
      <c r="H186" s="59">
        <v>3919</v>
      </c>
      <c r="I186" s="63" t="s">
        <v>480</v>
      </c>
      <c r="J186" s="64">
        <v>45944</v>
      </c>
      <c r="K186" s="59">
        <v>1</v>
      </c>
      <c r="L186" s="65">
        <v>6889.98</v>
      </c>
      <c r="M186" s="65">
        <v>0</v>
      </c>
      <c r="N186" s="65">
        <v>0</v>
      </c>
      <c r="O186" s="65">
        <v>6889.98</v>
      </c>
      <c r="P186" s="64">
        <v>45945</v>
      </c>
      <c r="Q186" s="66">
        <v>6710</v>
      </c>
      <c r="R186" s="67">
        <v>6889.98</v>
      </c>
      <c r="S186" s="67">
        <v>0</v>
      </c>
      <c r="T186" s="67">
        <v>6889.98</v>
      </c>
      <c r="U186" s="68"/>
      <c r="V186" s="69" t="str">
        <f>VLOOKUP(H186,'CATEGORIZAÇÃO PARA PUBLICAÇÃO'!$A$1:$C$100,3,FALSE)</f>
        <v>PRESTAÇÃO DE SERVIÇOS</v>
      </c>
    </row>
    <row r="187" spans="1:22" ht="72" hidden="1" customHeight="1" x14ac:dyDescent="0.2">
      <c r="A187" s="102">
        <v>1441</v>
      </c>
      <c r="B187" s="103">
        <v>1440011</v>
      </c>
      <c r="C187" s="103" t="s">
        <v>731</v>
      </c>
      <c r="D187" s="103" t="s">
        <v>759</v>
      </c>
      <c r="E187" s="60">
        <v>9475334000196</v>
      </c>
      <c r="F187" s="104">
        <f t="shared" si="0"/>
        <v>9475334000196</v>
      </c>
      <c r="G187" s="62" t="s">
        <v>437</v>
      </c>
      <c r="H187" s="103">
        <v>3999</v>
      </c>
      <c r="I187" s="105" t="s">
        <v>479</v>
      </c>
      <c r="J187" s="106">
        <v>45944</v>
      </c>
      <c r="K187" s="103">
        <v>8</v>
      </c>
      <c r="L187" s="107">
        <v>14400.08</v>
      </c>
      <c r="M187" s="107">
        <v>0</v>
      </c>
      <c r="N187" s="107">
        <v>0</v>
      </c>
      <c r="O187" s="107">
        <v>14400.08</v>
      </c>
      <c r="P187" s="106">
        <v>45945</v>
      </c>
      <c r="Q187" s="108">
        <v>6697</v>
      </c>
      <c r="R187" s="109">
        <v>14400.08</v>
      </c>
      <c r="S187" s="109">
        <v>691.2</v>
      </c>
      <c r="T187" s="109">
        <v>13708.88</v>
      </c>
      <c r="U187" s="110"/>
      <c r="V187" s="69" t="str">
        <f>VLOOKUP(H187,'CATEGORIZAÇÃO PARA PUBLICAÇÃO'!$A$1:$C$100,3,FALSE)</f>
        <v>PRESTAÇÃO DE SERVIÇOS</v>
      </c>
    </row>
    <row r="188" spans="1:22" ht="69.95" customHeight="1" x14ac:dyDescent="0.2">
      <c r="A188" s="59">
        <v>1441</v>
      </c>
      <c r="B188" s="59">
        <v>1440005</v>
      </c>
      <c r="C188" s="59" t="s">
        <v>732</v>
      </c>
      <c r="D188" s="59" t="s">
        <v>759</v>
      </c>
      <c r="E188" s="98">
        <v>13743953000191</v>
      </c>
      <c r="F188" s="61">
        <f t="shared" si="0"/>
        <v>13743953000191</v>
      </c>
      <c r="G188" s="99" t="s">
        <v>121</v>
      </c>
      <c r="H188" s="59">
        <v>3008</v>
      </c>
      <c r="I188" s="63" t="s">
        <v>464</v>
      </c>
      <c r="J188" s="64">
        <v>45945</v>
      </c>
      <c r="K188" s="59">
        <v>5</v>
      </c>
      <c r="L188" s="65">
        <v>1097.76</v>
      </c>
      <c r="M188" s="65">
        <v>0</v>
      </c>
      <c r="N188" s="65">
        <v>0</v>
      </c>
      <c r="O188" s="65">
        <v>1097.76</v>
      </c>
      <c r="P188" s="64">
        <v>45946</v>
      </c>
      <c r="Q188" s="66">
        <v>281</v>
      </c>
      <c r="R188" s="67">
        <v>1097.76</v>
      </c>
      <c r="S188" s="67">
        <v>0</v>
      </c>
      <c r="T188" s="67">
        <v>1097.76</v>
      </c>
      <c r="U188" s="96"/>
      <c r="V188" s="69" t="str">
        <f>VLOOKUP(H188,'CATEGORIZAÇÃO PARA PUBLICAÇÃO'!$A$1:$C$100,3,FALSE)</f>
        <v>FORNECIMENTO DE BENS</v>
      </c>
    </row>
    <row r="189" spans="1:22" ht="69.95" customHeight="1" x14ac:dyDescent="0.2">
      <c r="A189" s="59">
        <v>1441</v>
      </c>
      <c r="B189" s="59">
        <v>1440005</v>
      </c>
      <c r="C189" s="59" t="s">
        <v>650</v>
      </c>
      <c r="D189" s="59" t="s">
        <v>759</v>
      </c>
      <c r="E189" s="98">
        <v>66455593000199</v>
      </c>
      <c r="F189" s="61">
        <f t="shared" si="0"/>
        <v>66455593000199</v>
      </c>
      <c r="G189" s="99" t="s">
        <v>135</v>
      </c>
      <c r="H189" s="59">
        <v>5214</v>
      </c>
      <c r="I189" s="63" t="s">
        <v>472</v>
      </c>
      <c r="J189" s="64">
        <v>45945</v>
      </c>
      <c r="K189" s="59">
        <v>1</v>
      </c>
      <c r="L189" s="65">
        <v>7730</v>
      </c>
      <c r="M189" s="65">
        <v>0</v>
      </c>
      <c r="N189" s="65">
        <v>0</v>
      </c>
      <c r="O189" s="65">
        <v>7730</v>
      </c>
      <c r="P189" s="64">
        <v>45946</v>
      </c>
      <c r="Q189" s="66">
        <v>282</v>
      </c>
      <c r="R189" s="67">
        <v>7730</v>
      </c>
      <c r="S189" s="67">
        <v>92.76</v>
      </c>
      <c r="T189" s="67">
        <v>7637.24</v>
      </c>
      <c r="U189" s="96"/>
      <c r="V189" s="69" t="str">
        <f>VLOOKUP(H189,'CATEGORIZAÇÃO PARA PUBLICAÇÃO'!$A$1:$C$100,3,FALSE)</f>
        <v>FORNECIMENTO DE BENS</v>
      </c>
    </row>
    <row r="190" spans="1:22" ht="69.95" customHeight="1" x14ac:dyDescent="0.2">
      <c r="A190" s="59">
        <v>1441</v>
      </c>
      <c r="B190" s="59">
        <v>1440005</v>
      </c>
      <c r="C190" s="59" t="s">
        <v>659</v>
      </c>
      <c r="D190" s="59" t="s">
        <v>759</v>
      </c>
      <c r="E190" s="98">
        <v>42715989000160</v>
      </c>
      <c r="F190" s="61">
        <f t="shared" si="0"/>
        <v>42715989000160</v>
      </c>
      <c r="G190" s="99" t="s">
        <v>142</v>
      </c>
      <c r="H190" s="59">
        <v>3017</v>
      </c>
      <c r="I190" s="63" t="s">
        <v>476</v>
      </c>
      <c r="J190" s="64">
        <v>45945</v>
      </c>
      <c r="K190" s="59">
        <v>1</v>
      </c>
      <c r="L190" s="65">
        <v>1071</v>
      </c>
      <c r="M190" s="65">
        <v>0</v>
      </c>
      <c r="N190" s="65">
        <v>0</v>
      </c>
      <c r="O190" s="65">
        <v>1071</v>
      </c>
      <c r="P190" s="64">
        <v>45946</v>
      </c>
      <c r="Q190" s="66">
        <v>283</v>
      </c>
      <c r="R190" s="67">
        <v>1071</v>
      </c>
      <c r="S190" s="67">
        <v>0</v>
      </c>
      <c r="T190" s="67">
        <v>1071</v>
      </c>
      <c r="U190" s="96"/>
      <c r="V190" s="69" t="str">
        <f>VLOOKUP(H190,'CATEGORIZAÇÃO PARA PUBLICAÇÃO'!$A$1:$C$100,3,FALSE)</f>
        <v>FORNECIMENTO DE BENS</v>
      </c>
    </row>
    <row r="191" spans="1:22" ht="72" hidden="1" customHeight="1" x14ac:dyDescent="0.2">
      <c r="A191" s="58">
        <v>1441</v>
      </c>
      <c r="B191" s="59">
        <v>1440006</v>
      </c>
      <c r="C191" s="59" t="s">
        <v>694</v>
      </c>
      <c r="D191" s="59" t="s">
        <v>759</v>
      </c>
      <c r="E191" s="60">
        <v>1017250000105</v>
      </c>
      <c r="F191" s="61">
        <f t="shared" si="0"/>
        <v>1017250000105</v>
      </c>
      <c r="G191" s="62" t="s">
        <v>145</v>
      </c>
      <c r="H191" s="59">
        <v>3304</v>
      </c>
      <c r="I191" s="63" t="s">
        <v>13</v>
      </c>
      <c r="J191" s="64">
        <v>45945</v>
      </c>
      <c r="K191" s="59">
        <v>11</v>
      </c>
      <c r="L191" s="65">
        <v>6519.93</v>
      </c>
      <c r="M191" s="65">
        <v>0</v>
      </c>
      <c r="N191" s="65">
        <v>0</v>
      </c>
      <c r="O191" s="65">
        <v>6519.93</v>
      </c>
      <c r="P191" s="64">
        <v>45945</v>
      </c>
      <c r="Q191" s="66">
        <v>89</v>
      </c>
      <c r="R191" s="67">
        <v>6519.93</v>
      </c>
      <c r="S191" s="67">
        <v>158.41999999999999</v>
      </c>
      <c r="T191" s="67">
        <v>6361.51</v>
      </c>
      <c r="U191" s="68"/>
      <c r="V191" s="69" t="str">
        <f>VLOOKUP(H191,'CATEGORIZAÇÃO PARA PUBLICAÇÃO'!$A$1:$C$100,3,FALSE)</f>
        <v>PRESTAÇÃO DE SERVIÇOS</v>
      </c>
    </row>
    <row r="192" spans="1:22" ht="72" hidden="1" customHeight="1" x14ac:dyDescent="0.2">
      <c r="A192" s="58">
        <v>1441</v>
      </c>
      <c r="B192" s="59">
        <v>1440011</v>
      </c>
      <c r="C192" s="59" t="s">
        <v>733</v>
      </c>
      <c r="D192" s="59" t="s">
        <v>759</v>
      </c>
      <c r="E192" s="60">
        <v>52078371000190</v>
      </c>
      <c r="F192" s="61">
        <f t="shared" si="0"/>
        <v>52078371000190</v>
      </c>
      <c r="G192" s="62" t="s">
        <v>311</v>
      </c>
      <c r="H192" s="59">
        <v>3919</v>
      </c>
      <c r="I192" s="63" t="s">
        <v>480</v>
      </c>
      <c r="J192" s="64">
        <v>45945</v>
      </c>
      <c r="K192" s="59">
        <v>3</v>
      </c>
      <c r="L192" s="65">
        <v>1864</v>
      </c>
      <c r="M192" s="65">
        <v>0</v>
      </c>
      <c r="N192" s="65">
        <v>0</v>
      </c>
      <c r="O192" s="65">
        <v>1864</v>
      </c>
      <c r="P192" s="64">
        <v>45945</v>
      </c>
      <c r="Q192" s="66">
        <v>6716</v>
      </c>
      <c r="R192" s="67">
        <v>1864</v>
      </c>
      <c r="S192" s="67">
        <v>0</v>
      </c>
      <c r="T192" s="67">
        <v>1864</v>
      </c>
      <c r="U192" s="68"/>
      <c r="V192" s="69" t="str">
        <f>VLOOKUP(H192,'CATEGORIZAÇÃO PARA PUBLICAÇÃO'!$A$1:$C$100,3,FALSE)</f>
        <v>PRESTAÇÃO DE SERVIÇOS</v>
      </c>
    </row>
    <row r="193" spans="1:22" ht="72" hidden="1" customHeight="1" x14ac:dyDescent="0.2">
      <c r="A193" s="58">
        <v>1441</v>
      </c>
      <c r="B193" s="59">
        <v>1440011</v>
      </c>
      <c r="C193" s="59" t="s">
        <v>695</v>
      </c>
      <c r="D193" s="59" t="s">
        <v>759</v>
      </c>
      <c r="E193" s="60">
        <v>1017250000105</v>
      </c>
      <c r="F193" s="61">
        <f t="shared" si="0"/>
        <v>1017250000105</v>
      </c>
      <c r="G193" s="62" t="s">
        <v>145</v>
      </c>
      <c r="H193" s="59">
        <v>3304</v>
      </c>
      <c r="I193" s="63" t="s">
        <v>13</v>
      </c>
      <c r="J193" s="64">
        <v>45945</v>
      </c>
      <c r="K193" s="59">
        <v>18</v>
      </c>
      <c r="L193" s="65">
        <v>3808.07</v>
      </c>
      <c r="M193" s="65">
        <v>0</v>
      </c>
      <c r="N193" s="65">
        <v>0</v>
      </c>
      <c r="O193" s="65">
        <v>3808.07</v>
      </c>
      <c r="P193" s="64">
        <v>45945</v>
      </c>
      <c r="Q193" s="66">
        <v>6722</v>
      </c>
      <c r="R193" s="67">
        <v>3808.07</v>
      </c>
      <c r="S193" s="67">
        <v>93.32</v>
      </c>
      <c r="T193" s="67">
        <v>3714.75</v>
      </c>
      <c r="U193" s="68"/>
      <c r="V193" s="69" t="str">
        <f>VLOOKUP(H193,'CATEGORIZAÇÃO PARA PUBLICAÇÃO'!$A$1:$C$100,3,FALSE)</f>
        <v>PRESTAÇÃO DE SERVIÇOS</v>
      </c>
    </row>
    <row r="194" spans="1:22" ht="72" hidden="1" customHeight="1" x14ac:dyDescent="0.2">
      <c r="A194" s="58">
        <v>1441</v>
      </c>
      <c r="B194" s="59">
        <v>1440011</v>
      </c>
      <c r="C194" s="59" t="s">
        <v>695</v>
      </c>
      <c r="D194" s="59" t="s">
        <v>759</v>
      </c>
      <c r="E194" s="60">
        <v>1017250000105</v>
      </c>
      <c r="F194" s="61">
        <f t="shared" si="0"/>
        <v>1017250000105</v>
      </c>
      <c r="G194" s="62" t="s">
        <v>145</v>
      </c>
      <c r="H194" s="59">
        <v>3304</v>
      </c>
      <c r="I194" s="63" t="s">
        <v>13</v>
      </c>
      <c r="J194" s="64">
        <v>45945</v>
      </c>
      <c r="K194" s="59">
        <v>19</v>
      </c>
      <c r="L194" s="65">
        <v>1598.93</v>
      </c>
      <c r="M194" s="65">
        <v>0</v>
      </c>
      <c r="N194" s="65">
        <v>0</v>
      </c>
      <c r="O194" s="65">
        <v>1598.93</v>
      </c>
      <c r="P194" s="64">
        <v>45945</v>
      </c>
      <c r="Q194" s="66">
        <v>6723</v>
      </c>
      <c r="R194" s="67">
        <v>1598.93</v>
      </c>
      <c r="S194" s="67">
        <v>39.020000000000003</v>
      </c>
      <c r="T194" s="67">
        <v>1559.91</v>
      </c>
      <c r="U194" s="68"/>
      <c r="V194" s="69" t="str">
        <f>VLOOKUP(H194,'CATEGORIZAÇÃO PARA PUBLICAÇÃO'!$A$1:$C$100,3,FALSE)</f>
        <v>PRESTAÇÃO DE SERVIÇOS</v>
      </c>
    </row>
    <row r="195" spans="1:22" ht="72" hidden="1" customHeight="1" x14ac:dyDescent="0.2">
      <c r="A195" s="58">
        <v>1441</v>
      </c>
      <c r="B195" s="59">
        <v>1440011</v>
      </c>
      <c r="C195" s="59" t="s">
        <v>695</v>
      </c>
      <c r="D195" s="59" t="s">
        <v>759</v>
      </c>
      <c r="E195" s="60">
        <v>1017250000105</v>
      </c>
      <c r="F195" s="61">
        <f t="shared" si="0"/>
        <v>1017250000105</v>
      </c>
      <c r="G195" s="62" t="s">
        <v>145</v>
      </c>
      <c r="H195" s="59">
        <v>3304</v>
      </c>
      <c r="I195" s="63" t="s">
        <v>13</v>
      </c>
      <c r="J195" s="64">
        <v>45945</v>
      </c>
      <c r="K195" s="59">
        <v>20</v>
      </c>
      <c r="L195" s="65">
        <v>12336.1</v>
      </c>
      <c r="M195" s="65">
        <v>0</v>
      </c>
      <c r="N195" s="65">
        <v>0</v>
      </c>
      <c r="O195" s="65">
        <v>12336.1</v>
      </c>
      <c r="P195" s="64">
        <v>45945</v>
      </c>
      <c r="Q195" s="66">
        <v>6724</v>
      </c>
      <c r="R195" s="67">
        <v>12336.1</v>
      </c>
      <c r="S195" s="67">
        <v>302.52</v>
      </c>
      <c r="T195" s="67">
        <v>12033.58</v>
      </c>
      <c r="U195" s="68"/>
      <c r="V195" s="69" t="str">
        <f>VLOOKUP(H195,'CATEGORIZAÇÃO PARA PUBLICAÇÃO'!$A$1:$C$100,3,FALSE)</f>
        <v>PRESTAÇÃO DE SERVIÇOS</v>
      </c>
    </row>
    <row r="196" spans="1:22" ht="72" hidden="1" customHeight="1" x14ac:dyDescent="0.2">
      <c r="A196" s="58">
        <v>1441</v>
      </c>
      <c r="B196" s="59">
        <v>1440011</v>
      </c>
      <c r="C196" s="59" t="s">
        <v>695</v>
      </c>
      <c r="D196" s="59" t="s">
        <v>759</v>
      </c>
      <c r="E196" s="60">
        <v>1017250000105</v>
      </c>
      <c r="F196" s="61">
        <f t="shared" si="0"/>
        <v>1017250000105</v>
      </c>
      <c r="G196" s="62" t="s">
        <v>145</v>
      </c>
      <c r="H196" s="59">
        <v>3304</v>
      </c>
      <c r="I196" s="63" t="s">
        <v>13</v>
      </c>
      <c r="J196" s="64">
        <v>45945</v>
      </c>
      <c r="K196" s="59">
        <v>21</v>
      </c>
      <c r="L196" s="65">
        <v>28379.7</v>
      </c>
      <c r="M196" s="65">
        <v>0</v>
      </c>
      <c r="N196" s="65">
        <v>0</v>
      </c>
      <c r="O196" s="65">
        <v>28379.7</v>
      </c>
      <c r="P196" s="64">
        <v>45945</v>
      </c>
      <c r="Q196" s="66">
        <v>6725</v>
      </c>
      <c r="R196" s="67">
        <v>28379.699999999997</v>
      </c>
      <c r="S196" s="67">
        <v>694.03</v>
      </c>
      <c r="T196" s="67">
        <v>27685.67</v>
      </c>
      <c r="U196" s="68"/>
      <c r="V196" s="69" t="str">
        <f>VLOOKUP(H196,'CATEGORIZAÇÃO PARA PUBLICAÇÃO'!$A$1:$C$100,3,FALSE)</f>
        <v>PRESTAÇÃO DE SERVIÇOS</v>
      </c>
    </row>
    <row r="197" spans="1:22" ht="72" hidden="1" customHeight="1" x14ac:dyDescent="0.2">
      <c r="A197" s="58">
        <v>1441</v>
      </c>
      <c r="B197" s="59">
        <v>1440011</v>
      </c>
      <c r="C197" s="59" t="s">
        <v>734</v>
      </c>
      <c r="D197" s="59" t="s">
        <v>759</v>
      </c>
      <c r="E197" s="60">
        <v>87883807000106</v>
      </c>
      <c r="F197" s="61">
        <f t="shared" si="0"/>
        <v>87883807000106</v>
      </c>
      <c r="G197" s="62" t="s">
        <v>402</v>
      </c>
      <c r="H197" s="59">
        <v>3910</v>
      </c>
      <c r="I197" s="63" t="s">
        <v>486</v>
      </c>
      <c r="J197" s="64">
        <v>45945</v>
      </c>
      <c r="K197" s="59">
        <v>10</v>
      </c>
      <c r="L197" s="65">
        <v>325.60000000000002</v>
      </c>
      <c r="M197" s="65">
        <v>0</v>
      </c>
      <c r="N197" s="65">
        <v>0</v>
      </c>
      <c r="O197" s="65">
        <v>325.60000000000002</v>
      </c>
      <c r="P197" s="64">
        <v>45945</v>
      </c>
      <c r="Q197" s="66">
        <v>6726</v>
      </c>
      <c r="R197" s="67">
        <v>325.60000000000002</v>
      </c>
      <c r="S197" s="67">
        <v>7.81</v>
      </c>
      <c r="T197" s="67">
        <v>317.79000000000002</v>
      </c>
      <c r="U197" s="68"/>
      <c r="V197" s="69" t="str">
        <f>VLOOKUP(H197,'CATEGORIZAÇÃO PARA PUBLICAÇÃO'!$A$1:$C$100,3,FALSE)</f>
        <v>PRESTAÇÃO DE SERVIÇOS</v>
      </c>
    </row>
    <row r="198" spans="1:22" ht="72" hidden="1" customHeight="1" x14ac:dyDescent="0.2">
      <c r="A198" s="58">
        <v>1441</v>
      </c>
      <c r="B198" s="59">
        <v>1440011</v>
      </c>
      <c r="C198" s="59" t="s">
        <v>735</v>
      </c>
      <c r="D198" s="59" t="s">
        <v>759</v>
      </c>
      <c r="E198" s="60">
        <v>5666393000190</v>
      </c>
      <c r="F198" s="61">
        <f t="shared" si="0"/>
        <v>5666393000190</v>
      </c>
      <c r="G198" s="62" t="s">
        <v>438</v>
      </c>
      <c r="H198" s="59">
        <v>3305</v>
      </c>
      <c r="I198" s="63" t="s">
        <v>15</v>
      </c>
      <c r="J198" s="64">
        <v>45945</v>
      </c>
      <c r="K198" s="59">
        <v>3</v>
      </c>
      <c r="L198" s="65">
        <v>1759.34</v>
      </c>
      <c r="M198" s="65">
        <v>52.78</v>
      </c>
      <c r="N198" s="65">
        <v>0</v>
      </c>
      <c r="O198" s="65">
        <v>1706.56</v>
      </c>
      <c r="P198" s="64">
        <v>45945</v>
      </c>
      <c r="Q198" s="66">
        <v>6720</v>
      </c>
      <c r="R198" s="67">
        <v>1706.56</v>
      </c>
      <c r="S198" s="67">
        <v>0</v>
      </c>
      <c r="T198" s="67">
        <v>1706.56</v>
      </c>
      <c r="U198" s="68"/>
      <c r="V198" s="69" t="str">
        <f>VLOOKUP(H198,'CATEGORIZAÇÃO PARA PUBLICAÇÃO'!$A$1:$C$100,3,FALSE)</f>
        <v>PRESTAÇÃO DE SERVIÇOS</v>
      </c>
    </row>
    <row r="199" spans="1:22" ht="72" hidden="1" customHeight="1" x14ac:dyDescent="0.2">
      <c r="A199" s="58">
        <v>1441</v>
      </c>
      <c r="B199" s="59">
        <v>1440011</v>
      </c>
      <c r="C199" s="59" t="s">
        <v>736</v>
      </c>
      <c r="D199" s="59" t="s">
        <v>759</v>
      </c>
      <c r="E199" s="60">
        <v>12057731000152</v>
      </c>
      <c r="F199" s="61">
        <f t="shared" si="0"/>
        <v>12057731000152</v>
      </c>
      <c r="G199" s="62" t="s">
        <v>460</v>
      </c>
      <c r="H199" s="59">
        <v>3922</v>
      </c>
      <c r="I199" s="63" t="s">
        <v>21</v>
      </c>
      <c r="J199" s="64">
        <v>45945</v>
      </c>
      <c r="K199" s="59">
        <v>9</v>
      </c>
      <c r="L199" s="65">
        <v>500</v>
      </c>
      <c r="M199" s="65">
        <v>0</v>
      </c>
      <c r="N199" s="65">
        <v>0</v>
      </c>
      <c r="O199" s="65">
        <v>500</v>
      </c>
      <c r="P199" s="64">
        <v>45945</v>
      </c>
      <c r="Q199" s="66">
        <v>6717</v>
      </c>
      <c r="R199" s="67">
        <v>500</v>
      </c>
      <c r="S199" s="67">
        <v>0</v>
      </c>
      <c r="T199" s="67">
        <v>500</v>
      </c>
      <c r="U199" s="68"/>
      <c r="V199" s="69" t="str">
        <f>VLOOKUP(H199,'CATEGORIZAÇÃO PARA PUBLICAÇÃO'!$A$1:$C$100,3,FALSE)</f>
        <v>PRESTAÇÃO DE SERVIÇOS</v>
      </c>
    </row>
    <row r="200" spans="1:22" ht="72" hidden="1" customHeight="1" x14ac:dyDescent="0.2">
      <c r="A200" s="58">
        <v>1441</v>
      </c>
      <c r="B200" s="59">
        <v>1440011</v>
      </c>
      <c r="C200" s="59" t="s">
        <v>724</v>
      </c>
      <c r="D200" s="59" t="s">
        <v>759</v>
      </c>
      <c r="E200" s="60">
        <v>12057731000152</v>
      </c>
      <c r="F200" s="61">
        <f t="shared" si="0"/>
        <v>12057731000152</v>
      </c>
      <c r="G200" s="62" t="s">
        <v>460</v>
      </c>
      <c r="H200" s="59">
        <v>3921</v>
      </c>
      <c r="I200" s="63" t="s">
        <v>482</v>
      </c>
      <c r="J200" s="64">
        <v>45945</v>
      </c>
      <c r="K200" s="59">
        <v>13</v>
      </c>
      <c r="L200" s="65">
        <v>3260</v>
      </c>
      <c r="M200" s="65">
        <v>163</v>
      </c>
      <c r="N200" s="65">
        <v>0</v>
      </c>
      <c r="O200" s="65">
        <v>3097</v>
      </c>
      <c r="P200" s="64">
        <v>45945</v>
      </c>
      <c r="Q200" s="66">
        <v>6714</v>
      </c>
      <c r="R200" s="67">
        <v>3097</v>
      </c>
      <c r="S200" s="67">
        <v>156.47999999999999</v>
      </c>
      <c r="T200" s="67">
        <v>2940.52</v>
      </c>
      <c r="U200" s="68"/>
      <c r="V200" s="69" t="str">
        <f>VLOOKUP(H200,'CATEGORIZAÇÃO PARA PUBLICAÇÃO'!$A$1:$C$100,3,FALSE)</f>
        <v>PRESTAÇÃO DE SERVIÇOS</v>
      </c>
    </row>
    <row r="201" spans="1:22" ht="72" hidden="1" customHeight="1" x14ac:dyDescent="0.2">
      <c r="A201" s="58">
        <v>1441</v>
      </c>
      <c r="B201" s="59">
        <v>1440011</v>
      </c>
      <c r="C201" s="59" t="s">
        <v>724</v>
      </c>
      <c r="D201" s="59" t="s">
        <v>759</v>
      </c>
      <c r="E201" s="60">
        <v>12057731000152</v>
      </c>
      <c r="F201" s="61">
        <f t="shared" si="0"/>
        <v>12057731000152</v>
      </c>
      <c r="G201" s="62" t="s">
        <v>460</v>
      </c>
      <c r="H201" s="59">
        <v>3921</v>
      </c>
      <c r="I201" s="63" t="s">
        <v>482</v>
      </c>
      <c r="J201" s="64">
        <v>45945</v>
      </c>
      <c r="K201" s="59">
        <v>14</v>
      </c>
      <c r="L201" s="65">
        <v>3720</v>
      </c>
      <c r="M201" s="65">
        <v>211</v>
      </c>
      <c r="N201" s="65">
        <v>0</v>
      </c>
      <c r="O201" s="65">
        <v>3509</v>
      </c>
      <c r="P201" s="64">
        <v>45945</v>
      </c>
      <c r="Q201" s="66">
        <v>6718</v>
      </c>
      <c r="R201" s="67">
        <v>3509</v>
      </c>
      <c r="S201" s="67">
        <v>202.56</v>
      </c>
      <c r="T201" s="67">
        <v>3306.44</v>
      </c>
      <c r="U201" s="68"/>
      <c r="V201" s="69" t="str">
        <f>VLOOKUP(H201,'CATEGORIZAÇÃO PARA PUBLICAÇÃO'!$A$1:$C$100,3,FALSE)</f>
        <v>PRESTAÇÃO DE SERVIÇOS</v>
      </c>
    </row>
    <row r="202" spans="1:22" ht="72" hidden="1" customHeight="1" x14ac:dyDescent="0.2">
      <c r="A202" s="58">
        <v>1441</v>
      </c>
      <c r="B202" s="59">
        <v>1440011</v>
      </c>
      <c r="C202" s="59" t="s">
        <v>737</v>
      </c>
      <c r="D202" s="59" t="s">
        <v>759</v>
      </c>
      <c r="E202" s="60">
        <v>22884260000100</v>
      </c>
      <c r="F202" s="61">
        <f t="shared" si="0"/>
        <v>22884260000100</v>
      </c>
      <c r="G202" s="62" t="s">
        <v>365</v>
      </c>
      <c r="H202" s="59">
        <v>3921</v>
      </c>
      <c r="I202" s="63" t="s">
        <v>482</v>
      </c>
      <c r="J202" s="64">
        <v>45945</v>
      </c>
      <c r="K202" s="59">
        <v>1</v>
      </c>
      <c r="L202" s="65">
        <v>2857</v>
      </c>
      <c r="M202" s="65">
        <v>177.85</v>
      </c>
      <c r="N202" s="65">
        <v>0</v>
      </c>
      <c r="O202" s="65">
        <v>2679.15</v>
      </c>
      <c r="P202" s="64">
        <v>45945</v>
      </c>
      <c r="Q202" s="66">
        <v>6704</v>
      </c>
      <c r="R202" s="67">
        <v>2679.15</v>
      </c>
      <c r="S202" s="67">
        <v>0</v>
      </c>
      <c r="T202" s="67">
        <v>2679.15</v>
      </c>
      <c r="U202" s="68"/>
      <c r="V202" s="69" t="str">
        <f>VLOOKUP(H202,'CATEGORIZAÇÃO PARA PUBLICAÇÃO'!$A$1:$C$100,3,FALSE)</f>
        <v>PRESTAÇÃO DE SERVIÇOS</v>
      </c>
    </row>
    <row r="203" spans="1:22" ht="72" hidden="1" customHeight="1" x14ac:dyDescent="0.2">
      <c r="A203" s="58">
        <v>1441</v>
      </c>
      <c r="B203" s="59">
        <v>1440011</v>
      </c>
      <c r="C203" s="59" t="s">
        <v>738</v>
      </c>
      <c r="D203" s="59" t="s">
        <v>759</v>
      </c>
      <c r="E203" s="60">
        <v>22884260000100</v>
      </c>
      <c r="F203" s="61">
        <f t="shared" si="0"/>
        <v>22884260000100</v>
      </c>
      <c r="G203" s="62" t="s">
        <v>365</v>
      </c>
      <c r="H203" s="59">
        <v>3922</v>
      </c>
      <c r="I203" s="63" t="s">
        <v>21</v>
      </c>
      <c r="J203" s="64">
        <v>45945</v>
      </c>
      <c r="K203" s="59">
        <v>1</v>
      </c>
      <c r="L203" s="65">
        <v>700</v>
      </c>
      <c r="M203" s="65">
        <v>0</v>
      </c>
      <c r="N203" s="65">
        <v>0</v>
      </c>
      <c r="O203" s="65">
        <v>700</v>
      </c>
      <c r="P203" s="64">
        <v>45945</v>
      </c>
      <c r="Q203" s="66">
        <v>6706</v>
      </c>
      <c r="R203" s="67">
        <v>700</v>
      </c>
      <c r="S203" s="67">
        <v>0</v>
      </c>
      <c r="T203" s="67">
        <v>700</v>
      </c>
      <c r="U203" s="68"/>
      <c r="V203" s="69" t="str">
        <f>VLOOKUP(H203,'CATEGORIZAÇÃO PARA PUBLICAÇÃO'!$A$1:$C$100,3,FALSE)</f>
        <v>PRESTAÇÃO DE SERVIÇOS</v>
      </c>
    </row>
    <row r="204" spans="1:22" ht="72" hidden="1" customHeight="1" x14ac:dyDescent="0.2">
      <c r="A204" s="58">
        <v>1441</v>
      </c>
      <c r="B204" s="59">
        <v>1440006</v>
      </c>
      <c r="C204" s="59" t="s">
        <v>739</v>
      </c>
      <c r="D204" s="59" t="s">
        <v>759</v>
      </c>
      <c r="E204" s="60">
        <v>29419181000177</v>
      </c>
      <c r="F204" s="61">
        <f t="shared" si="0"/>
        <v>29419181000177</v>
      </c>
      <c r="G204" s="62" t="s">
        <v>149</v>
      </c>
      <c r="H204" s="59">
        <v>3948</v>
      </c>
      <c r="I204" s="63" t="s">
        <v>23</v>
      </c>
      <c r="J204" s="64">
        <v>45946</v>
      </c>
      <c r="K204" s="59">
        <v>1</v>
      </c>
      <c r="L204" s="65">
        <v>5400</v>
      </c>
      <c r="M204" s="65">
        <v>0</v>
      </c>
      <c r="N204" s="65">
        <v>0</v>
      </c>
      <c r="O204" s="65">
        <v>5400</v>
      </c>
      <c r="P204" s="64">
        <v>45946</v>
      </c>
      <c r="Q204" s="66">
        <v>90</v>
      </c>
      <c r="R204" s="67">
        <v>5400</v>
      </c>
      <c r="S204" s="67">
        <v>0</v>
      </c>
      <c r="T204" s="67">
        <v>5400</v>
      </c>
      <c r="U204" s="68"/>
      <c r="V204" s="69" t="str">
        <f>VLOOKUP(H204,'CATEGORIZAÇÃO PARA PUBLICAÇÃO'!$A$1:$C$100,3,FALSE)</f>
        <v>PRESTAÇÃO DE SERVIÇOS</v>
      </c>
    </row>
    <row r="205" spans="1:22" ht="72" hidden="1" customHeight="1" x14ac:dyDescent="0.2">
      <c r="A205" s="58">
        <v>1441</v>
      </c>
      <c r="B205" s="59">
        <v>1440011</v>
      </c>
      <c r="C205" s="59" t="s">
        <v>740</v>
      </c>
      <c r="D205" s="59" t="s">
        <v>759</v>
      </c>
      <c r="E205" s="60">
        <v>34028316001509</v>
      </c>
      <c r="F205" s="61">
        <f t="shared" si="0"/>
        <v>34028316001509</v>
      </c>
      <c r="G205" s="62" t="s">
        <v>386</v>
      </c>
      <c r="H205" s="59">
        <v>3915</v>
      </c>
      <c r="I205" s="63" t="s">
        <v>487</v>
      </c>
      <c r="J205" s="64">
        <v>45946</v>
      </c>
      <c r="K205" s="59" t="s">
        <v>577</v>
      </c>
      <c r="L205" s="65">
        <v>44623.9</v>
      </c>
      <c r="M205" s="65">
        <v>0</v>
      </c>
      <c r="N205" s="65">
        <v>0</v>
      </c>
      <c r="O205" s="65">
        <v>44623.9</v>
      </c>
      <c r="P205" s="64">
        <v>45946</v>
      </c>
      <c r="Q205" s="66">
        <v>6739</v>
      </c>
      <c r="R205" s="67">
        <v>44623.9</v>
      </c>
      <c r="S205" s="67">
        <v>0</v>
      </c>
      <c r="T205" s="67">
        <v>44623.9</v>
      </c>
      <c r="U205" s="68"/>
      <c r="V205" s="69" t="str">
        <f>VLOOKUP(H205,'CATEGORIZAÇÃO PARA PUBLICAÇÃO'!$A$1:$C$100,3,FALSE)</f>
        <v>PRESTAÇÃO DE SERVIÇOS</v>
      </c>
    </row>
    <row r="206" spans="1:22" ht="72" hidden="1" customHeight="1" x14ac:dyDescent="0.2">
      <c r="A206" s="58">
        <v>1441</v>
      </c>
      <c r="B206" s="59">
        <v>1440011</v>
      </c>
      <c r="C206" s="59" t="s">
        <v>741</v>
      </c>
      <c r="D206" s="59" t="s">
        <v>759</v>
      </c>
      <c r="E206" s="60">
        <v>5340639000130</v>
      </c>
      <c r="F206" s="61">
        <f t="shared" ref="F206:F241" si="1">IF(E206&lt;=99999999999,CONCATENATE(LEFT(E206,3),".***.***-",RIGHT(E206,2)),E206)</f>
        <v>5340639000130</v>
      </c>
      <c r="G206" s="62" t="s">
        <v>407</v>
      </c>
      <c r="H206" s="59">
        <v>3987</v>
      </c>
      <c r="I206" s="63" t="s">
        <v>488</v>
      </c>
      <c r="J206" s="64">
        <v>45946</v>
      </c>
      <c r="K206" s="59">
        <v>9</v>
      </c>
      <c r="L206" s="65">
        <v>28855.62</v>
      </c>
      <c r="M206" s="65">
        <v>0</v>
      </c>
      <c r="N206" s="65">
        <v>0</v>
      </c>
      <c r="O206" s="65">
        <v>28855.62</v>
      </c>
      <c r="P206" s="64">
        <v>45947</v>
      </c>
      <c r="Q206" s="66">
        <v>6746</v>
      </c>
      <c r="R206" s="67">
        <v>28855.62</v>
      </c>
      <c r="S206" s="67">
        <v>70.67</v>
      </c>
      <c r="T206" s="67">
        <v>28784.95</v>
      </c>
      <c r="U206" s="68"/>
      <c r="V206" s="69" t="str">
        <f>VLOOKUP(H206,'CATEGORIZAÇÃO PARA PUBLICAÇÃO'!$A$1:$C$100,3,FALSE)</f>
        <v>PRESTAÇÃO DE SERVIÇOS</v>
      </c>
    </row>
    <row r="207" spans="1:22" ht="72" hidden="1" customHeight="1" x14ac:dyDescent="0.2">
      <c r="A207" s="58">
        <v>1441</v>
      </c>
      <c r="B207" s="59">
        <v>1440011</v>
      </c>
      <c r="C207" s="59" t="s">
        <v>742</v>
      </c>
      <c r="D207" s="59" t="s">
        <v>759</v>
      </c>
      <c r="E207" s="60">
        <v>3354844000129</v>
      </c>
      <c r="F207" s="61">
        <f t="shared" si="1"/>
        <v>3354844000129</v>
      </c>
      <c r="G207" s="62" t="s">
        <v>417</v>
      </c>
      <c r="H207" s="59">
        <v>4002</v>
      </c>
      <c r="I207" s="63" t="s">
        <v>489</v>
      </c>
      <c r="J207" s="64">
        <v>45946</v>
      </c>
      <c r="K207" s="59">
        <v>9</v>
      </c>
      <c r="L207" s="65">
        <v>152405.87</v>
      </c>
      <c r="M207" s="65">
        <v>0</v>
      </c>
      <c r="N207" s="65">
        <v>0</v>
      </c>
      <c r="O207" s="65">
        <v>152405.87</v>
      </c>
      <c r="P207" s="64">
        <v>45947</v>
      </c>
      <c r="Q207" s="66">
        <v>6745</v>
      </c>
      <c r="R207" s="67">
        <v>152405.87000000002</v>
      </c>
      <c r="S207" s="67">
        <v>7315.48</v>
      </c>
      <c r="T207" s="67">
        <v>145090.39000000001</v>
      </c>
      <c r="U207" s="68"/>
      <c r="V207" s="69" t="str">
        <f>VLOOKUP(H207,'CATEGORIZAÇÃO PARA PUBLICAÇÃO'!$A$1:$C$100,3,FALSE)</f>
        <v>PRESTAÇÃO DE SERVIÇOS</v>
      </c>
    </row>
    <row r="208" spans="1:22" ht="72" hidden="1" customHeight="1" x14ac:dyDescent="0.2">
      <c r="A208" s="58">
        <v>1441</v>
      </c>
      <c r="B208" s="59">
        <v>1440011</v>
      </c>
      <c r="C208" s="59" t="s">
        <v>743</v>
      </c>
      <c r="D208" s="59" t="s">
        <v>759</v>
      </c>
      <c r="E208" s="60">
        <v>7346326000114</v>
      </c>
      <c r="F208" s="61">
        <f t="shared" si="1"/>
        <v>7346326000114</v>
      </c>
      <c r="G208" s="62" t="s">
        <v>419</v>
      </c>
      <c r="H208" s="59">
        <v>4002</v>
      </c>
      <c r="I208" s="63" t="s">
        <v>489</v>
      </c>
      <c r="J208" s="64">
        <v>45946</v>
      </c>
      <c r="K208" s="59">
        <v>10</v>
      </c>
      <c r="L208" s="65">
        <v>258251.19</v>
      </c>
      <c r="M208" s="65">
        <v>0</v>
      </c>
      <c r="N208" s="65">
        <v>0</v>
      </c>
      <c r="O208" s="65">
        <v>258251.19</v>
      </c>
      <c r="P208" s="64">
        <v>45946</v>
      </c>
      <c r="Q208" s="66">
        <v>6738</v>
      </c>
      <c r="R208" s="67">
        <v>258251.19</v>
      </c>
      <c r="S208" s="67">
        <v>12396.06</v>
      </c>
      <c r="T208" s="67">
        <v>245855.13</v>
      </c>
      <c r="U208" s="68"/>
      <c r="V208" s="69" t="str">
        <f>VLOOKUP(H208,'CATEGORIZAÇÃO PARA PUBLICAÇÃO'!$A$1:$C$100,3,FALSE)</f>
        <v>PRESTAÇÃO DE SERVIÇOS</v>
      </c>
    </row>
    <row r="209" spans="1:22" ht="72" hidden="1" customHeight="1" x14ac:dyDescent="0.2">
      <c r="A209" s="58">
        <v>1441</v>
      </c>
      <c r="B209" s="59">
        <v>1440011</v>
      </c>
      <c r="C209" s="59" t="s">
        <v>744</v>
      </c>
      <c r="D209" s="59" t="s">
        <v>759</v>
      </c>
      <c r="E209" s="60">
        <v>8265838000119</v>
      </c>
      <c r="F209" s="61">
        <f t="shared" si="1"/>
        <v>8265838000119</v>
      </c>
      <c r="G209" s="62" t="s">
        <v>440</v>
      </c>
      <c r="H209" s="59">
        <v>3922</v>
      </c>
      <c r="I209" s="63" t="s">
        <v>21</v>
      </c>
      <c r="J209" s="64">
        <v>45946</v>
      </c>
      <c r="K209" s="59">
        <v>6</v>
      </c>
      <c r="L209" s="65">
        <v>137922.57</v>
      </c>
      <c r="M209" s="65">
        <v>14481.869999999999</v>
      </c>
      <c r="N209" s="65">
        <v>0</v>
      </c>
      <c r="O209" s="65">
        <v>123440.70000000001</v>
      </c>
      <c r="P209" s="64">
        <v>45946</v>
      </c>
      <c r="Q209" s="66">
        <v>6740</v>
      </c>
      <c r="R209" s="67">
        <v>123440.7</v>
      </c>
      <c r="S209" s="67">
        <v>0</v>
      </c>
      <c r="T209" s="67">
        <v>123440.7</v>
      </c>
      <c r="U209" s="68"/>
      <c r="V209" s="69" t="str">
        <f>VLOOKUP(H209,'CATEGORIZAÇÃO PARA PUBLICAÇÃO'!$A$1:$C$100,3,FALSE)</f>
        <v>PRESTAÇÃO DE SERVIÇOS</v>
      </c>
    </row>
    <row r="210" spans="1:22" ht="72" hidden="1" customHeight="1" x14ac:dyDescent="0.2">
      <c r="A210" s="58">
        <v>1441</v>
      </c>
      <c r="B210" s="59">
        <v>1440011</v>
      </c>
      <c r="C210" s="59" t="s">
        <v>745</v>
      </c>
      <c r="D210" s="59" t="s">
        <v>759</v>
      </c>
      <c r="E210" s="60">
        <v>21920437000113</v>
      </c>
      <c r="F210" s="61">
        <f t="shared" si="1"/>
        <v>21920437000113</v>
      </c>
      <c r="G210" s="62" t="s">
        <v>396</v>
      </c>
      <c r="H210" s="59">
        <v>3921</v>
      </c>
      <c r="I210" s="63" t="s">
        <v>482</v>
      </c>
      <c r="J210" s="64">
        <v>45951</v>
      </c>
      <c r="K210" s="59">
        <v>15</v>
      </c>
      <c r="L210" s="65">
        <v>1566.35</v>
      </c>
      <c r="M210" s="65">
        <v>65.319999999999993</v>
      </c>
      <c r="N210" s="65">
        <v>0</v>
      </c>
      <c r="O210" s="65">
        <v>1501.03</v>
      </c>
      <c r="P210" s="64">
        <v>45953</v>
      </c>
      <c r="Q210" s="66">
        <v>6868</v>
      </c>
      <c r="R210" s="67">
        <v>1501.03</v>
      </c>
      <c r="S210" s="67">
        <v>0</v>
      </c>
      <c r="T210" s="67">
        <v>1501.03</v>
      </c>
      <c r="U210" s="68"/>
      <c r="V210" s="69" t="str">
        <f>VLOOKUP(H210,'CATEGORIZAÇÃO PARA PUBLICAÇÃO'!$A$1:$C$100,3,FALSE)</f>
        <v>PRESTAÇÃO DE SERVIÇOS</v>
      </c>
    </row>
    <row r="211" spans="1:22" ht="72" hidden="1" customHeight="1" x14ac:dyDescent="0.2">
      <c r="A211" s="58">
        <v>1441</v>
      </c>
      <c r="B211" s="59">
        <v>1440011</v>
      </c>
      <c r="C211" s="59" t="s">
        <v>745</v>
      </c>
      <c r="D211" s="59" t="s">
        <v>759</v>
      </c>
      <c r="E211" s="60">
        <v>21920437000113</v>
      </c>
      <c r="F211" s="61">
        <f t="shared" si="1"/>
        <v>21920437000113</v>
      </c>
      <c r="G211" s="62" t="s">
        <v>396</v>
      </c>
      <c r="H211" s="59">
        <v>3921</v>
      </c>
      <c r="I211" s="63" t="s">
        <v>482</v>
      </c>
      <c r="J211" s="64">
        <v>45951</v>
      </c>
      <c r="K211" s="59">
        <v>16</v>
      </c>
      <c r="L211" s="65">
        <v>1566.35</v>
      </c>
      <c r="M211" s="65">
        <v>65.319999999999993</v>
      </c>
      <c r="N211" s="65">
        <v>0</v>
      </c>
      <c r="O211" s="65">
        <v>1501.03</v>
      </c>
      <c r="P211" s="64">
        <v>45953</v>
      </c>
      <c r="Q211" s="66">
        <v>6870</v>
      </c>
      <c r="R211" s="67">
        <v>1501.03</v>
      </c>
      <c r="S211" s="67">
        <v>0</v>
      </c>
      <c r="T211" s="67">
        <v>1501.03</v>
      </c>
      <c r="U211" s="68"/>
      <c r="V211" s="69" t="str">
        <f>VLOOKUP(H211,'CATEGORIZAÇÃO PARA PUBLICAÇÃO'!$A$1:$C$100,3,FALSE)</f>
        <v>PRESTAÇÃO DE SERVIÇOS</v>
      </c>
    </row>
    <row r="212" spans="1:22" ht="72" hidden="1" customHeight="1" x14ac:dyDescent="0.2">
      <c r="A212" s="58">
        <v>1441</v>
      </c>
      <c r="B212" s="59">
        <v>1440011</v>
      </c>
      <c r="C212" s="59" t="s">
        <v>583</v>
      </c>
      <c r="D212" s="59" t="s">
        <v>759</v>
      </c>
      <c r="E212" s="60">
        <v>32879576000167</v>
      </c>
      <c r="F212" s="61">
        <f t="shared" si="1"/>
        <v>32879576000167</v>
      </c>
      <c r="G212" s="62" t="s">
        <v>428</v>
      </c>
      <c r="H212" s="59">
        <v>3931</v>
      </c>
      <c r="I212" s="63" t="s">
        <v>477</v>
      </c>
      <c r="J212" s="64">
        <v>45951</v>
      </c>
      <c r="K212" s="59">
        <v>19</v>
      </c>
      <c r="L212" s="65">
        <v>22833.5</v>
      </c>
      <c r="M212" s="65">
        <v>1009.24</v>
      </c>
      <c r="N212" s="65">
        <v>0</v>
      </c>
      <c r="O212" s="65">
        <v>21824.26</v>
      </c>
      <c r="P212" s="64">
        <v>45953</v>
      </c>
      <c r="Q212" s="66">
        <v>6859</v>
      </c>
      <c r="R212" s="67">
        <v>21824.26</v>
      </c>
      <c r="S212" s="67">
        <v>0</v>
      </c>
      <c r="T212" s="67">
        <v>21824.26</v>
      </c>
      <c r="U212" s="68"/>
      <c r="V212" s="69" t="str">
        <f>VLOOKUP(H212,'CATEGORIZAÇÃO PARA PUBLICAÇÃO'!$A$1:$C$100,3,FALSE)</f>
        <v>PRESTAÇÃO DE SERVIÇOS</v>
      </c>
    </row>
    <row r="213" spans="1:22" ht="72" hidden="1" customHeight="1" x14ac:dyDescent="0.2">
      <c r="A213" s="58">
        <v>1441</v>
      </c>
      <c r="B213" s="59">
        <v>1440011</v>
      </c>
      <c r="C213" s="59" t="s">
        <v>746</v>
      </c>
      <c r="D213" s="59" t="s">
        <v>759</v>
      </c>
      <c r="E213" s="60">
        <v>76535764000143</v>
      </c>
      <c r="F213" s="61">
        <f t="shared" si="1"/>
        <v>76535764000143</v>
      </c>
      <c r="G213" s="62" t="s">
        <v>436</v>
      </c>
      <c r="H213" s="59">
        <v>4005</v>
      </c>
      <c r="I213" s="63" t="s">
        <v>492</v>
      </c>
      <c r="J213" s="64">
        <v>45951</v>
      </c>
      <c r="K213" s="59">
        <v>9</v>
      </c>
      <c r="L213" s="65">
        <v>2004.12</v>
      </c>
      <c r="M213" s="65">
        <v>0</v>
      </c>
      <c r="N213" s="65">
        <v>0</v>
      </c>
      <c r="O213" s="65">
        <v>2004.12</v>
      </c>
      <c r="P213" s="64">
        <v>45953</v>
      </c>
      <c r="Q213" s="66">
        <v>6867</v>
      </c>
      <c r="R213" s="67">
        <v>2004.1200000000001</v>
      </c>
      <c r="S213" s="67">
        <v>96.2</v>
      </c>
      <c r="T213" s="67">
        <v>1907.92</v>
      </c>
      <c r="U213" s="68"/>
      <c r="V213" s="69" t="str">
        <f>VLOOKUP(H213,'CATEGORIZAÇÃO PARA PUBLICAÇÃO'!$A$1:$C$100,3,FALSE)</f>
        <v>PRESTAÇÃO DE SERVIÇOS</v>
      </c>
    </row>
    <row r="214" spans="1:22" ht="72" hidden="1" customHeight="1" x14ac:dyDescent="0.2">
      <c r="A214" s="58">
        <v>1441</v>
      </c>
      <c r="B214" s="59">
        <v>1440011</v>
      </c>
      <c r="C214" s="59" t="s">
        <v>747</v>
      </c>
      <c r="D214" s="59" t="s">
        <v>759</v>
      </c>
      <c r="E214" s="60">
        <v>32271161000106</v>
      </c>
      <c r="F214" s="61">
        <f t="shared" si="1"/>
        <v>32271161000106</v>
      </c>
      <c r="G214" s="62" t="s">
        <v>458</v>
      </c>
      <c r="H214" s="59">
        <v>3968</v>
      </c>
      <c r="I214" s="63" t="s">
        <v>115</v>
      </c>
      <c r="J214" s="64">
        <v>45951</v>
      </c>
      <c r="K214" s="59">
        <v>4</v>
      </c>
      <c r="L214" s="65">
        <v>510</v>
      </c>
      <c r="M214" s="65">
        <v>0</v>
      </c>
      <c r="N214" s="65">
        <v>0</v>
      </c>
      <c r="O214" s="65">
        <v>510</v>
      </c>
      <c r="P214" s="64">
        <v>45953</v>
      </c>
      <c r="Q214" s="66">
        <v>6872</v>
      </c>
      <c r="R214" s="67">
        <v>510</v>
      </c>
      <c r="S214" s="67">
        <v>24.48</v>
      </c>
      <c r="T214" s="67">
        <v>485.52</v>
      </c>
      <c r="U214" s="68"/>
      <c r="V214" s="69" t="str">
        <f>VLOOKUP(H214,'CATEGORIZAÇÃO PARA PUBLICAÇÃO'!$A$1:$C$100,3,FALSE)</f>
        <v>PRESTAÇÃO DE SERVIÇOS</v>
      </c>
    </row>
    <row r="215" spans="1:22" ht="72" hidden="1" customHeight="1" x14ac:dyDescent="0.2">
      <c r="A215" s="58">
        <v>1441</v>
      </c>
      <c r="B215" s="59">
        <v>1440011</v>
      </c>
      <c r="C215" s="59" t="s">
        <v>748</v>
      </c>
      <c r="D215" s="59" t="s">
        <v>759</v>
      </c>
      <c r="E215" s="60">
        <v>18839001000190</v>
      </c>
      <c r="F215" s="61">
        <f t="shared" si="1"/>
        <v>18839001000190</v>
      </c>
      <c r="G215" s="62" t="s">
        <v>448</v>
      </c>
      <c r="H215" s="59">
        <v>3961</v>
      </c>
      <c r="I215" s="63" t="s">
        <v>495</v>
      </c>
      <c r="J215" s="64">
        <v>45952</v>
      </c>
      <c r="K215" s="59">
        <v>2</v>
      </c>
      <c r="L215" s="65">
        <v>2220</v>
      </c>
      <c r="M215" s="65">
        <v>44.84</v>
      </c>
      <c r="N215" s="65">
        <v>0</v>
      </c>
      <c r="O215" s="65">
        <v>2175.16</v>
      </c>
      <c r="P215" s="64">
        <v>45954</v>
      </c>
      <c r="Q215" s="66">
        <v>6874</v>
      </c>
      <c r="R215" s="67">
        <v>2175.16</v>
      </c>
      <c r="S215" s="67">
        <v>0</v>
      </c>
      <c r="T215" s="67">
        <v>2175.16</v>
      </c>
      <c r="U215" s="68"/>
      <c r="V215" s="69" t="str">
        <f>VLOOKUP(H215,'CATEGORIZAÇÃO PARA PUBLICAÇÃO'!$A$1:$C$100,3,FALSE)</f>
        <v>PRESTAÇÃO DE SERVIÇOS</v>
      </c>
    </row>
    <row r="216" spans="1:22" ht="72" hidden="1" customHeight="1" x14ac:dyDescent="0.2">
      <c r="A216" s="58">
        <v>1441</v>
      </c>
      <c r="B216" s="59">
        <v>1440011</v>
      </c>
      <c r="C216" s="59" t="s">
        <v>749</v>
      </c>
      <c r="D216" s="59" t="s">
        <v>759</v>
      </c>
      <c r="E216" s="60">
        <v>32227070000173</v>
      </c>
      <c r="F216" s="61">
        <f t="shared" si="1"/>
        <v>32227070000173</v>
      </c>
      <c r="G216" s="62" t="s">
        <v>453</v>
      </c>
      <c r="H216" s="59">
        <v>3922</v>
      </c>
      <c r="I216" s="63" t="s">
        <v>21</v>
      </c>
      <c r="J216" s="64">
        <v>45952</v>
      </c>
      <c r="K216" s="59">
        <v>1</v>
      </c>
      <c r="L216" s="65">
        <v>69310.240000000005</v>
      </c>
      <c r="M216" s="65">
        <v>5544.82</v>
      </c>
      <c r="N216" s="65">
        <v>0</v>
      </c>
      <c r="O216" s="65">
        <v>63765.420000000006</v>
      </c>
      <c r="P216" s="64">
        <v>45954</v>
      </c>
      <c r="Q216" s="66">
        <v>6879</v>
      </c>
      <c r="R216" s="67">
        <v>63765.42</v>
      </c>
      <c r="S216" s="67">
        <v>831.72</v>
      </c>
      <c r="T216" s="67">
        <v>62933.7</v>
      </c>
      <c r="U216" s="68"/>
      <c r="V216" s="69" t="str">
        <f>VLOOKUP(H216,'CATEGORIZAÇÃO PARA PUBLICAÇÃO'!$A$1:$C$100,3,FALSE)</f>
        <v>PRESTAÇÃO DE SERVIÇOS</v>
      </c>
    </row>
    <row r="217" spans="1:22" ht="72" hidden="1" customHeight="1" x14ac:dyDescent="0.2">
      <c r="A217" s="58">
        <v>1441</v>
      </c>
      <c r="B217" s="59">
        <v>1440011</v>
      </c>
      <c r="C217" s="59" t="s">
        <v>750</v>
      </c>
      <c r="D217" s="59" t="s">
        <v>759</v>
      </c>
      <c r="E217" s="60">
        <v>18745455000100</v>
      </c>
      <c r="F217" s="61">
        <f t="shared" si="1"/>
        <v>18745455000100</v>
      </c>
      <c r="G217" s="62" t="s">
        <v>423</v>
      </c>
      <c r="H217" s="59">
        <v>3999</v>
      </c>
      <c r="I217" s="63" t="s">
        <v>479</v>
      </c>
      <c r="J217" s="64">
        <v>45953</v>
      </c>
      <c r="K217" s="59">
        <v>11</v>
      </c>
      <c r="L217" s="65">
        <v>1035</v>
      </c>
      <c r="M217" s="65">
        <v>20.7</v>
      </c>
      <c r="N217" s="65">
        <v>0</v>
      </c>
      <c r="O217" s="65">
        <v>1014.3</v>
      </c>
      <c r="P217" s="64">
        <v>45954</v>
      </c>
      <c r="Q217" s="66">
        <v>6877</v>
      </c>
      <c r="R217" s="67">
        <v>1014.3</v>
      </c>
      <c r="S217" s="67">
        <v>0</v>
      </c>
      <c r="T217" s="67">
        <v>1014.3</v>
      </c>
      <c r="U217" s="68"/>
      <c r="V217" s="69" t="str">
        <f>VLOOKUP(H217,'CATEGORIZAÇÃO PARA PUBLICAÇÃO'!$A$1:$C$100,3,FALSE)</f>
        <v>PRESTAÇÃO DE SERVIÇOS</v>
      </c>
    </row>
    <row r="218" spans="1:22" ht="72" hidden="1" customHeight="1" x14ac:dyDescent="0.2">
      <c r="A218" s="58">
        <v>1441</v>
      </c>
      <c r="B218" s="59">
        <v>1440011</v>
      </c>
      <c r="C218" s="59" t="s">
        <v>715</v>
      </c>
      <c r="D218" s="59" t="s">
        <v>759</v>
      </c>
      <c r="E218" s="60">
        <v>46019498000135</v>
      </c>
      <c r="F218" s="61">
        <f t="shared" si="1"/>
        <v>46019498000135</v>
      </c>
      <c r="G218" s="62" t="s">
        <v>413</v>
      </c>
      <c r="H218" s="59">
        <v>4002</v>
      </c>
      <c r="I218" s="63" t="s">
        <v>489</v>
      </c>
      <c r="J218" s="64">
        <v>45954</v>
      </c>
      <c r="K218" s="59">
        <v>18</v>
      </c>
      <c r="L218" s="65">
        <v>3442.26</v>
      </c>
      <c r="M218" s="65">
        <v>0</v>
      </c>
      <c r="N218" s="65">
        <v>0</v>
      </c>
      <c r="O218" s="65">
        <v>3442.26</v>
      </c>
      <c r="P218" s="64">
        <v>45954</v>
      </c>
      <c r="Q218" s="66">
        <v>6876</v>
      </c>
      <c r="R218" s="67">
        <v>3442.26</v>
      </c>
      <c r="S218" s="67">
        <v>165.23</v>
      </c>
      <c r="T218" s="67">
        <v>3277.03</v>
      </c>
      <c r="U218" s="68"/>
      <c r="V218" s="69" t="str">
        <f>VLOOKUP(H218,'CATEGORIZAÇÃO PARA PUBLICAÇÃO'!$A$1:$C$100,3,FALSE)</f>
        <v>PRESTAÇÃO DE SERVIÇOS</v>
      </c>
    </row>
    <row r="219" spans="1:22" ht="72" hidden="1" customHeight="1" x14ac:dyDescent="0.2">
      <c r="A219" s="58">
        <v>1441</v>
      </c>
      <c r="B219" s="59">
        <v>1440011</v>
      </c>
      <c r="C219" s="59" t="s">
        <v>751</v>
      </c>
      <c r="D219" s="59" t="s">
        <v>759</v>
      </c>
      <c r="E219" s="60">
        <v>81243735000148</v>
      </c>
      <c r="F219" s="61">
        <f t="shared" si="1"/>
        <v>81243735000148</v>
      </c>
      <c r="G219" s="62" t="s">
        <v>421</v>
      </c>
      <c r="H219" s="59">
        <v>4002</v>
      </c>
      <c r="I219" s="63" t="s">
        <v>489</v>
      </c>
      <c r="J219" s="64">
        <v>45954</v>
      </c>
      <c r="K219" s="59">
        <v>10</v>
      </c>
      <c r="L219" s="65">
        <v>30821.68</v>
      </c>
      <c r="M219" s="65">
        <v>0</v>
      </c>
      <c r="N219" s="65">
        <v>0</v>
      </c>
      <c r="O219" s="65">
        <v>30821.68</v>
      </c>
      <c r="P219" s="64">
        <v>45958</v>
      </c>
      <c r="Q219" s="66">
        <v>6885</v>
      </c>
      <c r="R219" s="67">
        <v>30821.68</v>
      </c>
      <c r="S219" s="67">
        <v>1479.44</v>
      </c>
      <c r="T219" s="67">
        <v>29342.240000000002</v>
      </c>
      <c r="U219" s="68"/>
      <c r="V219" s="69" t="str">
        <f>VLOOKUP(H219,'CATEGORIZAÇÃO PARA PUBLICAÇÃO'!$A$1:$C$100,3,FALSE)</f>
        <v>PRESTAÇÃO DE SERVIÇOS</v>
      </c>
    </row>
    <row r="220" spans="1:22" ht="72" hidden="1" customHeight="1" x14ac:dyDescent="0.2">
      <c r="A220" s="58">
        <v>1441</v>
      </c>
      <c r="B220" s="59">
        <v>1440011</v>
      </c>
      <c r="C220" s="59" t="s">
        <v>752</v>
      </c>
      <c r="D220" s="59" t="s">
        <v>759</v>
      </c>
      <c r="E220" s="60">
        <v>10658360000139</v>
      </c>
      <c r="F220" s="61">
        <f t="shared" si="1"/>
        <v>10658360000139</v>
      </c>
      <c r="G220" s="62" t="s">
        <v>441</v>
      </c>
      <c r="H220" s="59">
        <v>3921</v>
      </c>
      <c r="I220" s="63" t="s">
        <v>482</v>
      </c>
      <c r="J220" s="64">
        <v>45958</v>
      </c>
      <c r="K220" s="59">
        <v>10</v>
      </c>
      <c r="L220" s="65">
        <v>1246.82</v>
      </c>
      <c r="M220" s="65">
        <v>137.15</v>
      </c>
      <c r="N220" s="65">
        <v>0</v>
      </c>
      <c r="O220" s="65">
        <v>1109.6699999999998</v>
      </c>
      <c r="P220" s="64">
        <v>45959</v>
      </c>
      <c r="Q220" s="66">
        <v>6892</v>
      </c>
      <c r="R220" s="67">
        <v>1109.6699999999998</v>
      </c>
      <c r="S220" s="67">
        <v>59.84</v>
      </c>
      <c r="T220" s="67">
        <v>1049.83</v>
      </c>
      <c r="U220" s="68"/>
      <c r="V220" s="69" t="str">
        <f>VLOOKUP(H220,'CATEGORIZAÇÃO PARA PUBLICAÇÃO'!$A$1:$C$100,3,FALSE)</f>
        <v>PRESTAÇÃO DE SERVIÇOS</v>
      </c>
    </row>
    <row r="221" spans="1:22" ht="72" hidden="1" customHeight="1" x14ac:dyDescent="0.2">
      <c r="A221" s="102">
        <v>1441</v>
      </c>
      <c r="B221" s="103">
        <v>1440011</v>
      </c>
      <c r="C221" s="103" t="s">
        <v>753</v>
      </c>
      <c r="D221" s="103" t="s">
        <v>759</v>
      </c>
      <c r="E221" s="60">
        <v>40456487000136</v>
      </c>
      <c r="F221" s="104">
        <f t="shared" si="1"/>
        <v>40456487000136</v>
      </c>
      <c r="G221" s="62" t="s">
        <v>454</v>
      </c>
      <c r="H221" s="103">
        <v>3922</v>
      </c>
      <c r="I221" s="105" t="s">
        <v>21</v>
      </c>
      <c r="J221" s="106">
        <v>45958</v>
      </c>
      <c r="K221" s="103">
        <v>2</v>
      </c>
      <c r="L221" s="107">
        <v>9332.51</v>
      </c>
      <c r="M221" s="107">
        <v>746.59999999999991</v>
      </c>
      <c r="N221" s="107">
        <v>0</v>
      </c>
      <c r="O221" s="107">
        <v>8585.91</v>
      </c>
      <c r="P221" s="106">
        <v>45959</v>
      </c>
      <c r="Q221" s="108">
        <v>6898</v>
      </c>
      <c r="R221" s="109">
        <v>8585.91</v>
      </c>
      <c r="S221" s="109">
        <v>111.99</v>
      </c>
      <c r="T221" s="109">
        <v>8473.92</v>
      </c>
      <c r="U221" s="110"/>
      <c r="V221" s="69" t="str">
        <f>VLOOKUP(H221,'CATEGORIZAÇÃO PARA PUBLICAÇÃO'!$A$1:$C$100,3,FALSE)</f>
        <v>PRESTAÇÃO DE SERVIÇOS</v>
      </c>
    </row>
    <row r="222" spans="1:22" ht="69.95" customHeight="1" x14ac:dyDescent="0.2">
      <c r="A222" s="59">
        <v>1441</v>
      </c>
      <c r="B222" s="59">
        <v>1440005</v>
      </c>
      <c r="C222" s="59" t="s">
        <v>651</v>
      </c>
      <c r="D222" s="59" t="s">
        <v>759</v>
      </c>
      <c r="E222" s="98">
        <v>86729324000261</v>
      </c>
      <c r="F222" s="61">
        <f t="shared" si="1"/>
        <v>86729324000261</v>
      </c>
      <c r="G222" s="99" t="s">
        <v>136</v>
      </c>
      <c r="H222" s="59">
        <v>5214</v>
      </c>
      <c r="I222" s="63" t="s">
        <v>472</v>
      </c>
      <c r="J222" s="64">
        <v>45959</v>
      </c>
      <c r="K222" s="59">
        <v>1</v>
      </c>
      <c r="L222" s="65">
        <v>9760</v>
      </c>
      <c r="M222" s="65">
        <v>0</v>
      </c>
      <c r="N222" s="65">
        <v>0</v>
      </c>
      <c r="O222" s="65">
        <v>9760</v>
      </c>
      <c r="P222" s="64">
        <v>45960</v>
      </c>
      <c r="Q222" s="66">
        <v>284</v>
      </c>
      <c r="R222" s="67">
        <v>9760</v>
      </c>
      <c r="S222" s="67">
        <v>117.12</v>
      </c>
      <c r="T222" s="67">
        <v>9642.8799999999992</v>
      </c>
      <c r="U222" s="96"/>
      <c r="V222" s="69" t="str">
        <f>VLOOKUP(H222,'CATEGORIZAÇÃO PARA PUBLICAÇÃO'!$A$1:$C$100,3,FALSE)</f>
        <v>FORNECIMENTO DE BENS</v>
      </c>
    </row>
    <row r="223" spans="1:22" ht="69.95" customHeight="1" x14ac:dyDescent="0.2">
      <c r="A223" s="59">
        <v>1441</v>
      </c>
      <c r="B223" s="59">
        <v>1440005</v>
      </c>
      <c r="C223" s="59" t="s">
        <v>654</v>
      </c>
      <c r="D223" s="59" t="s">
        <v>759</v>
      </c>
      <c r="E223" s="98">
        <v>60153744000178</v>
      </c>
      <c r="F223" s="61">
        <f t="shared" si="1"/>
        <v>60153744000178</v>
      </c>
      <c r="G223" s="99" t="s">
        <v>139</v>
      </c>
      <c r="H223" s="59">
        <v>3016</v>
      </c>
      <c r="I223" s="63" t="s">
        <v>474</v>
      </c>
      <c r="J223" s="64">
        <v>45959</v>
      </c>
      <c r="K223" s="59">
        <v>1</v>
      </c>
      <c r="L223" s="65">
        <v>2340</v>
      </c>
      <c r="M223" s="65">
        <v>0</v>
      </c>
      <c r="N223" s="65">
        <v>0</v>
      </c>
      <c r="O223" s="65">
        <v>2340</v>
      </c>
      <c r="P223" s="64">
        <v>45960</v>
      </c>
      <c r="Q223" s="66">
        <v>285</v>
      </c>
      <c r="R223" s="67">
        <v>2340</v>
      </c>
      <c r="S223" s="67">
        <v>0</v>
      </c>
      <c r="T223" s="67">
        <v>2340</v>
      </c>
      <c r="U223" s="96"/>
      <c r="V223" s="69" t="str">
        <f>VLOOKUP(H223,'CATEGORIZAÇÃO PARA PUBLICAÇÃO'!$A$1:$C$100,3,FALSE)</f>
        <v>FORNECIMENTO DE BENS</v>
      </c>
    </row>
    <row r="224" spans="1:22" ht="69.95" customHeight="1" x14ac:dyDescent="0.2">
      <c r="A224" s="59">
        <v>1441</v>
      </c>
      <c r="B224" s="59">
        <v>1440005</v>
      </c>
      <c r="C224" s="59" t="s">
        <v>608</v>
      </c>
      <c r="D224" s="59" t="s">
        <v>759</v>
      </c>
      <c r="E224" s="98">
        <v>60153744000178</v>
      </c>
      <c r="F224" s="61">
        <f t="shared" si="1"/>
        <v>60153744000178</v>
      </c>
      <c r="G224" s="99" t="s">
        <v>139</v>
      </c>
      <c r="H224" s="59">
        <v>5207</v>
      </c>
      <c r="I224" s="63" t="s">
        <v>467</v>
      </c>
      <c r="J224" s="64">
        <v>45959</v>
      </c>
      <c r="K224" s="59">
        <v>1</v>
      </c>
      <c r="L224" s="65">
        <v>12950</v>
      </c>
      <c r="M224" s="65">
        <v>0</v>
      </c>
      <c r="N224" s="65">
        <v>0</v>
      </c>
      <c r="O224" s="65">
        <v>12950</v>
      </c>
      <c r="P224" s="64">
        <v>45960</v>
      </c>
      <c r="Q224" s="66">
        <v>286</v>
      </c>
      <c r="R224" s="67">
        <v>12950</v>
      </c>
      <c r="S224" s="67">
        <v>0</v>
      </c>
      <c r="T224" s="67">
        <v>12950</v>
      </c>
      <c r="U224" s="96"/>
      <c r="V224" s="69" t="str">
        <f>VLOOKUP(H224,'CATEGORIZAÇÃO PARA PUBLICAÇÃO'!$A$1:$C$100,3,FALSE)</f>
        <v>FORNECIMENTO DE BENS</v>
      </c>
    </row>
    <row r="225" spans="1:22" ht="72" hidden="1" customHeight="1" x14ac:dyDescent="0.2">
      <c r="A225" s="58">
        <v>1441</v>
      </c>
      <c r="B225" s="59">
        <v>1440006</v>
      </c>
      <c r="C225" s="59" t="s">
        <v>627</v>
      </c>
      <c r="D225" s="59" t="s">
        <v>759</v>
      </c>
      <c r="E225" s="60">
        <v>34963845000102</v>
      </c>
      <c r="F225" s="61">
        <f t="shared" si="1"/>
        <v>34963845000102</v>
      </c>
      <c r="G225" s="62" t="s">
        <v>155</v>
      </c>
      <c r="H225" s="59">
        <v>3999</v>
      </c>
      <c r="I225" s="63" t="s">
        <v>479</v>
      </c>
      <c r="J225" s="64">
        <v>45959</v>
      </c>
      <c r="K225" s="59">
        <v>1</v>
      </c>
      <c r="L225" s="65">
        <v>6560</v>
      </c>
      <c r="M225" s="65">
        <v>0</v>
      </c>
      <c r="N225" s="65">
        <v>0</v>
      </c>
      <c r="O225" s="65">
        <v>6560</v>
      </c>
      <c r="P225" s="64">
        <v>45960</v>
      </c>
      <c r="Q225" s="66">
        <v>96</v>
      </c>
      <c r="R225" s="67">
        <v>6560</v>
      </c>
      <c r="S225" s="67">
        <v>0</v>
      </c>
      <c r="T225" s="67">
        <v>6560</v>
      </c>
      <c r="U225" s="68"/>
      <c r="V225" s="69" t="str">
        <f>VLOOKUP(H225,'CATEGORIZAÇÃO PARA PUBLICAÇÃO'!$A$1:$C$100,3,FALSE)</f>
        <v>PRESTAÇÃO DE SERVIÇOS</v>
      </c>
    </row>
    <row r="226" spans="1:22" ht="72" hidden="1" customHeight="1" x14ac:dyDescent="0.2">
      <c r="A226" s="58">
        <v>1441</v>
      </c>
      <c r="B226" s="59">
        <v>1440011</v>
      </c>
      <c r="C226" s="59" t="s">
        <v>695</v>
      </c>
      <c r="D226" s="59" t="s">
        <v>759</v>
      </c>
      <c r="E226" s="60">
        <v>1017250000105</v>
      </c>
      <c r="F226" s="61">
        <f t="shared" si="1"/>
        <v>1017250000105</v>
      </c>
      <c r="G226" s="62" t="s">
        <v>145</v>
      </c>
      <c r="H226" s="59">
        <v>3304</v>
      </c>
      <c r="I226" s="63" t="s">
        <v>13</v>
      </c>
      <c r="J226" s="64">
        <v>45959</v>
      </c>
      <c r="K226" s="59">
        <v>22</v>
      </c>
      <c r="L226" s="65">
        <v>2154.56</v>
      </c>
      <c r="M226" s="65">
        <v>0</v>
      </c>
      <c r="N226" s="65">
        <v>0</v>
      </c>
      <c r="O226" s="65">
        <v>2154.56</v>
      </c>
      <c r="P226" s="64">
        <v>45960</v>
      </c>
      <c r="Q226" s="66">
        <v>6905</v>
      </c>
      <c r="R226" s="67">
        <v>2154.56</v>
      </c>
      <c r="S226" s="67">
        <v>52.35</v>
      </c>
      <c r="T226" s="67">
        <v>2102.21</v>
      </c>
      <c r="U226" s="68"/>
      <c r="V226" s="69" t="str">
        <f>VLOOKUP(H226,'CATEGORIZAÇÃO PARA PUBLICAÇÃO'!$A$1:$C$100,3,FALSE)</f>
        <v>PRESTAÇÃO DE SERVIÇOS</v>
      </c>
    </row>
    <row r="227" spans="1:22" ht="72" hidden="1" customHeight="1" x14ac:dyDescent="0.2">
      <c r="A227" s="58">
        <v>1441</v>
      </c>
      <c r="B227" s="59">
        <v>1440011</v>
      </c>
      <c r="C227" s="59" t="s">
        <v>754</v>
      </c>
      <c r="D227" s="59" t="s">
        <v>759</v>
      </c>
      <c r="E227" s="60">
        <v>32227070000173</v>
      </c>
      <c r="F227" s="61">
        <f t="shared" si="1"/>
        <v>32227070000173</v>
      </c>
      <c r="G227" s="62" t="s">
        <v>453</v>
      </c>
      <c r="H227" s="59">
        <v>3922</v>
      </c>
      <c r="I227" s="63" t="s">
        <v>21</v>
      </c>
      <c r="J227" s="64">
        <v>45959</v>
      </c>
      <c r="K227" s="59">
        <v>1</v>
      </c>
      <c r="L227" s="65">
        <v>17908.63</v>
      </c>
      <c r="M227" s="65">
        <v>1880.4</v>
      </c>
      <c r="N227" s="65">
        <v>0</v>
      </c>
      <c r="O227" s="65">
        <v>16028.230000000001</v>
      </c>
      <c r="P227" s="64">
        <v>45959</v>
      </c>
      <c r="Q227" s="66">
        <v>6895</v>
      </c>
      <c r="R227" s="67">
        <v>16028.230000000001</v>
      </c>
      <c r="S227" s="67">
        <v>859.61</v>
      </c>
      <c r="T227" s="67">
        <v>15168.62</v>
      </c>
      <c r="U227" s="68"/>
      <c r="V227" s="69" t="str">
        <f>VLOOKUP(H227,'CATEGORIZAÇÃO PARA PUBLICAÇÃO'!$A$1:$C$100,3,FALSE)</f>
        <v>PRESTAÇÃO DE SERVIÇOS</v>
      </c>
    </row>
    <row r="228" spans="1:22" ht="72" hidden="1" customHeight="1" x14ac:dyDescent="0.2">
      <c r="A228" s="58">
        <v>1441</v>
      </c>
      <c r="B228" s="59">
        <v>1440011</v>
      </c>
      <c r="C228" s="59" t="s">
        <v>755</v>
      </c>
      <c r="D228" s="59" t="s">
        <v>759</v>
      </c>
      <c r="E228" s="60">
        <v>7403266000124</v>
      </c>
      <c r="F228" s="61">
        <f t="shared" si="1"/>
        <v>7403266000124</v>
      </c>
      <c r="G228" s="62" t="s">
        <v>416</v>
      </c>
      <c r="H228" s="59">
        <v>4002</v>
      </c>
      <c r="I228" s="63" t="s">
        <v>489</v>
      </c>
      <c r="J228" s="64">
        <v>45960</v>
      </c>
      <c r="K228" s="59">
        <v>10</v>
      </c>
      <c r="L228" s="65">
        <v>407705.04</v>
      </c>
      <c r="M228" s="65">
        <v>0</v>
      </c>
      <c r="N228" s="65">
        <v>0</v>
      </c>
      <c r="O228" s="65">
        <v>407705.04</v>
      </c>
      <c r="P228" s="64">
        <v>45960</v>
      </c>
      <c r="Q228" s="66">
        <v>6904</v>
      </c>
      <c r="R228" s="67">
        <v>407705.04000000004</v>
      </c>
      <c r="S228" s="67">
        <v>19569.84</v>
      </c>
      <c r="T228" s="67">
        <v>388135.2</v>
      </c>
      <c r="U228" s="68"/>
      <c r="V228" s="69" t="str">
        <f>VLOOKUP(H228,'CATEGORIZAÇÃO PARA PUBLICAÇÃO'!$A$1:$C$100,3,FALSE)</f>
        <v>PRESTAÇÃO DE SERVIÇOS</v>
      </c>
    </row>
    <row r="229" spans="1:22" ht="72" hidden="1" customHeight="1" x14ac:dyDescent="0.2">
      <c r="A229" s="58">
        <v>1441</v>
      </c>
      <c r="B229" s="59">
        <v>1440011</v>
      </c>
      <c r="C229" s="59" t="s">
        <v>756</v>
      </c>
      <c r="D229" s="59" t="s">
        <v>759</v>
      </c>
      <c r="E229" s="60">
        <v>16636540000104</v>
      </c>
      <c r="F229" s="61">
        <f t="shared" si="1"/>
        <v>16636540000104</v>
      </c>
      <c r="G229" s="62" t="s">
        <v>490</v>
      </c>
      <c r="H229" s="59">
        <v>4003</v>
      </c>
      <c r="I229" s="63" t="s">
        <v>491</v>
      </c>
      <c r="J229" s="64">
        <v>45960</v>
      </c>
      <c r="K229" s="59">
        <v>8</v>
      </c>
      <c r="L229" s="65">
        <v>37178</v>
      </c>
      <c r="M229" s="65">
        <v>929.45</v>
      </c>
      <c r="N229" s="65">
        <v>0</v>
      </c>
      <c r="O229" s="65">
        <v>36248.550000000003</v>
      </c>
      <c r="P229" s="64">
        <v>45964</v>
      </c>
      <c r="Q229" s="66">
        <v>6931</v>
      </c>
      <c r="R229" s="67">
        <v>36248.550000000003</v>
      </c>
      <c r="S229" s="67">
        <v>0</v>
      </c>
      <c r="T229" s="67">
        <v>36248.550000000003</v>
      </c>
      <c r="U229" s="68"/>
      <c r="V229" s="69" t="str">
        <f>VLOOKUP(H229,'CATEGORIZAÇÃO PARA PUBLICAÇÃO'!$A$1:$C$100,3,FALSE)</f>
        <v>PRESTAÇÃO DE SERVIÇOS</v>
      </c>
    </row>
    <row r="230" spans="1:22" ht="72" hidden="1" customHeight="1" x14ac:dyDescent="0.2">
      <c r="A230" s="58">
        <v>1441</v>
      </c>
      <c r="B230" s="59">
        <v>1440011</v>
      </c>
      <c r="C230" s="59" t="s">
        <v>736</v>
      </c>
      <c r="D230" s="59" t="s">
        <v>759</v>
      </c>
      <c r="E230" s="60">
        <v>12057731000152</v>
      </c>
      <c r="F230" s="61">
        <f t="shared" si="1"/>
        <v>12057731000152</v>
      </c>
      <c r="G230" s="62" t="s">
        <v>460</v>
      </c>
      <c r="H230" s="59">
        <v>3922</v>
      </c>
      <c r="I230" s="63" t="s">
        <v>21</v>
      </c>
      <c r="J230" s="64">
        <v>45960</v>
      </c>
      <c r="K230" s="59">
        <v>10</v>
      </c>
      <c r="L230" s="65">
        <v>450</v>
      </c>
      <c r="M230" s="65">
        <v>0</v>
      </c>
      <c r="N230" s="65">
        <v>0</v>
      </c>
      <c r="O230" s="65">
        <v>450</v>
      </c>
      <c r="P230" s="64">
        <v>45964</v>
      </c>
      <c r="Q230" s="66">
        <v>6912</v>
      </c>
      <c r="R230" s="67">
        <v>450</v>
      </c>
      <c r="S230" s="67">
        <v>0</v>
      </c>
      <c r="T230" s="67">
        <v>450</v>
      </c>
      <c r="U230" s="68"/>
      <c r="V230" s="69" t="str">
        <f>VLOOKUP(H230,'CATEGORIZAÇÃO PARA PUBLICAÇÃO'!$A$1:$C$100,3,FALSE)</f>
        <v>PRESTAÇÃO DE SERVIÇOS</v>
      </c>
    </row>
    <row r="231" spans="1:22" ht="72" hidden="1" customHeight="1" x14ac:dyDescent="0.2">
      <c r="A231" s="58">
        <v>1441</v>
      </c>
      <c r="B231" s="59">
        <v>1440011</v>
      </c>
      <c r="C231" s="59" t="s">
        <v>736</v>
      </c>
      <c r="D231" s="59" t="s">
        <v>759</v>
      </c>
      <c r="E231" s="60">
        <v>12057731000152</v>
      </c>
      <c r="F231" s="61">
        <f t="shared" si="1"/>
        <v>12057731000152</v>
      </c>
      <c r="G231" s="62" t="s">
        <v>460</v>
      </c>
      <c r="H231" s="59">
        <v>3922</v>
      </c>
      <c r="I231" s="63" t="s">
        <v>21</v>
      </c>
      <c r="J231" s="64">
        <v>45960</v>
      </c>
      <c r="K231" s="59">
        <v>11</v>
      </c>
      <c r="L231" s="65">
        <v>2000</v>
      </c>
      <c r="M231" s="65">
        <v>0</v>
      </c>
      <c r="N231" s="65">
        <v>0</v>
      </c>
      <c r="O231" s="65">
        <v>2000</v>
      </c>
      <c r="P231" s="64">
        <v>45964</v>
      </c>
      <c r="Q231" s="66">
        <v>6915</v>
      </c>
      <c r="R231" s="67">
        <v>2000</v>
      </c>
      <c r="S231" s="67">
        <v>0</v>
      </c>
      <c r="T231" s="67">
        <v>2000</v>
      </c>
      <c r="U231" s="68"/>
      <c r="V231" s="69" t="str">
        <f>VLOOKUP(H231,'CATEGORIZAÇÃO PARA PUBLICAÇÃO'!$A$1:$C$100,3,FALSE)</f>
        <v>PRESTAÇÃO DE SERVIÇOS</v>
      </c>
    </row>
    <row r="232" spans="1:22" ht="72" hidden="1" customHeight="1" x14ac:dyDescent="0.2">
      <c r="A232" s="58">
        <v>1441</v>
      </c>
      <c r="B232" s="59">
        <v>1440011</v>
      </c>
      <c r="C232" s="59" t="s">
        <v>724</v>
      </c>
      <c r="D232" s="59" t="s">
        <v>759</v>
      </c>
      <c r="E232" s="60">
        <v>12057731000152</v>
      </c>
      <c r="F232" s="61">
        <f t="shared" si="1"/>
        <v>12057731000152</v>
      </c>
      <c r="G232" s="62" t="s">
        <v>460</v>
      </c>
      <c r="H232" s="59">
        <v>3921</v>
      </c>
      <c r="I232" s="63" t="s">
        <v>482</v>
      </c>
      <c r="J232" s="64">
        <v>45960</v>
      </c>
      <c r="K232" s="59">
        <v>15</v>
      </c>
      <c r="L232" s="65">
        <v>4450</v>
      </c>
      <c r="M232" s="65">
        <v>245</v>
      </c>
      <c r="N232" s="65">
        <v>0</v>
      </c>
      <c r="O232" s="65">
        <v>4205</v>
      </c>
      <c r="P232" s="64">
        <v>45964</v>
      </c>
      <c r="Q232" s="66">
        <v>6913</v>
      </c>
      <c r="R232" s="67">
        <v>4205</v>
      </c>
      <c r="S232" s="67">
        <v>235.2</v>
      </c>
      <c r="T232" s="67">
        <v>3969.8</v>
      </c>
      <c r="U232" s="68"/>
      <c r="V232" s="69" t="str">
        <f>VLOOKUP(H232,'CATEGORIZAÇÃO PARA PUBLICAÇÃO'!$A$1:$C$100,3,FALSE)</f>
        <v>PRESTAÇÃO DE SERVIÇOS</v>
      </c>
    </row>
    <row r="233" spans="1:22" ht="72" hidden="1" customHeight="1" x14ac:dyDescent="0.2">
      <c r="A233" s="58">
        <v>1441</v>
      </c>
      <c r="B233" s="59">
        <v>1440011</v>
      </c>
      <c r="C233" s="59" t="s">
        <v>724</v>
      </c>
      <c r="D233" s="59" t="s">
        <v>759</v>
      </c>
      <c r="E233" s="60">
        <v>12057731000152</v>
      </c>
      <c r="F233" s="61">
        <f t="shared" si="1"/>
        <v>12057731000152</v>
      </c>
      <c r="G233" s="62" t="s">
        <v>460</v>
      </c>
      <c r="H233" s="59">
        <v>3921</v>
      </c>
      <c r="I233" s="63" t="s">
        <v>482</v>
      </c>
      <c r="J233" s="64">
        <v>45960</v>
      </c>
      <c r="K233" s="59">
        <v>16</v>
      </c>
      <c r="L233" s="65">
        <v>44320</v>
      </c>
      <c r="M233" s="65">
        <v>2316</v>
      </c>
      <c r="N233" s="65">
        <v>0</v>
      </c>
      <c r="O233" s="65">
        <v>42004</v>
      </c>
      <c r="P233" s="64">
        <v>45964</v>
      </c>
      <c r="Q233" s="66">
        <v>6916</v>
      </c>
      <c r="R233" s="67">
        <v>42004</v>
      </c>
      <c r="S233" s="67">
        <v>2223.36</v>
      </c>
      <c r="T233" s="67">
        <v>39780.639999999999</v>
      </c>
      <c r="U233" s="68"/>
      <c r="V233" s="69" t="str">
        <f>VLOOKUP(H233,'CATEGORIZAÇÃO PARA PUBLICAÇÃO'!$A$1:$C$100,3,FALSE)</f>
        <v>PRESTAÇÃO DE SERVIÇOS</v>
      </c>
    </row>
    <row r="234" spans="1:22" ht="72" hidden="1" customHeight="1" x14ac:dyDescent="0.2">
      <c r="A234" s="58">
        <v>1441</v>
      </c>
      <c r="B234" s="59">
        <v>1440011</v>
      </c>
      <c r="C234" s="59" t="s">
        <v>700</v>
      </c>
      <c r="D234" s="59" t="s">
        <v>759</v>
      </c>
      <c r="E234" s="60">
        <v>33683111000107</v>
      </c>
      <c r="F234" s="61">
        <f t="shared" si="1"/>
        <v>33683111000107</v>
      </c>
      <c r="G234" s="62" t="s">
        <v>411</v>
      </c>
      <c r="H234" s="59">
        <v>4002</v>
      </c>
      <c r="I234" s="63" t="s">
        <v>489</v>
      </c>
      <c r="J234" s="64">
        <v>45961</v>
      </c>
      <c r="K234" s="59">
        <v>11</v>
      </c>
      <c r="L234" s="65">
        <v>64035.360000000001</v>
      </c>
      <c r="M234" s="65">
        <v>0</v>
      </c>
      <c r="N234" s="65">
        <v>0</v>
      </c>
      <c r="O234" s="65">
        <v>64035.360000000001</v>
      </c>
      <c r="P234" s="64">
        <v>45965</v>
      </c>
      <c r="Q234" s="66">
        <v>6936</v>
      </c>
      <c r="R234" s="67">
        <v>64035.360000000001</v>
      </c>
      <c r="S234" s="67">
        <v>3073.7</v>
      </c>
      <c r="T234" s="67">
        <v>60961.66</v>
      </c>
      <c r="U234" s="68"/>
      <c r="V234" s="69" t="str">
        <f>VLOOKUP(H234,'CATEGORIZAÇÃO PARA PUBLICAÇÃO'!$A$1:$C$100,3,FALSE)</f>
        <v>PRESTAÇÃO DE SERVIÇOS</v>
      </c>
    </row>
    <row r="235" spans="1:22" ht="72" hidden="1" customHeight="1" x14ac:dyDescent="0.2">
      <c r="A235" s="58">
        <v>1441</v>
      </c>
      <c r="B235" s="59">
        <v>1440011</v>
      </c>
      <c r="C235" s="59" t="s">
        <v>583</v>
      </c>
      <c r="D235" s="59" t="s">
        <v>759</v>
      </c>
      <c r="E235" s="60">
        <v>32879576000167</v>
      </c>
      <c r="F235" s="61">
        <f t="shared" si="1"/>
        <v>32879576000167</v>
      </c>
      <c r="G235" s="62" t="s">
        <v>428</v>
      </c>
      <c r="H235" s="59">
        <v>3931</v>
      </c>
      <c r="I235" s="63" t="s">
        <v>477</v>
      </c>
      <c r="J235" s="64">
        <v>45961</v>
      </c>
      <c r="K235" s="59">
        <v>20</v>
      </c>
      <c r="L235" s="65">
        <v>3450</v>
      </c>
      <c r="M235" s="65">
        <v>152.49</v>
      </c>
      <c r="N235" s="65">
        <v>0</v>
      </c>
      <c r="O235" s="65">
        <v>3297.51</v>
      </c>
      <c r="P235" s="64">
        <v>45965</v>
      </c>
      <c r="Q235" s="66">
        <v>6934</v>
      </c>
      <c r="R235" s="67">
        <v>3297.51</v>
      </c>
      <c r="S235" s="67">
        <v>0</v>
      </c>
      <c r="T235" s="67">
        <v>3297.51</v>
      </c>
      <c r="U235" s="68"/>
      <c r="V235" s="69" t="str">
        <f>VLOOKUP(H235,'CATEGORIZAÇÃO PARA PUBLICAÇÃO'!$A$1:$C$100,3,FALSE)</f>
        <v>PRESTAÇÃO DE SERVIÇOS</v>
      </c>
    </row>
    <row r="236" spans="1:22" ht="72" hidden="1" customHeight="1" x14ac:dyDescent="0.2">
      <c r="A236" s="58">
        <v>1441</v>
      </c>
      <c r="B236" s="59">
        <v>1440011</v>
      </c>
      <c r="C236" s="59" t="s">
        <v>757</v>
      </c>
      <c r="D236" s="59" t="s">
        <v>759</v>
      </c>
      <c r="E236" s="60">
        <v>14822303000102</v>
      </c>
      <c r="F236" s="61">
        <f t="shared" si="1"/>
        <v>14822303000102</v>
      </c>
      <c r="G236" s="62" t="s">
        <v>493</v>
      </c>
      <c r="H236" s="59">
        <v>4002</v>
      </c>
      <c r="I236" s="63" t="s">
        <v>489</v>
      </c>
      <c r="J236" s="64">
        <v>45961</v>
      </c>
      <c r="K236" s="59">
        <v>10</v>
      </c>
      <c r="L236" s="65">
        <v>2920.28</v>
      </c>
      <c r="M236" s="65">
        <v>0</v>
      </c>
      <c r="N236" s="65">
        <v>0</v>
      </c>
      <c r="O236" s="65">
        <v>2920.28</v>
      </c>
      <c r="P236" s="64">
        <v>45965</v>
      </c>
      <c r="Q236" s="66">
        <v>6937</v>
      </c>
      <c r="R236" s="67">
        <v>2920.2799999999997</v>
      </c>
      <c r="S236" s="67">
        <v>140.18</v>
      </c>
      <c r="T236" s="67">
        <v>2780.1</v>
      </c>
      <c r="U236" s="68"/>
      <c r="V236" s="69" t="str">
        <f>VLOOKUP(H236,'CATEGORIZAÇÃO PARA PUBLICAÇÃO'!$A$1:$C$100,3,FALSE)</f>
        <v>PRESTAÇÃO DE SERVIÇOS</v>
      </c>
    </row>
    <row r="237" spans="1:22" ht="72" hidden="1" customHeight="1" x14ac:dyDescent="0.2">
      <c r="A237" s="58">
        <v>1441</v>
      </c>
      <c r="B237" s="59">
        <v>1440011</v>
      </c>
      <c r="C237" s="59" t="s">
        <v>757</v>
      </c>
      <c r="D237" s="59" t="s">
        <v>759</v>
      </c>
      <c r="E237" s="60">
        <v>14822303000102</v>
      </c>
      <c r="F237" s="61">
        <f t="shared" si="1"/>
        <v>14822303000102</v>
      </c>
      <c r="G237" s="62" t="s">
        <v>493</v>
      </c>
      <c r="H237" s="59">
        <v>4002</v>
      </c>
      <c r="I237" s="63" t="s">
        <v>489</v>
      </c>
      <c r="J237" s="64">
        <v>45961</v>
      </c>
      <c r="K237" s="59">
        <v>11</v>
      </c>
      <c r="L237" s="65">
        <v>3072.01</v>
      </c>
      <c r="M237" s="65">
        <v>0</v>
      </c>
      <c r="N237" s="65">
        <v>0</v>
      </c>
      <c r="O237" s="65">
        <v>3072.01</v>
      </c>
      <c r="P237" s="64">
        <v>45965</v>
      </c>
      <c r="Q237" s="66">
        <v>6938</v>
      </c>
      <c r="R237" s="67">
        <v>3072.01</v>
      </c>
      <c r="S237" s="67">
        <v>147.46</v>
      </c>
      <c r="T237" s="67">
        <v>2924.55</v>
      </c>
      <c r="U237" s="68"/>
      <c r="V237" s="69" t="str">
        <f>VLOOKUP(H237,'CATEGORIZAÇÃO PARA PUBLICAÇÃO'!$A$1:$C$100,3,FALSE)</f>
        <v>PRESTAÇÃO DE SERVIÇOS</v>
      </c>
    </row>
    <row r="238" spans="1:22" ht="72" hidden="1" customHeight="1" x14ac:dyDescent="0.2">
      <c r="A238" s="58">
        <v>1441</v>
      </c>
      <c r="B238" s="59">
        <v>1440011</v>
      </c>
      <c r="C238" s="59" t="s">
        <v>757</v>
      </c>
      <c r="D238" s="59" t="s">
        <v>759</v>
      </c>
      <c r="E238" s="60">
        <v>14822303000102</v>
      </c>
      <c r="F238" s="61">
        <f t="shared" si="1"/>
        <v>14822303000102</v>
      </c>
      <c r="G238" s="62" t="s">
        <v>493</v>
      </c>
      <c r="H238" s="59">
        <v>4002</v>
      </c>
      <c r="I238" s="63" t="s">
        <v>489</v>
      </c>
      <c r="J238" s="64">
        <v>45961</v>
      </c>
      <c r="K238" s="59">
        <v>12</v>
      </c>
      <c r="L238" s="65">
        <v>3090.51</v>
      </c>
      <c r="M238" s="65">
        <v>0</v>
      </c>
      <c r="N238" s="65">
        <v>0</v>
      </c>
      <c r="O238" s="65">
        <v>3090.51</v>
      </c>
      <c r="P238" s="64">
        <v>45965</v>
      </c>
      <c r="Q238" s="66">
        <v>6939</v>
      </c>
      <c r="R238" s="67">
        <v>3090.51</v>
      </c>
      <c r="S238" s="67">
        <v>148.34</v>
      </c>
      <c r="T238" s="67">
        <v>2942.17</v>
      </c>
      <c r="U238" s="68"/>
      <c r="V238" s="69" t="str">
        <f>VLOOKUP(H238,'CATEGORIZAÇÃO PARA PUBLICAÇÃO'!$A$1:$C$100,3,FALSE)</f>
        <v>PRESTAÇÃO DE SERVIÇOS</v>
      </c>
    </row>
    <row r="239" spans="1:22" ht="72" hidden="1" customHeight="1" x14ac:dyDescent="0.2">
      <c r="A239" s="58">
        <v>1441</v>
      </c>
      <c r="B239" s="59">
        <v>1440011</v>
      </c>
      <c r="C239" s="59" t="s">
        <v>736</v>
      </c>
      <c r="D239" s="59" t="s">
        <v>759</v>
      </c>
      <c r="E239" s="60">
        <v>12057731000152</v>
      </c>
      <c r="F239" s="61">
        <f t="shared" si="1"/>
        <v>12057731000152</v>
      </c>
      <c r="G239" s="62" t="s">
        <v>460</v>
      </c>
      <c r="H239" s="59">
        <v>3922</v>
      </c>
      <c r="I239" s="63" t="s">
        <v>21</v>
      </c>
      <c r="J239" s="64">
        <v>45961</v>
      </c>
      <c r="K239" s="59">
        <v>12</v>
      </c>
      <c r="L239" s="65">
        <v>900</v>
      </c>
      <c r="M239" s="65">
        <v>0</v>
      </c>
      <c r="N239" s="65">
        <v>0</v>
      </c>
      <c r="O239" s="65">
        <v>900</v>
      </c>
      <c r="P239" s="64">
        <v>45964</v>
      </c>
      <c r="Q239" s="66">
        <v>6928</v>
      </c>
      <c r="R239" s="67">
        <v>900</v>
      </c>
      <c r="S239" s="67">
        <v>0</v>
      </c>
      <c r="T239" s="67">
        <v>900</v>
      </c>
      <c r="U239" s="68"/>
      <c r="V239" s="69" t="str">
        <f>VLOOKUP(H239,'CATEGORIZAÇÃO PARA PUBLICAÇÃO'!$A$1:$C$100,3,FALSE)</f>
        <v>PRESTAÇÃO DE SERVIÇOS</v>
      </c>
    </row>
    <row r="240" spans="1:22" ht="72" hidden="1" customHeight="1" x14ac:dyDescent="0.2">
      <c r="A240" s="58">
        <v>1441</v>
      </c>
      <c r="B240" s="59">
        <v>1440011</v>
      </c>
      <c r="C240" s="59" t="s">
        <v>724</v>
      </c>
      <c r="D240" s="59" t="s">
        <v>759</v>
      </c>
      <c r="E240" s="60">
        <v>12057731000152</v>
      </c>
      <c r="F240" s="61">
        <f t="shared" si="1"/>
        <v>12057731000152</v>
      </c>
      <c r="G240" s="62" t="s">
        <v>460</v>
      </c>
      <c r="H240" s="59">
        <v>3921</v>
      </c>
      <c r="I240" s="63" t="s">
        <v>482</v>
      </c>
      <c r="J240" s="64">
        <v>45961</v>
      </c>
      <c r="K240" s="59">
        <v>17</v>
      </c>
      <c r="L240" s="65">
        <v>6960</v>
      </c>
      <c r="M240" s="65">
        <v>393</v>
      </c>
      <c r="N240" s="65">
        <v>0</v>
      </c>
      <c r="O240" s="65">
        <v>6567</v>
      </c>
      <c r="P240" s="64">
        <v>45964</v>
      </c>
      <c r="Q240" s="66">
        <v>6929</v>
      </c>
      <c r="R240" s="67">
        <v>6567</v>
      </c>
      <c r="S240" s="67">
        <v>377.28</v>
      </c>
      <c r="T240" s="67">
        <v>6189.72</v>
      </c>
      <c r="U240" s="68"/>
      <c r="V240" s="69" t="str">
        <f>VLOOKUP(H240,'CATEGORIZAÇÃO PARA PUBLICAÇÃO'!$A$1:$C$100,3,FALSE)</f>
        <v>PRESTAÇÃO DE SERVIÇOS</v>
      </c>
    </row>
    <row r="241" spans="1:22" ht="72" hidden="1" customHeight="1" x14ac:dyDescent="0.2">
      <c r="A241" s="58">
        <v>1441</v>
      </c>
      <c r="B241" s="59">
        <v>1440011</v>
      </c>
      <c r="C241" s="59" t="s">
        <v>758</v>
      </c>
      <c r="D241" s="59" t="s">
        <v>759</v>
      </c>
      <c r="E241" s="60">
        <v>61198164000160</v>
      </c>
      <c r="F241" s="61">
        <f t="shared" si="1"/>
        <v>61198164000160</v>
      </c>
      <c r="G241" s="62" t="s">
        <v>497</v>
      </c>
      <c r="H241" s="59">
        <v>3910</v>
      </c>
      <c r="I241" s="63" t="s">
        <v>486</v>
      </c>
      <c r="J241" s="64">
        <v>45961</v>
      </c>
      <c r="K241" s="59">
        <v>1</v>
      </c>
      <c r="L241" s="65">
        <v>11137.25</v>
      </c>
      <c r="M241" s="65">
        <v>0</v>
      </c>
      <c r="N241" s="65">
        <v>0</v>
      </c>
      <c r="O241" s="65">
        <v>11137.25</v>
      </c>
      <c r="P241" s="64">
        <v>45965</v>
      </c>
      <c r="Q241" s="66">
        <v>6940</v>
      </c>
      <c r="R241" s="67">
        <v>11137.25</v>
      </c>
      <c r="S241" s="67">
        <v>267.29000000000002</v>
      </c>
      <c r="T241" s="67">
        <v>10869.96</v>
      </c>
      <c r="U241" s="68"/>
      <c r="V241" s="69" t="str">
        <f>VLOOKUP(H241,'CATEGORIZAÇÃO PARA PUBLICAÇÃO'!$A$1:$C$100,3,FALSE)</f>
        <v>PRESTAÇÃO DE SERVIÇOS</v>
      </c>
    </row>
    <row r="243" spans="1:22" ht="15.75" x14ac:dyDescent="0.2">
      <c r="A243" s="72" t="s">
        <v>62</v>
      </c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</row>
    <row r="244" spans="1:22" x14ac:dyDescent="0.2">
      <c r="A244" s="70" t="s">
        <v>42</v>
      </c>
      <c r="B244" s="71" t="s">
        <v>63</v>
      </c>
      <c r="C244" s="71"/>
      <c r="D244" s="71"/>
      <c r="E244" s="71"/>
      <c r="F244" s="71"/>
      <c r="G244" s="71"/>
      <c r="H244" s="71"/>
      <c r="I244" s="71"/>
    </row>
    <row r="245" spans="1:22" x14ac:dyDescent="0.2">
      <c r="A245" s="70" t="s">
        <v>43</v>
      </c>
      <c r="B245" s="71" t="s">
        <v>64</v>
      </c>
      <c r="C245" s="71"/>
      <c r="D245" s="71"/>
      <c r="E245" s="71"/>
      <c r="F245" s="71"/>
      <c r="G245" s="71"/>
      <c r="H245" s="71"/>
      <c r="I245" s="71"/>
    </row>
    <row r="246" spans="1:22" x14ac:dyDescent="0.2">
      <c r="A246" s="70" t="s">
        <v>44</v>
      </c>
      <c r="B246" s="71" t="s">
        <v>65</v>
      </c>
      <c r="C246" s="71"/>
      <c r="D246" s="71"/>
      <c r="E246" s="71"/>
      <c r="F246" s="71"/>
      <c r="G246" s="71"/>
      <c r="H246" s="71"/>
      <c r="I246" s="71"/>
    </row>
    <row r="247" spans="1:22" x14ac:dyDescent="0.2">
      <c r="A247" s="70" t="s">
        <v>66</v>
      </c>
      <c r="B247" s="71" t="s">
        <v>67</v>
      </c>
      <c r="C247" s="71"/>
      <c r="D247" s="71"/>
      <c r="E247" s="71"/>
      <c r="F247" s="71"/>
      <c r="G247" s="71"/>
      <c r="H247" s="71"/>
      <c r="I247" s="71"/>
    </row>
    <row r="248" spans="1:22" x14ac:dyDescent="0.2">
      <c r="A248" s="70" t="s">
        <v>57</v>
      </c>
      <c r="B248" s="71" t="s">
        <v>68</v>
      </c>
      <c r="C248" s="71"/>
      <c r="D248" s="71"/>
      <c r="E248" s="71"/>
      <c r="F248" s="71"/>
      <c r="G248" s="71"/>
      <c r="H248" s="71"/>
      <c r="I248" s="71"/>
    </row>
    <row r="249" spans="1:22" x14ac:dyDescent="0.2">
      <c r="A249" s="70" t="s">
        <v>69</v>
      </c>
      <c r="B249" s="71" t="s">
        <v>70</v>
      </c>
      <c r="C249" s="71"/>
      <c r="D249" s="71"/>
      <c r="E249" s="71"/>
      <c r="F249" s="71"/>
      <c r="G249" s="71"/>
      <c r="H249" s="71"/>
      <c r="I249" s="71"/>
    </row>
    <row r="250" spans="1:22" x14ac:dyDescent="0.2">
      <c r="B250" s="71"/>
      <c r="C250" s="71"/>
      <c r="D250" s="71"/>
      <c r="E250" s="71"/>
      <c r="F250" s="71"/>
      <c r="G250" s="71"/>
      <c r="H250" s="71"/>
      <c r="I250" s="71"/>
    </row>
    <row r="251" spans="1:22" ht="15.75" x14ac:dyDescent="0.2">
      <c r="A251" s="72" t="s">
        <v>71</v>
      </c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</row>
    <row r="252" spans="1:22" x14ac:dyDescent="0.2">
      <c r="A252" s="71" t="s">
        <v>72</v>
      </c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</row>
    <row r="253" spans="1:22" x14ac:dyDescent="0.2">
      <c r="A253" s="71" t="s">
        <v>760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</row>
    <row r="255" spans="1:22" x14ac:dyDescent="0.2">
      <c r="A255" s="74" t="s">
        <v>73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</row>
    <row r="256" spans="1:22" x14ac:dyDescent="0.2">
      <c r="A256" s="74" t="s">
        <v>761</v>
      </c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</row>
  </sheetData>
  <sheetProtection algorithmName="SHA-512" hashValue="rZWWdrNK6kidhRwb5TlKVBZ09YIG99pY32+ofdOl6VLhN2g6s+0e1Gr0fkBJcXgqioJYUC1x0DSjZeFy5svVmw==" saltValue="Dh16hf+iJ1PnD8EardzkGg==" spinCount="100000" sheet="1" formatCells="0" formatColumns="0" formatRows="0" insertColumns="0" insertRows="0" deleteColumns="0" deleteRows="0" sort="0" autoFilter="0" pivotTables="0"/>
  <protectedRanges>
    <protectedRange sqref="A256:U256" name="Intervalo8"/>
    <protectedRange sqref="A253:U253" name="Intervalo7"/>
    <protectedRange sqref="G4:U241" name="Intervalo6"/>
    <protectedRange sqref="A4:E241" name="Intervalo5"/>
    <protectedRange sqref="A1:U1" name="Intervalo4"/>
    <protectedRange sqref="A1" name="Intervalo1"/>
    <protectedRange sqref="G4:U241 A4:E241" name="Intervalo2"/>
    <protectedRange sqref="A256 A253" name="Intervalo3"/>
  </protectedRanges>
  <autoFilter ref="A3:V241">
    <filterColumn colId="21">
      <filters>
        <filter val="FORNECIMENTO DE BENS"/>
      </filters>
    </filterColumn>
    <sortState ref="A4:V229">
      <sortCondition ref="P3:P229"/>
    </sortState>
  </autoFilter>
  <mergeCells count="3">
    <mergeCell ref="A255:U255"/>
    <mergeCell ref="A256:U256"/>
    <mergeCell ref="A1:U1"/>
  </mergeCells>
  <printOptions horizontalCentered="1"/>
  <pageMargins left="0.59055118110236227" right="0.55118110236220474" top="0.9" bottom="0.51181102362204722" header="0.39370078740157483" footer="0.31496062992125984"/>
  <pageSetup paperSize="9" scale="33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2"/>
  <sheetViews>
    <sheetView topLeftCell="S232" zoomScale="85" zoomScaleNormal="85" workbookViewId="0">
      <selection activeCell="X5" sqref="X5:AA252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75" t="s">
        <v>74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5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 t="shared" ref="A5" si="0">D5&amp;"|"&amp;E5&amp;"|"&amp;G5&amp;"|"&amp;H5&amp;"|"&amp;L5&amp;"|"&amp;N5&amp;"|"&amp;U5</f>
        <v>1441|1440006|74|2025|87426129934|3604|524</v>
      </c>
      <c r="B5" s="23" t="str">
        <f t="shared" ref="B5" si="1">D5&amp;"|"&amp;E5&amp;"|"&amp;G5&amp;"|"&amp;H5&amp;"|"&amp;X5</f>
        <v>1441|1440006|74|2025|84</v>
      </c>
      <c r="C5" s="28" t="str">
        <f t="shared" ref="C5" si="2">E5&amp;"|"&amp;X5</f>
        <v>1440006|84</v>
      </c>
      <c r="D5" s="10">
        <v>1441</v>
      </c>
      <c r="E5" s="10">
        <v>1440006</v>
      </c>
      <c r="F5" s="36" t="str">
        <f t="shared" ref="F5" si="3">G5&amp;"/"&amp;H5</f>
        <v>74/2025</v>
      </c>
      <c r="G5" s="10">
        <v>74</v>
      </c>
      <c r="H5" s="10">
        <v>2025</v>
      </c>
      <c r="I5" s="36" t="str">
        <f t="shared" ref="I5" si="4">J5&amp;"."&amp;K5</f>
        <v>10.1</v>
      </c>
      <c r="J5" s="10">
        <v>10</v>
      </c>
      <c r="K5" s="10">
        <v>1</v>
      </c>
      <c r="L5" s="10">
        <v>87426129934</v>
      </c>
      <c r="M5" s="11" t="s">
        <v>154</v>
      </c>
      <c r="N5" s="10">
        <v>3604</v>
      </c>
      <c r="O5" s="11" t="s">
        <v>478</v>
      </c>
      <c r="P5" s="9">
        <v>45931</v>
      </c>
      <c r="Q5" s="10">
        <v>1</v>
      </c>
      <c r="R5" s="3">
        <v>524</v>
      </c>
      <c r="S5" s="3">
        <v>0</v>
      </c>
      <c r="T5" s="3">
        <v>0</v>
      </c>
      <c r="U5" s="33">
        <f t="shared" ref="U5" si="5">R5-S5-T5</f>
        <v>524</v>
      </c>
      <c r="V5" s="9">
        <f>IF(X5&lt;&gt;"Liquidação Cancelada",VLOOKUP(B5,'BASE DE DADOS OPS'!$B$4:$P$9650,10,FALSE),"Liquidação Cancelada")</f>
        <v>45932</v>
      </c>
      <c r="W5" s="13">
        <f>IF(X5&lt;&gt;"Liquidação Cancelada",IF(ISBLANK(V5),"AGUARDANDO PAGAMENTO",NETWORKDAYS(P5,V5)-1),"Liquidação Cancelada")</f>
        <v>1</v>
      </c>
      <c r="X5" s="10">
        <f>VLOOKUP(A5,'BASE DE DADOS OPS'!$A$4:$P$9650,12,FALSE)</f>
        <v>84</v>
      </c>
      <c r="Y5" s="4">
        <f>IF(X5&lt;&gt;"Liquidação Cancelada",VLOOKUP(B5,'BASE DE DADOS OPS'!$B$5:$P$9635,12,FALSE),"Liquidação Cancelada")</f>
        <v>524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524</v>
      </c>
      <c r="AB5" s="4">
        <f>IF(X5&lt;&gt;"Liquidação Cancelada",Y5-Z5,"Liquidação Cancelada")</f>
        <v>524</v>
      </c>
      <c r="AC5" s="3">
        <f t="shared" ref="AC5" si="6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ref="A6:A69" si="7">D6&amp;"|"&amp;E6&amp;"|"&amp;G6&amp;"|"&amp;H6&amp;"|"&amp;L6&amp;"|"&amp;N6&amp;"|"&amp;U6</f>
        <v>1441|1440011|268|2025|1554285000175|4002|1534,4</v>
      </c>
      <c r="B6" s="23" t="str">
        <f t="shared" ref="B6:B69" si="8">D6&amp;"|"&amp;E6&amp;"|"&amp;G6&amp;"|"&amp;H6&amp;"|"&amp;X6</f>
        <v>1441|1440011|268|2025|6127</v>
      </c>
      <c r="C6" s="28" t="str">
        <f t="shared" ref="C6:C69" si="9">E6&amp;"|"&amp;X6</f>
        <v>1440011|6127</v>
      </c>
      <c r="D6" s="10">
        <v>1441</v>
      </c>
      <c r="E6" s="10">
        <v>1440011</v>
      </c>
      <c r="F6" s="36" t="str">
        <f t="shared" ref="F6:F69" si="10">G6&amp;"/"&amp;H6</f>
        <v>268/2025</v>
      </c>
      <c r="G6" s="10">
        <v>268</v>
      </c>
      <c r="H6" s="10">
        <v>2025</v>
      </c>
      <c r="I6" s="36" t="str">
        <f t="shared" ref="I6:I69" si="11">J6&amp;"."&amp;K6</f>
        <v>10.1</v>
      </c>
      <c r="J6" s="10">
        <v>10</v>
      </c>
      <c r="K6" s="10">
        <v>1</v>
      </c>
      <c r="L6" s="10">
        <v>1554285000175</v>
      </c>
      <c r="M6" s="11" t="s">
        <v>444</v>
      </c>
      <c r="N6" s="10">
        <v>4002</v>
      </c>
      <c r="O6" s="11" t="s">
        <v>489</v>
      </c>
      <c r="P6" s="9">
        <v>45931</v>
      </c>
      <c r="Q6" s="10">
        <v>7</v>
      </c>
      <c r="R6" s="3">
        <v>1534.4</v>
      </c>
      <c r="S6" s="3">
        <v>0</v>
      </c>
      <c r="T6" s="3">
        <v>0</v>
      </c>
      <c r="U6" s="33">
        <f t="shared" ref="U6:U69" si="12">R6-S6-T6</f>
        <v>1534.4</v>
      </c>
      <c r="V6" s="9">
        <f>IF(X6&lt;&gt;"Liquidação Cancelada",VLOOKUP(B6,'BASE DE DADOS OPS'!$B$4:$P$9650,10,FALSE),"Liquidação Cancelada")</f>
        <v>45932</v>
      </c>
      <c r="W6" s="13">
        <f t="shared" ref="W6:W69" si="13">IF(X6&lt;&gt;"Liquidação Cancelada",IF(ISBLANK(V6),"AGUARDANDO PAGAMENTO",NETWORKDAYS(P6,V6)-1),"Liquidação Cancelada")</f>
        <v>1</v>
      </c>
      <c r="X6" s="10">
        <v>6127</v>
      </c>
      <c r="Y6" s="4">
        <f>IF(X6&lt;&gt;"Liquidação Cancelada",VLOOKUP(B6,'BASE DE DADOS OPS'!$B$5:$P$9635,12,FALSE),"Liquidação Cancelada")</f>
        <v>1534.3999999999999</v>
      </c>
      <c r="Z6" s="4">
        <f>IF(X6&lt;&gt;"Liquidação Cancelada",VLOOKUP(B6,'BASE DE DADOS OPS'!$B$5:$P$9635,14,FALSE),"Liquidação Cancelada")</f>
        <v>61.61</v>
      </c>
      <c r="AA6" s="4">
        <f>IF(X6&lt;&gt;"Liquidação Cancelada",VLOOKUP(B6,'BASE DE DADOS OPS'!$B$5:$P$9635,13,FALSE),"Liquidação Cancelada")</f>
        <v>1472.79</v>
      </c>
      <c r="AB6" s="4">
        <f t="shared" ref="AB6:AB69" si="14">IF(X6&lt;&gt;"Liquidação Cancelada",Y6-Z6,"Liquidação Cancelada")</f>
        <v>1472.79</v>
      </c>
      <c r="AC6" s="3">
        <f t="shared" ref="AC6:AC69" si="15">IF(X6&lt;&gt;"Liquidação Cancelada",(AA6-AB6)+(U6-Z6-AB6),"Liquidação Cancelada")</f>
        <v>2.2737367544323206E-13</v>
      </c>
      <c r="AD6" s="29"/>
    </row>
    <row r="7" spans="1:30" s="23" customFormat="1" ht="24.95" customHeight="1" x14ac:dyDescent="0.2">
      <c r="A7" s="23" t="str">
        <f t="shared" si="7"/>
        <v>1441|1440011|268|2025|1554285000175|4002|2326,2</v>
      </c>
      <c r="B7" s="23" t="str">
        <f t="shared" si="8"/>
        <v>1441|1440011|268|2025|6128</v>
      </c>
      <c r="C7" s="28" t="str">
        <f t="shared" si="9"/>
        <v>1440011|6128</v>
      </c>
      <c r="D7" s="10">
        <v>1441</v>
      </c>
      <c r="E7" s="10">
        <v>1440011</v>
      </c>
      <c r="F7" s="36" t="str">
        <f t="shared" si="10"/>
        <v>268/2025</v>
      </c>
      <c r="G7" s="10">
        <v>268</v>
      </c>
      <c r="H7" s="10">
        <v>2025</v>
      </c>
      <c r="I7" s="36" t="str">
        <f t="shared" si="11"/>
        <v>10.1</v>
      </c>
      <c r="J7" s="10">
        <v>10</v>
      </c>
      <c r="K7" s="10">
        <v>1</v>
      </c>
      <c r="L7" s="10">
        <v>1554285000175</v>
      </c>
      <c r="M7" s="11" t="s">
        <v>444</v>
      </c>
      <c r="N7" s="10">
        <v>4002</v>
      </c>
      <c r="O7" s="11" t="s">
        <v>489</v>
      </c>
      <c r="P7" s="9">
        <v>45931</v>
      </c>
      <c r="Q7" s="10">
        <v>8</v>
      </c>
      <c r="R7" s="3">
        <v>2326.1999999999998</v>
      </c>
      <c r="S7" s="3">
        <v>0</v>
      </c>
      <c r="T7" s="3">
        <v>0</v>
      </c>
      <c r="U7" s="33">
        <f t="shared" si="12"/>
        <v>2326.1999999999998</v>
      </c>
      <c r="V7" s="9">
        <f>IF(X7&lt;&gt;"Liquidação Cancelada",VLOOKUP(B7,'BASE DE DADOS OPS'!$B$4:$P$9650,10,FALSE),"Liquidação Cancelada")</f>
        <v>45932</v>
      </c>
      <c r="W7" s="13">
        <f t="shared" si="13"/>
        <v>1</v>
      </c>
      <c r="X7" s="10">
        <v>6128</v>
      </c>
      <c r="Y7" s="4">
        <f>IF(X7&lt;&gt;"Liquidação Cancelada",VLOOKUP(B7,'BASE DE DADOS OPS'!$B$5:$P$9635,12,FALSE),"Liquidação Cancelada")</f>
        <v>2326.2000000000003</v>
      </c>
      <c r="Z7" s="4">
        <f>IF(X7&lt;&gt;"Liquidação Cancelada",VLOOKUP(B7,'BASE DE DADOS OPS'!$B$5:$P$9635,14,FALSE),"Liquidação Cancelada")</f>
        <v>98.11</v>
      </c>
      <c r="AA7" s="4">
        <f>IF(X7&lt;&gt;"Liquidação Cancelada",VLOOKUP(B7,'BASE DE DADOS OPS'!$B$5:$P$9635,13,FALSE),"Liquidação Cancelada")</f>
        <v>2228.09</v>
      </c>
      <c r="AB7" s="4">
        <f t="shared" si="14"/>
        <v>2228.09</v>
      </c>
      <c r="AC7" s="3">
        <f t="shared" si="15"/>
        <v>-4.5474735088646412E-13</v>
      </c>
      <c r="AD7" s="29"/>
    </row>
    <row r="8" spans="1:30" s="23" customFormat="1" ht="24.95" customHeight="1" x14ac:dyDescent="0.2">
      <c r="A8" s="23" t="str">
        <f t="shared" si="7"/>
        <v>1441|1440005|7|2025|58069360000120|4006|577,9</v>
      </c>
      <c r="B8" s="23" t="str">
        <f t="shared" si="8"/>
        <v>1441|1440005|7|2025|253</v>
      </c>
      <c r="C8" s="28" t="str">
        <f t="shared" si="9"/>
        <v>1440005|253</v>
      </c>
      <c r="D8" s="10">
        <v>1441</v>
      </c>
      <c r="E8" s="10">
        <v>1440005</v>
      </c>
      <c r="F8" s="36" t="str">
        <f t="shared" si="10"/>
        <v>7/2025</v>
      </c>
      <c r="G8" s="10">
        <v>7</v>
      </c>
      <c r="H8" s="10">
        <v>2025</v>
      </c>
      <c r="I8" s="36" t="str">
        <f t="shared" si="11"/>
        <v>10.1</v>
      </c>
      <c r="J8" s="10">
        <v>10</v>
      </c>
      <c r="K8" s="10">
        <v>1</v>
      </c>
      <c r="L8" s="10">
        <v>58069360000120</v>
      </c>
      <c r="M8" s="11" t="s">
        <v>118</v>
      </c>
      <c r="N8" s="10">
        <v>4006</v>
      </c>
      <c r="O8" s="11" t="s">
        <v>29</v>
      </c>
      <c r="P8" s="9">
        <v>45932</v>
      </c>
      <c r="Q8" s="10">
        <v>13</v>
      </c>
      <c r="R8" s="3">
        <v>577.9</v>
      </c>
      <c r="S8" s="3">
        <v>0</v>
      </c>
      <c r="T8" s="3">
        <v>0</v>
      </c>
      <c r="U8" s="33">
        <f t="shared" si="12"/>
        <v>577.9</v>
      </c>
      <c r="V8" s="9">
        <f>IF(X8&lt;&gt;"Liquidação Cancelada",VLOOKUP(B8,'BASE DE DADOS OPS'!$B$4:$P$9650,10,FALSE),"Liquidação Cancelada")</f>
        <v>45937</v>
      </c>
      <c r="W8" s="13">
        <f t="shared" si="13"/>
        <v>3</v>
      </c>
      <c r="X8" s="10">
        <f>VLOOKUP(A8,'BASE DE DADOS OPS'!$A$4:$P$9650,12,FALSE)</f>
        <v>253</v>
      </c>
      <c r="Y8" s="4">
        <f>IF(X8&lt;&gt;"Liquidação Cancelada",VLOOKUP(B8,'BASE DE DADOS OPS'!$B$5:$P$9635,12,FALSE),"Liquidação Cancelada")</f>
        <v>577.9</v>
      </c>
      <c r="Z8" s="4">
        <f>IF(X8&lt;&gt;"Liquidação Cancelada",VLOOKUP(B8,'BASE DE DADOS OPS'!$B$5:$P$9635,14,FALSE),"Liquidação Cancelada")</f>
        <v>27.74</v>
      </c>
      <c r="AA8" s="4">
        <f>IF(X8&lt;&gt;"Liquidação Cancelada",VLOOKUP(B8,'BASE DE DADOS OPS'!$B$5:$P$9635,13,FALSE),"Liquidação Cancelada")</f>
        <v>550.16</v>
      </c>
      <c r="AB8" s="4">
        <f t="shared" si="14"/>
        <v>550.16</v>
      </c>
      <c r="AC8" s="3">
        <f t="shared" si="15"/>
        <v>0</v>
      </c>
      <c r="AD8" s="29"/>
    </row>
    <row r="9" spans="1:30" s="23" customFormat="1" ht="24.95" customHeight="1" x14ac:dyDescent="0.2">
      <c r="A9" s="23" t="str">
        <f t="shared" si="7"/>
        <v>1441|1440011|91|2025|21154554000113|3920|17249,52</v>
      </c>
      <c r="B9" s="23" t="str">
        <f t="shared" si="8"/>
        <v>1441|1440011|91|2025|354</v>
      </c>
      <c r="C9" s="28" t="str">
        <f t="shared" si="9"/>
        <v>1440011|354</v>
      </c>
      <c r="D9" s="10">
        <v>1441</v>
      </c>
      <c r="E9" s="10">
        <v>1440011</v>
      </c>
      <c r="F9" s="36" t="str">
        <f t="shared" si="10"/>
        <v>91/2025</v>
      </c>
      <c r="G9" s="10">
        <v>91</v>
      </c>
      <c r="H9" s="10">
        <v>2025</v>
      </c>
      <c r="I9" s="36" t="str">
        <f t="shared" si="11"/>
        <v>10.1</v>
      </c>
      <c r="J9" s="10">
        <v>10</v>
      </c>
      <c r="K9" s="10">
        <v>1</v>
      </c>
      <c r="L9" s="10">
        <v>21154554000113</v>
      </c>
      <c r="M9" s="11" t="s">
        <v>320</v>
      </c>
      <c r="N9" s="10">
        <v>3920</v>
      </c>
      <c r="O9" s="11" t="s">
        <v>481</v>
      </c>
      <c r="P9" s="9">
        <v>45932</v>
      </c>
      <c r="Q9" s="10">
        <v>9</v>
      </c>
      <c r="R9" s="3">
        <v>17249.52</v>
      </c>
      <c r="S9" s="3">
        <v>0</v>
      </c>
      <c r="T9" s="3">
        <v>0</v>
      </c>
      <c r="U9" s="33">
        <f t="shared" si="12"/>
        <v>17249.52</v>
      </c>
      <c r="V9" s="9">
        <f>IF(X9&lt;&gt;"Liquidação Cancelada",VLOOKUP(B9,'BASE DE DADOS OPS'!$B$4:$P$9650,10,FALSE),"Liquidação Cancelada")</f>
        <v>45936</v>
      </c>
      <c r="W9" s="13">
        <f t="shared" si="13"/>
        <v>2</v>
      </c>
      <c r="X9" s="10">
        <f>VLOOKUP(A9,'BASE DE DADOS OPS'!$A$4:$P$9650,12,FALSE)</f>
        <v>354</v>
      </c>
      <c r="Y9" s="4">
        <f>IF(X9&lt;&gt;"Liquidação Cancelada",VLOOKUP(B9,'BASE DE DADOS OPS'!$B$5:$P$9635,12,FALSE),"Liquidação Cancelada")</f>
        <v>17249.52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17249.52</v>
      </c>
      <c r="AB9" s="4">
        <f t="shared" si="14"/>
        <v>17249.52</v>
      </c>
      <c r="AC9" s="3">
        <f t="shared" si="15"/>
        <v>0</v>
      </c>
      <c r="AD9" s="29"/>
    </row>
    <row r="10" spans="1:30" s="23" customFormat="1" ht="24.95" customHeight="1" x14ac:dyDescent="0.2">
      <c r="A10" s="23" t="str">
        <f t="shared" si="7"/>
        <v>1441|1440011|220|2025|28309420000173|3921|622,86</v>
      </c>
      <c r="B10" s="23" t="str">
        <f t="shared" si="8"/>
        <v>1441|1440011|220|2025|6150</v>
      </c>
      <c r="C10" s="28" t="str">
        <f t="shared" si="9"/>
        <v>1440011|6150</v>
      </c>
      <c r="D10" s="10">
        <v>1441</v>
      </c>
      <c r="E10" s="10">
        <v>1440011</v>
      </c>
      <c r="F10" s="36" t="str">
        <f t="shared" si="10"/>
        <v>220/2025</v>
      </c>
      <c r="G10" s="10">
        <v>220</v>
      </c>
      <c r="H10" s="10">
        <v>2025</v>
      </c>
      <c r="I10" s="36" t="str">
        <f t="shared" si="11"/>
        <v>10.1</v>
      </c>
      <c r="J10" s="10">
        <v>10</v>
      </c>
      <c r="K10" s="10">
        <v>1</v>
      </c>
      <c r="L10" s="10">
        <v>28309420000173</v>
      </c>
      <c r="M10" s="11" t="s">
        <v>427</v>
      </c>
      <c r="N10" s="10">
        <v>3921</v>
      </c>
      <c r="O10" s="11" t="s">
        <v>482</v>
      </c>
      <c r="P10" s="9">
        <v>45932</v>
      </c>
      <c r="Q10" s="10">
        <v>10</v>
      </c>
      <c r="R10" s="3">
        <v>655.64</v>
      </c>
      <c r="S10" s="3">
        <v>32.78</v>
      </c>
      <c r="T10" s="3">
        <v>0</v>
      </c>
      <c r="U10" s="33">
        <f t="shared" si="12"/>
        <v>622.86</v>
      </c>
      <c r="V10" s="9">
        <f>IF(X10&lt;&gt;"Liquidação Cancelada",VLOOKUP(B10,'BASE DE DADOS OPS'!$B$4:$P$9650,10,FALSE),"Liquidação Cancelada")</f>
        <v>45933</v>
      </c>
      <c r="W10" s="13">
        <f t="shared" si="13"/>
        <v>1</v>
      </c>
      <c r="X10" s="10">
        <f>VLOOKUP(A10,'BASE DE DADOS OPS'!$A$4:$P$9650,12,FALSE)</f>
        <v>6150</v>
      </c>
      <c r="Y10" s="4">
        <f>IF(X10&lt;&gt;"Liquidação Cancelada",VLOOKUP(B10,'BASE DE DADOS OPS'!$B$5:$P$9635,12,FALSE),"Liquidação Cancelada")</f>
        <v>622.86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622.86</v>
      </c>
      <c r="AB10" s="4">
        <f t="shared" si="14"/>
        <v>622.86</v>
      </c>
      <c r="AC10" s="3">
        <f t="shared" si="15"/>
        <v>0</v>
      </c>
      <c r="AD10" s="29"/>
    </row>
    <row r="11" spans="1:30" s="23" customFormat="1" ht="24.95" customHeight="1" x14ac:dyDescent="0.2">
      <c r="A11" s="23" t="str">
        <f t="shared" si="7"/>
        <v>1441|1440011|221|2025|32879576000167|3931|1854,25</v>
      </c>
      <c r="B11" s="23" t="str">
        <f t="shared" si="8"/>
        <v>1441|1440011|221|2025|6149</v>
      </c>
      <c r="C11" s="28" t="str">
        <f t="shared" si="9"/>
        <v>1440011|6149</v>
      </c>
      <c r="D11" s="10">
        <v>1441</v>
      </c>
      <c r="E11" s="10">
        <v>1440011</v>
      </c>
      <c r="F11" s="36" t="str">
        <f t="shared" si="10"/>
        <v>221/2025</v>
      </c>
      <c r="G11" s="10">
        <v>221</v>
      </c>
      <c r="H11" s="10">
        <v>2025</v>
      </c>
      <c r="I11" s="36" t="str">
        <f t="shared" si="11"/>
        <v>10.1</v>
      </c>
      <c r="J11" s="10">
        <v>10</v>
      </c>
      <c r="K11" s="10">
        <v>1</v>
      </c>
      <c r="L11" s="10">
        <v>32879576000167</v>
      </c>
      <c r="M11" s="11" t="s">
        <v>428</v>
      </c>
      <c r="N11" s="10">
        <v>3931</v>
      </c>
      <c r="O11" s="11" t="s">
        <v>477</v>
      </c>
      <c r="P11" s="9">
        <v>45932</v>
      </c>
      <c r="Q11" s="10">
        <v>18</v>
      </c>
      <c r="R11" s="3">
        <v>1940</v>
      </c>
      <c r="S11" s="3">
        <v>85.75</v>
      </c>
      <c r="T11" s="3">
        <v>0</v>
      </c>
      <c r="U11" s="33">
        <f t="shared" si="12"/>
        <v>1854.25</v>
      </c>
      <c r="V11" s="9">
        <f>IF(X11&lt;&gt;"Liquidação Cancelada",VLOOKUP(B11,'BASE DE DADOS OPS'!$B$4:$P$9650,10,FALSE),"Liquidação Cancelada")</f>
        <v>45933</v>
      </c>
      <c r="W11" s="13">
        <f t="shared" si="13"/>
        <v>1</v>
      </c>
      <c r="X11" s="10">
        <f>VLOOKUP(A11,'BASE DE DADOS OPS'!$A$4:$P$9650,12,FALSE)</f>
        <v>6149</v>
      </c>
      <c r="Y11" s="4">
        <f>IF(X11&lt;&gt;"Liquidação Cancelada",VLOOKUP(B11,'BASE DE DADOS OPS'!$B$5:$P$9635,12,FALSE),"Liquidação Cancelada")</f>
        <v>1854.25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1854.25</v>
      </c>
      <c r="AB11" s="4">
        <f t="shared" si="14"/>
        <v>1854.25</v>
      </c>
      <c r="AC11" s="3">
        <f t="shared" si="15"/>
        <v>0</v>
      </c>
      <c r="AD11" s="29"/>
    </row>
    <row r="12" spans="1:30" s="23" customFormat="1" ht="24.95" customHeight="1" x14ac:dyDescent="0.2">
      <c r="A12" s="23" t="str">
        <f t="shared" si="7"/>
        <v>1441|1440005|99|2025|8706548000406|5207|640200</v>
      </c>
      <c r="B12" s="23" t="str">
        <f t="shared" si="8"/>
        <v>1441|1440005|99|2025|254</v>
      </c>
      <c r="C12" s="28" t="str">
        <f t="shared" si="9"/>
        <v>1440005|254</v>
      </c>
      <c r="D12" s="10">
        <v>1441</v>
      </c>
      <c r="E12" s="10">
        <v>1440005</v>
      </c>
      <c r="F12" s="36" t="str">
        <f t="shared" si="10"/>
        <v>99/2025</v>
      </c>
      <c r="G12" s="10">
        <v>99</v>
      </c>
      <c r="H12" s="10">
        <v>2025</v>
      </c>
      <c r="I12" s="36" t="str">
        <f t="shared" si="11"/>
        <v>10.1</v>
      </c>
      <c r="J12" s="10">
        <v>10</v>
      </c>
      <c r="K12" s="10">
        <v>1</v>
      </c>
      <c r="L12" s="10">
        <v>8706548000406</v>
      </c>
      <c r="M12" s="11" t="s">
        <v>129</v>
      </c>
      <c r="N12" s="10">
        <v>5207</v>
      </c>
      <c r="O12" s="11" t="s">
        <v>467</v>
      </c>
      <c r="P12" s="9">
        <v>45933</v>
      </c>
      <c r="Q12" s="10">
        <v>1</v>
      </c>
      <c r="R12" s="3">
        <v>640200</v>
      </c>
      <c r="S12" s="3">
        <v>0</v>
      </c>
      <c r="T12" s="3">
        <v>0</v>
      </c>
      <c r="U12" s="33">
        <f t="shared" si="12"/>
        <v>640200</v>
      </c>
      <c r="V12" s="9">
        <f>IF(X12&lt;&gt;"Liquidação Cancelada",VLOOKUP(B12,'BASE DE DADOS OPS'!$B$4:$P$9650,10,FALSE),"Liquidação Cancelada")</f>
        <v>45937</v>
      </c>
      <c r="W12" s="13">
        <f t="shared" si="13"/>
        <v>2</v>
      </c>
      <c r="X12" s="10">
        <f>VLOOKUP(A12,'BASE DE DADOS OPS'!$A$4:$P$9650,12,FALSE)</f>
        <v>254</v>
      </c>
      <c r="Y12" s="4">
        <f>IF(X12&lt;&gt;"Liquidação Cancelada",VLOOKUP(B12,'BASE DE DADOS OPS'!$B$5:$P$9635,12,FALSE),"Liquidação Cancelada")</f>
        <v>640200</v>
      </c>
      <c r="Z12" s="4">
        <f>IF(X12&lt;&gt;"Liquidação Cancelada",VLOOKUP(B12,'BASE DE DADOS OPS'!$B$5:$P$9635,14,FALSE),"Liquidação Cancelada")</f>
        <v>7682.4</v>
      </c>
      <c r="AA12" s="4">
        <f>IF(X12&lt;&gt;"Liquidação Cancelada",VLOOKUP(B12,'BASE DE DADOS OPS'!$B$5:$P$9635,13,FALSE),"Liquidação Cancelada")</f>
        <v>632517.6</v>
      </c>
      <c r="AB12" s="4">
        <f t="shared" si="14"/>
        <v>632517.6</v>
      </c>
      <c r="AC12" s="3">
        <f t="shared" si="15"/>
        <v>0</v>
      </c>
      <c r="AD12" s="29"/>
    </row>
    <row r="13" spans="1:30" s="23" customFormat="1" ht="24.95" customHeight="1" x14ac:dyDescent="0.2">
      <c r="A13" s="23" t="str">
        <f t="shared" si="7"/>
        <v>1441|1440005|113|2025|3265966000149|5210|5985</v>
      </c>
      <c r="B13" s="23" t="str">
        <f t="shared" si="8"/>
        <v>1441|1440005|113|2025|255</v>
      </c>
      <c r="C13" s="28" t="str">
        <f t="shared" si="9"/>
        <v>1440005|255</v>
      </c>
      <c r="D13" s="10">
        <v>1441</v>
      </c>
      <c r="E13" s="10">
        <v>1440005</v>
      </c>
      <c r="F13" s="36" t="str">
        <f t="shared" si="10"/>
        <v>113/2025</v>
      </c>
      <c r="G13" s="10">
        <v>113</v>
      </c>
      <c r="H13" s="10">
        <v>2025</v>
      </c>
      <c r="I13" s="36" t="str">
        <f t="shared" si="11"/>
        <v>10.1</v>
      </c>
      <c r="J13" s="10">
        <v>10</v>
      </c>
      <c r="K13" s="10">
        <v>1</v>
      </c>
      <c r="L13" s="10">
        <v>3265966000149</v>
      </c>
      <c r="M13" s="11" t="s">
        <v>132</v>
      </c>
      <c r="N13" s="10">
        <v>5210</v>
      </c>
      <c r="O13" s="11" t="s">
        <v>33</v>
      </c>
      <c r="P13" s="9">
        <v>45933</v>
      </c>
      <c r="Q13" s="10">
        <v>1</v>
      </c>
      <c r="R13" s="3">
        <v>5985</v>
      </c>
      <c r="S13" s="3">
        <v>0</v>
      </c>
      <c r="T13" s="3">
        <v>0</v>
      </c>
      <c r="U13" s="33">
        <f t="shared" si="12"/>
        <v>5985</v>
      </c>
      <c r="V13" s="9">
        <f>IF(X13&lt;&gt;"Liquidação Cancelada",VLOOKUP(B13,'BASE DE DADOS OPS'!$B$4:$P$9650,10,FALSE),"Liquidação Cancelada")</f>
        <v>45937</v>
      </c>
      <c r="W13" s="13">
        <f t="shared" si="13"/>
        <v>2</v>
      </c>
      <c r="X13" s="10">
        <f>VLOOKUP(A13,'BASE DE DADOS OPS'!$A$4:$P$9650,12,FALSE)</f>
        <v>255</v>
      </c>
      <c r="Y13" s="4">
        <f>IF(X13&lt;&gt;"Liquidação Cancelada",VLOOKUP(B13,'BASE DE DADOS OPS'!$B$5:$P$9635,12,FALSE),"Liquidação Cancelada")</f>
        <v>5985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5985</v>
      </c>
      <c r="AB13" s="4">
        <f t="shared" si="14"/>
        <v>5985</v>
      </c>
      <c r="AC13" s="3">
        <f t="shared" si="15"/>
        <v>0</v>
      </c>
      <c r="AD13" s="29"/>
    </row>
    <row r="14" spans="1:30" s="23" customFormat="1" ht="24.95" customHeight="1" x14ac:dyDescent="0.2">
      <c r="A14" s="23" t="str">
        <f t="shared" si="7"/>
        <v>1441|1440006|49|2025|22056515000146|3931|10798</v>
      </c>
      <c r="B14" s="23" t="str">
        <f t="shared" si="8"/>
        <v>1441|1440006|49|2025|85</v>
      </c>
      <c r="C14" s="28" t="str">
        <f t="shared" si="9"/>
        <v>1440006|85</v>
      </c>
      <c r="D14" s="10">
        <v>1441</v>
      </c>
      <c r="E14" s="10">
        <v>1440006</v>
      </c>
      <c r="F14" s="36" t="str">
        <f t="shared" si="10"/>
        <v>49/2025</v>
      </c>
      <c r="G14" s="10">
        <v>49</v>
      </c>
      <c r="H14" s="10">
        <v>2025</v>
      </c>
      <c r="I14" s="36" t="str">
        <f t="shared" si="11"/>
        <v>10.1</v>
      </c>
      <c r="J14" s="10">
        <v>10</v>
      </c>
      <c r="K14" s="10">
        <v>1</v>
      </c>
      <c r="L14" s="10">
        <v>22056515000146</v>
      </c>
      <c r="M14" s="11" t="s">
        <v>150</v>
      </c>
      <c r="N14" s="10">
        <v>3931</v>
      </c>
      <c r="O14" s="11" t="s">
        <v>477</v>
      </c>
      <c r="P14" s="9">
        <v>45933</v>
      </c>
      <c r="Q14" s="10">
        <v>1</v>
      </c>
      <c r="R14" s="3">
        <v>10798</v>
      </c>
      <c r="S14" s="3">
        <v>0</v>
      </c>
      <c r="T14" s="3">
        <v>0</v>
      </c>
      <c r="U14" s="33">
        <f t="shared" si="12"/>
        <v>10798</v>
      </c>
      <c r="V14" s="9">
        <f>IF(X14&lt;&gt;"Liquidação Cancelada",VLOOKUP(B14,'BASE DE DADOS OPS'!$B$4:$P$9650,10,FALSE),"Liquidação Cancelada")</f>
        <v>45937</v>
      </c>
      <c r="W14" s="13">
        <f t="shared" si="13"/>
        <v>2</v>
      </c>
      <c r="X14" s="10">
        <f>VLOOKUP(A14,'BASE DE DADOS OPS'!$A$4:$P$9650,12,FALSE)</f>
        <v>85</v>
      </c>
      <c r="Y14" s="4">
        <f>IF(X14&lt;&gt;"Liquidação Cancelada",VLOOKUP(B14,'BASE DE DADOS OPS'!$B$5:$P$9635,12,FALSE),"Liquidação Cancelada")</f>
        <v>10798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10798</v>
      </c>
      <c r="AB14" s="4">
        <f t="shared" si="14"/>
        <v>10798</v>
      </c>
      <c r="AC14" s="3">
        <f t="shared" si="15"/>
        <v>0</v>
      </c>
      <c r="AD14" s="29"/>
    </row>
    <row r="15" spans="1:30" s="23" customFormat="1" ht="24.95" customHeight="1" x14ac:dyDescent="0.2">
      <c r="A15" s="23" t="str">
        <f t="shared" si="7"/>
        <v>1441|1440011|218|2025|8458633000150|3921|600</v>
      </c>
      <c r="B15" s="23" t="str">
        <f t="shared" si="8"/>
        <v>1441|1440011|218|2025|6328</v>
      </c>
      <c r="C15" s="28" t="str">
        <f t="shared" si="9"/>
        <v>1440011|6328</v>
      </c>
      <c r="D15" s="10">
        <v>1441</v>
      </c>
      <c r="E15" s="10">
        <v>1440011</v>
      </c>
      <c r="F15" s="36" t="str">
        <f t="shared" si="10"/>
        <v>218/2025</v>
      </c>
      <c r="G15" s="10">
        <v>218</v>
      </c>
      <c r="H15" s="10">
        <v>2025</v>
      </c>
      <c r="I15" s="36" t="str">
        <f t="shared" si="11"/>
        <v>10.1</v>
      </c>
      <c r="J15" s="10">
        <v>10</v>
      </c>
      <c r="K15" s="10">
        <v>1</v>
      </c>
      <c r="L15" s="10">
        <v>8458633000150</v>
      </c>
      <c r="M15" s="11" t="s">
        <v>426</v>
      </c>
      <c r="N15" s="10">
        <v>3921</v>
      </c>
      <c r="O15" s="11" t="s">
        <v>482</v>
      </c>
      <c r="P15" s="9">
        <v>45933</v>
      </c>
      <c r="Q15" s="10">
        <v>9</v>
      </c>
      <c r="R15" s="3">
        <v>600</v>
      </c>
      <c r="S15" s="3">
        <v>0</v>
      </c>
      <c r="T15" s="3">
        <v>0</v>
      </c>
      <c r="U15" s="33">
        <f t="shared" si="12"/>
        <v>600</v>
      </c>
      <c r="V15" s="9">
        <f>IF(X15&lt;&gt;"Liquidação Cancelada",VLOOKUP(B15,'BASE DE DADOS OPS'!$B$4:$P$9650,10,FALSE),"Liquidação Cancelada")</f>
        <v>45937</v>
      </c>
      <c r="W15" s="13">
        <f t="shared" si="13"/>
        <v>2</v>
      </c>
      <c r="X15" s="10">
        <f>VLOOKUP(A15,'BASE DE DADOS OPS'!$A$4:$P$9650,12,FALSE)</f>
        <v>6328</v>
      </c>
      <c r="Y15" s="4">
        <f>IF(X15&lt;&gt;"Liquidação Cancelada",VLOOKUP(B15,'BASE DE DADOS OPS'!$B$5:$P$9635,12,FALSE),"Liquidação Cancelada")</f>
        <v>600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600</v>
      </c>
      <c r="AB15" s="4">
        <f t="shared" si="14"/>
        <v>600</v>
      </c>
      <c r="AC15" s="3">
        <f t="shared" si="15"/>
        <v>0</v>
      </c>
      <c r="AD15" s="29"/>
    </row>
    <row r="16" spans="1:30" s="23" customFormat="1" ht="24.95" customHeight="1" x14ac:dyDescent="0.2">
      <c r="A16" s="23" t="str">
        <f t="shared" si="7"/>
        <v>1441|1440011|219|2025|8458633000150|3921|707,14</v>
      </c>
      <c r="B16" s="23" t="str">
        <f t="shared" si="8"/>
        <v>1441|1440011|219|2025|6329</v>
      </c>
      <c r="C16" s="28" t="str">
        <f t="shared" si="9"/>
        <v>1440011|6329</v>
      </c>
      <c r="D16" s="10">
        <v>1441</v>
      </c>
      <c r="E16" s="10">
        <v>1440011</v>
      </c>
      <c r="F16" s="36" t="str">
        <f t="shared" si="10"/>
        <v>219/2025</v>
      </c>
      <c r="G16" s="10">
        <v>219</v>
      </c>
      <c r="H16" s="10">
        <v>2025</v>
      </c>
      <c r="I16" s="36" t="str">
        <f t="shared" si="11"/>
        <v>10.1</v>
      </c>
      <c r="J16" s="10">
        <v>10</v>
      </c>
      <c r="K16" s="10">
        <v>1</v>
      </c>
      <c r="L16" s="10">
        <v>8458633000150</v>
      </c>
      <c r="M16" s="11" t="s">
        <v>426</v>
      </c>
      <c r="N16" s="10">
        <v>3921</v>
      </c>
      <c r="O16" s="11" t="s">
        <v>482</v>
      </c>
      <c r="P16" s="9">
        <v>45933</v>
      </c>
      <c r="Q16" s="10">
        <v>9</v>
      </c>
      <c r="R16" s="3">
        <v>707.14</v>
      </c>
      <c r="S16" s="3">
        <v>0</v>
      </c>
      <c r="T16" s="3">
        <v>0</v>
      </c>
      <c r="U16" s="33">
        <f t="shared" si="12"/>
        <v>707.14</v>
      </c>
      <c r="V16" s="9">
        <f>IF(X16&lt;&gt;"Liquidação Cancelada",VLOOKUP(B16,'BASE DE DADOS OPS'!$B$4:$P$9650,10,FALSE),"Liquidação Cancelada")</f>
        <v>45937</v>
      </c>
      <c r="W16" s="13">
        <f t="shared" si="13"/>
        <v>2</v>
      </c>
      <c r="X16" s="10">
        <f>VLOOKUP(A16,'BASE DE DADOS OPS'!$A$4:$P$9650,12,FALSE)</f>
        <v>6329</v>
      </c>
      <c r="Y16" s="4">
        <f>IF(X16&lt;&gt;"Liquidação Cancelada",VLOOKUP(B16,'BASE DE DADOS OPS'!$B$5:$P$9635,12,FALSE),"Liquidação Cancelada")</f>
        <v>707.14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707.14</v>
      </c>
      <c r="AB16" s="4">
        <f t="shared" si="14"/>
        <v>707.14</v>
      </c>
      <c r="AC16" s="3">
        <f t="shared" si="15"/>
        <v>0</v>
      </c>
      <c r="AD16" s="29"/>
    </row>
    <row r="17" spans="1:30" s="23" customFormat="1" ht="24.95" customHeight="1" x14ac:dyDescent="0.2">
      <c r="A17" s="23" t="str">
        <f t="shared" si="7"/>
        <v>1441|1440005|72|2025|21641059000139|3024|648</v>
      </c>
      <c r="B17" s="23" t="str">
        <f t="shared" si="8"/>
        <v>1441|1440005|72|2025|257</v>
      </c>
      <c r="C17" s="28" t="str">
        <f t="shared" si="9"/>
        <v>1440005|257</v>
      </c>
      <c r="D17" s="10">
        <v>1441</v>
      </c>
      <c r="E17" s="10">
        <v>1440005</v>
      </c>
      <c r="F17" s="36" t="str">
        <f t="shared" si="10"/>
        <v>72/2025</v>
      </c>
      <c r="G17" s="10">
        <v>72</v>
      </c>
      <c r="H17" s="10">
        <v>2025</v>
      </c>
      <c r="I17" s="36" t="str">
        <f t="shared" si="11"/>
        <v>10.1</v>
      </c>
      <c r="J17" s="10">
        <v>10</v>
      </c>
      <c r="K17" s="10">
        <v>1</v>
      </c>
      <c r="L17" s="10">
        <v>21641059000139</v>
      </c>
      <c r="M17" s="11" t="s">
        <v>126</v>
      </c>
      <c r="N17" s="10">
        <v>3024</v>
      </c>
      <c r="O17" s="11" t="s">
        <v>466</v>
      </c>
      <c r="P17" s="9">
        <v>45936</v>
      </c>
      <c r="Q17" s="10">
        <v>1</v>
      </c>
      <c r="R17" s="3">
        <v>648</v>
      </c>
      <c r="S17" s="3">
        <v>0</v>
      </c>
      <c r="T17" s="3">
        <v>0</v>
      </c>
      <c r="U17" s="33">
        <f t="shared" si="12"/>
        <v>648</v>
      </c>
      <c r="V17" s="9">
        <f>IF(X17&lt;&gt;"Liquidação Cancelada",VLOOKUP(B17,'BASE DE DADOS OPS'!$B$4:$P$9650,10,FALSE),"Liquidação Cancelada")</f>
        <v>45937</v>
      </c>
      <c r="W17" s="13">
        <f t="shared" si="13"/>
        <v>1</v>
      </c>
      <c r="X17" s="10">
        <f>VLOOKUP(A17,'BASE DE DADOS OPS'!$A$4:$P$9650,12,FALSE)</f>
        <v>257</v>
      </c>
      <c r="Y17" s="4">
        <f>IF(X17&lt;&gt;"Liquidação Cancelada",VLOOKUP(B17,'BASE DE DADOS OPS'!$B$5:$P$9635,12,FALSE),"Liquidação Cancelada")</f>
        <v>648</v>
      </c>
      <c r="Z17" s="4">
        <f>IF(X17&lt;&gt;"Liquidação Cancelada",VLOOKUP(B17,'BASE DE DADOS OPS'!$B$5:$P$9635,14,FALSE),"Liquidação Cancelada")</f>
        <v>7.78</v>
      </c>
      <c r="AA17" s="4">
        <f>IF(X17&lt;&gt;"Liquidação Cancelada",VLOOKUP(B17,'BASE DE DADOS OPS'!$B$5:$P$9635,13,FALSE),"Liquidação Cancelada")</f>
        <v>640.22</v>
      </c>
      <c r="AB17" s="4">
        <f t="shared" si="14"/>
        <v>640.22</v>
      </c>
      <c r="AC17" s="3">
        <f t="shared" si="15"/>
        <v>0</v>
      </c>
      <c r="AD17" s="29"/>
    </row>
    <row r="18" spans="1:30" s="23" customFormat="1" ht="24.95" customHeight="1" x14ac:dyDescent="0.2">
      <c r="A18" s="23" t="str">
        <f t="shared" si="7"/>
        <v>1441|1440005|73|2025|21641059000139|5212|7784,98</v>
      </c>
      <c r="B18" s="23" t="str">
        <f t="shared" si="8"/>
        <v>1441|1440005|73|2025|256</v>
      </c>
      <c r="C18" s="28" t="str">
        <f t="shared" si="9"/>
        <v>1440005|256</v>
      </c>
      <c r="D18" s="10">
        <v>1441</v>
      </c>
      <c r="E18" s="10">
        <v>1440005</v>
      </c>
      <c r="F18" s="36" t="str">
        <f t="shared" si="10"/>
        <v>73/2025</v>
      </c>
      <c r="G18" s="10">
        <v>73</v>
      </c>
      <c r="H18" s="10">
        <v>2025</v>
      </c>
      <c r="I18" s="36" t="str">
        <f t="shared" si="11"/>
        <v>10.1</v>
      </c>
      <c r="J18" s="10">
        <v>10</v>
      </c>
      <c r="K18" s="10">
        <v>1</v>
      </c>
      <c r="L18" s="10">
        <v>21641059000139</v>
      </c>
      <c r="M18" s="11" t="s">
        <v>126</v>
      </c>
      <c r="N18" s="10">
        <v>5212</v>
      </c>
      <c r="O18" s="11" t="s">
        <v>34</v>
      </c>
      <c r="P18" s="9">
        <v>45936</v>
      </c>
      <c r="Q18" s="10">
        <v>1</v>
      </c>
      <c r="R18" s="3">
        <v>7784.98</v>
      </c>
      <c r="S18" s="3">
        <v>0</v>
      </c>
      <c r="T18" s="3">
        <v>0</v>
      </c>
      <c r="U18" s="33">
        <f t="shared" si="12"/>
        <v>7784.98</v>
      </c>
      <c r="V18" s="9">
        <f>IF(X18&lt;&gt;"Liquidação Cancelada",VLOOKUP(B18,'BASE DE DADOS OPS'!$B$4:$P$9650,10,FALSE),"Liquidação Cancelada")</f>
        <v>45937</v>
      </c>
      <c r="W18" s="13">
        <f t="shared" si="13"/>
        <v>1</v>
      </c>
      <c r="X18" s="10">
        <f>VLOOKUP(A18,'BASE DE DADOS OPS'!$A$4:$P$9650,12,FALSE)</f>
        <v>256</v>
      </c>
      <c r="Y18" s="4">
        <f>IF(X18&lt;&gt;"Liquidação Cancelada",VLOOKUP(B18,'BASE DE DADOS OPS'!$B$5:$P$9635,12,FALSE),"Liquidação Cancelada")</f>
        <v>7784.9800000000005</v>
      </c>
      <c r="Z18" s="4">
        <f>IF(X18&lt;&gt;"Liquidação Cancelada",VLOOKUP(B18,'BASE DE DADOS OPS'!$B$5:$P$9635,14,FALSE),"Liquidação Cancelada")</f>
        <v>93.42</v>
      </c>
      <c r="AA18" s="4">
        <f>IF(X18&lt;&gt;"Liquidação Cancelada",VLOOKUP(B18,'BASE DE DADOS OPS'!$B$5:$P$9635,13,FALSE),"Liquidação Cancelada")</f>
        <v>7691.56</v>
      </c>
      <c r="AB18" s="4">
        <f t="shared" si="14"/>
        <v>7691.56</v>
      </c>
      <c r="AC18" s="3">
        <f t="shared" si="15"/>
        <v>-9.0949470177292824E-13</v>
      </c>
      <c r="AD18" s="29"/>
    </row>
    <row r="19" spans="1:30" s="23" customFormat="1" ht="24.95" customHeight="1" x14ac:dyDescent="0.2">
      <c r="A19" s="23" t="str">
        <f t="shared" si="7"/>
        <v>1441|1440005|115|2025|7820223000144|3099|4800</v>
      </c>
      <c r="B19" s="23" t="str">
        <f t="shared" si="8"/>
        <v>1441|1440005|115|2025|258</v>
      </c>
      <c r="C19" s="28" t="str">
        <f t="shared" si="9"/>
        <v>1440005|258</v>
      </c>
      <c r="D19" s="10">
        <v>1441</v>
      </c>
      <c r="E19" s="10">
        <v>1440005</v>
      </c>
      <c r="F19" s="36" t="str">
        <f t="shared" si="10"/>
        <v>115/2025</v>
      </c>
      <c r="G19" s="10">
        <v>115</v>
      </c>
      <c r="H19" s="10">
        <v>2025</v>
      </c>
      <c r="I19" s="36" t="str">
        <f t="shared" si="11"/>
        <v>10.1</v>
      </c>
      <c r="J19" s="10">
        <v>10</v>
      </c>
      <c r="K19" s="10">
        <v>1</v>
      </c>
      <c r="L19" s="10">
        <v>7820223000144</v>
      </c>
      <c r="M19" s="11" t="s">
        <v>133</v>
      </c>
      <c r="N19" s="10">
        <v>3099</v>
      </c>
      <c r="O19" s="11" t="s">
        <v>11</v>
      </c>
      <c r="P19" s="9">
        <v>45936</v>
      </c>
      <c r="Q19" s="10">
        <v>1</v>
      </c>
      <c r="R19" s="3">
        <v>4800</v>
      </c>
      <c r="S19" s="3">
        <v>0</v>
      </c>
      <c r="T19" s="3">
        <v>0</v>
      </c>
      <c r="U19" s="33">
        <f t="shared" si="12"/>
        <v>4800</v>
      </c>
      <c r="V19" s="9">
        <f>IF(X19&lt;&gt;"Liquidação Cancelada",VLOOKUP(B19,'BASE DE DADOS OPS'!$B$4:$P$9650,10,FALSE),"Liquidação Cancelada")</f>
        <v>45937</v>
      </c>
      <c r="W19" s="13">
        <f t="shared" si="13"/>
        <v>1</v>
      </c>
      <c r="X19" s="10">
        <f>VLOOKUP(A19,'BASE DE DADOS OPS'!$A$4:$P$9650,12,FALSE)</f>
        <v>258</v>
      </c>
      <c r="Y19" s="4">
        <f>IF(X19&lt;&gt;"Liquidação Cancelada",VLOOKUP(B19,'BASE DE DADOS OPS'!$B$5:$P$9635,12,FALSE),"Liquidação Cancelada")</f>
        <v>4800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4800</v>
      </c>
      <c r="AB19" s="4">
        <f t="shared" si="14"/>
        <v>4800</v>
      </c>
      <c r="AC19" s="3">
        <f t="shared" si="15"/>
        <v>0</v>
      </c>
      <c r="AD19" s="29"/>
    </row>
    <row r="20" spans="1:30" s="23" customFormat="1" ht="24.95" customHeight="1" x14ac:dyDescent="0.2">
      <c r="A20" s="23" t="str">
        <f t="shared" si="7"/>
        <v>1441|1440005|116|2025|7820223000144|3025|15536,58</v>
      </c>
      <c r="B20" s="23" t="str">
        <f t="shared" si="8"/>
        <v>1441|1440005|116|2025|259</v>
      </c>
      <c r="C20" s="28" t="str">
        <f t="shared" si="9"/>
        <v>1440005|259</v>
      </c>
      <c r="D20" s="10">
        <v>1441</v>
      </c>
      <c r="E20" s="10">
        <v>1440005</v>
      </c>
      <c r="F20" s="36" t="str">
        <f t="shared" si="10"/>
        <v>116/2025</v>
      </c>
      <c r="G20" s="10">
        <v>116</v>
      </c>
      <c r="H20" s="10">
        <v>2025</v>
      </c>
      <c r="I20" s="36" t="str">
        <f t="shared" si="11"/>
        <v>10.1</v>
      </c>
      <c r="J20" s="10">
        <v>10</v>
      </c>
      <c r="K20" s="10">
        <v>1</v>
      </c>
      <c r="L20" s="10">
        <v>7820223000144</v>
      </c>
      <c r="M20" s="11" t="s">
        <v>133</v>
      </c>
      <c r="N20" s="10">
        <v>3025</v>
      </c>
      <c r="O20" s="11" t="s">
        <v>471</v>
      </c>
      <c r="P20" s="9">
        <v>45936</v>
      </c>
      <c r="Q20" s="10">
        <v>1</v>
      </c>
      <c r="R20" s="3">
        <v>15536.58</v>
      </c>
      <c r="S20" s="3">
        <v>0</v>
      </c>
      <c r="T20" s="3">
        <v>0</v>
      </c>
      <c r="U20" s="33">
        <f t="shared" si="12"/>
        <v>15536.58</v>
      </c>
      <c r="V20" s="9">
        <f>IF(X20&lt;&gt;"Liquidação Cancelada",VLOOKUP(B20,'BASE DE DADOS OPS'!$B$4:$P$9650,10,FALSE),"Liquidação Cancelada")</f>
        <v>45937</v>
      </c>
      <c r="W20" s="13">
        <f t="shared" si="13"/>
        <v>1</v>
      </c>
      <c r="X20" s="10">
        <f>VLOOKUP(A20,'BASE DE DADOS OPS'!$A$4:$P$9650,12,FALSE)</f>
        <v>259</v>
      </c>
      <c r="Y20" s="4">
        <f>IF(X20&lt;&gt;"Liquidação Cancelada",VLOOKUP(B20,'BASE DE DADOS OPS'!$B$5:$P$9635,12,FALSE),"Liquidação Cancelada")</f>
        <v>15536.58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15536.58</v>
      </c>
      <c r="AB20" s="4">
        <f t="shared" si="14"/>
        <v>15536.58</v>
      </c>
      <c r="AC20" s="3">
        <f t="shared" si="15"/>
        <v>0</v>
      </c>
      <c r="AD20" s="29"/>
    </row>
    <row r="21" spans="1:30" s="23" customFormat="1" ht="24.95" customHeight="1" x14ac:dyDescent="0.2">
      <c r="A21" s="23" t="str">
        <f t="shared" si="7"/>
        <v>1441|1440011|64|2025|26791960663|3611|5125,39</v>
      </c>
      <c r="B21" s="23" t="str">
        <f t="shared" si="8"/>
        <v>1441|1440011|64|2025|6392</v>
      </c>
      <c r="C21" s="28" t="str">
        <f t="shared" si="9"/>
        <v>1440011|6392</v>
      </c>
      <c r="D21" s="10">
        <v>1441</v>
      </c>
      <c r="E21" s="10">
        <v>1440011</v>
      </c>
      <c r="F21" s="36" t="str">
        <f t="shared" si="10"/>
        <v>64/2025</v>
      </c>
      <c r="G21" s="10">
        <v>64</v>
      </c>
      <c r="H21" s="10">
        <v>2025</v>
      </c>
      <c r="I21" s="36" t="str">
        <f t="shared" si="11"/>
        <v>10.1</v>
      </c>
      <c r="J21" s="10">
        <v>10</v>
      </c>
      <c r="K21" s="10">
        <v>1</v>
      </c>
      <c r="L21" s="10">
        <v>26791960663</v>
      </c>
      <c r="M21" s="11" t="s">
        <v>313</v>
      </c>
      <c r="N21" s="10">
        <v>3611</v>
      </c>
      <c r="O21" s="11" t="s">
        <v>481</v>
      </c>
      <c r="P21" s="9">
        <v>45936</v>
      </c>
      <c r="Q21" s="10">
        <v>9</v>
      </c>
      <c r="R21" s="3">
        <v>5125.3900000000003</v>
      </c>
      <c r="S21" s="3">
        <v>0</v>
      </c>
      <c r="T21" s="3">
        <v>0</v>
      </c>
      <c r="U21" s="33">
        <f t="shared" si="12"/>
        <v>5125.3900000000003</v>
      </c>
      <c r="V21" s="9">
        <f>IF(X21&lt;&gt;"Liquidação Cancelada",VLOOKUP(B21,'BASE DE DADOS OPS'!$B$4:$P$9650,10,FALSE),"Liquidação Cancelada")</f>
        <v>45938</v>
      </c>
      <c r="W21" s="13">
        <f t="shared" si="13"/>
        <v>2</v>
      </c>
      <c r="X21" s="10">
        <f>VLOOKUP(A21,'BASE DE DADOS OPS'!$A$4:$P$9650,12,FALSE)</f>
        <v>6392</v>
      </c>
      <c r="Y21" s="4">
        <f>IF(X21&lt;&gt;"Liquidação Cancelada",VLOOKUP(B21,'BASE DE DADOS OPS'!$B$5:$P$9635,12,FALSE),"Liquidação Cancelada")</f>
        <v>5125.3900000000003</v>
      </c>
      <c r="Z21" s="4">
        <f>IF(X21&lt;&gt;"Liquidação Cancelada",VLOOKUP(B21,'BASE DE DADOS OPS'!$B$5:$P$9635,14,FALSE),"Liquidação Cancelada")</f>
        <v>341.1</v>
      </c>
      <c r="AA21" s="4">
        <f>IF(X21&lt;&gt;"Liquidação Cancelada",VLOOKUP(B21,'BASE DE DADOS OPS'!$B$5:$P$9635,13,FALSE),"Liquidação Cancelada")</f>
        <v>4784.29</v>
      </c>
      <c r="AB21" s="4">
        <f t="shared" si="14"/>
        <v>4784.29</v>
      </c>
      <c r="AC21" s="3">
        <f t="shared" si="15"/>
        <v>0</v>
      </c>
      <c r="AD21" s="29"/>
    </row>
    <row r="22" spans="1:30" s="23" customFormat="1" ht="24.95" customHeight="1" x14ac:dyDescent="0.2">
      <c r="A22" s="23" t="str">
        <f t="shared" si="7"/>
        <v>1441|1440011|65|2025|96593172804|3611|1641,68</v>
      </c>
      <c r="B22" s="23" t="str">
        <f t="shared" si="8"/>
        <v>1441|1440011|65|2025|6413</v>
      </c>
      <c r="C22" s="28" t="str">
        <f t="shared" si="9"/>
        <v>1440011|6413</v>
      </c>
      <c r="D22" s="10">
        <v>1441</v>
      </c>
      <c r="E22" s="10">
        <v>1440011</v>
      </c>
      <c r="F22" s="36" t="str">
        <f t="shared" si="10"/>
        <v>65/2025</v>
      </c>
      <c r="G22" s="10">
        <v>65</v>
      </c>
      <c r="H22" s="10">
        <v>2025</v>
      </c>
      <c r="I22" s="36" t="str">
        <f t="shared" si="11"/>
        <v>10.1</v>
      </c>
      <c r="J22" s="10">
        <v>10</v>
      </c>
      <c r="K22" s="10">
        <v>1</v>
      </c>
      <c r="L22" s="10">
        <v>96593172804</v>
      </c>
      <c r="M22" s="11" t="s">
        <v>314</v>
      </c>
      <c r="N22" s="10">
        <v>3611</v>
      </c>
      <c r="O22" s="11" t="s">
        <v>481</v>
      </c>
      <c r="P22" s="9">
        <v>45936</v>
      </c>
      <c r="Q22" s="10">
        <v>9</v>
      </c>
      <c r="R22" s="3">
        <v>1641.68</v>
      </c>
      <c r="S22" s="3">
        <v>0</v>
      </c>
      <c r="T22" s="3">
        <v>0</v>
      </c>
      <c r="U22" s="33">
        <f t="shared" si="12"/>
        <v>1641.68</v>
      </c>
      <c r="V22" s="9">
        <f>IF(X22&lt;&gt;"Liquidação Cancelada",VLOOKUP(B22,'BASE DE DADOS OPS'!$B$4:$P$9650,10,FALSE),"Liquidação Cancelada")</f>
        <v>45938</v>
      </c>
      <c r="W22" s="13">
        <f t="shared" si="13"/>
        <v>2</v>
      </c>
      <c r="X22" s="10">
        <f>VLOOKUP(A22,'BASE DE DADOS OPS'!$A$4:$P$9650,12,FALSE)</f>
        <v>6413</v>
      </c>
      <c r="Y22" s="4">
        <f>IF(X22&lt;&gt;"Liquidação Cancelada",VLOOKUP(B22,'BASE DE DADOS OPS'!$B$5:$P$9635,12,FALSE),"Liquidação Cancelada")</f>
        <v>1641.68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1641.68</v>
      </c>
      <c r="AB22" s="4">
        <f t="shared" si="14"/>
        <v>1641.68</v>
      </c>
      <c r="AC22" s="3">
        <f t="shared" si="15"/>
        <v>0</v>
      </c>
      <c r="AD22" s="29"/>
    </row>
    <row r="23" spans="1:30" s="23" customFormat="1" ht="24.95" customHeight="1" x14ac:dyDescent="0.2">
      <c r="A23" s="23" t="str">
        <f t="shared" si="7"/>
        <v>1441|1440011|67|2025|3941401840|3611|1641,69</v>
      </c>
      <c r="B23" s="23" t="str">
        <f t="shared" si="8"/>
        <v>1441|1440011|67|2025|6414</v>
      </c>
      <c r="C23" s="28" t="str">
        <f t="shared" si="9"/>
        <v>1440011|6414</v>
      </c>
      <c r="D23" s="10">
        <v>1441</v>
      </c>
      <c r="E23" s="10">
        <v>1440011</v>
      </c>
      <c r="F23" s="36" t="str">
        <f t="shared" si="10"/>
        <v>67/2025</v>
      </c>
      <c r="G23" s="10">
        <v>67</v>
      </c>
      <c r="H23" s="10">
        <v>2025</v>
      </c>
      <c r="I23" s="36" t="str">
        <f t="shared" si="11"/>
        <v>10.1</v>
      </c>
      <c r="J23" s="10">
        <v>10</v>
      </c>
      <c r="K23" s="10">
        <v>1</v>
      </c>
      <c r="L23" s="10">
        <v>3941401840</v>
      </c>
      <c r="M23" s="11" t="s">
        <v>316</v>
      </c>
      <c r="N23" s="10">
        <v>3611</v>
      </c>
      <c r="O23" s="11" t="s">
        <v>481</v>
      </c>
      <c r="P23" s="9">
        <v>45936</v>
      </c>
      <c r="Q23" s="10">
        <v>9</v>
      </c>
      <c r="R23" s="3">
        <v>1641.69</v>
      </c>
      <c r="S23" s="3">
        <v>0</v>
      </c>
      <c r="T23" s="3">
        <v>0</v>
      </c>
      <c r="U23" s="33">
        <f t="shared" si="12"/>
        <v>1641.69</v>
      </c>
      <c r="V23" s="9">
        <f>IF(X23&lt;&gt;"Liquidação Cancelada",VLOOKUP(B23,'BASE DE DADOS OPS'!$B$4:$P$9650,10,FALSE),"Liquidação Cancelada")</f>
        <v>45938</v>
      </c>
      <c r="W23" s="13">
        <f t="shared" si="13"/>
        <v>2</v>
      </c>
      <c r="X23" s="10">
        <f>VLOOKUP(A23,'BASE DE DADOS OPS'!$A$4:$P$9650,12,FALSE)</f>
        <v>6414</v>
      </c>
      <c r="Y23" s="4">
        <f>IF(X23&lt;&gt;"Liquidação Cancelada",VLOOKUP(B23,'BASE DE DADOS OPS'!$B$5:$P$9635,12,FALSE),"Liquidação Cancelada")</f>
        <v>1641.69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1641.69</v>
      </c>
      <c r="AB23" s="4">
        <f t="shared" si="14"/>
        <v>1641.69</v>
      </c>
      <c r="AC23" s="3">
        <f t="shared" si="15"/>
        <v>0</v>
      </c>
      <c r="AD23" s="29"/>
    </row>
    <row r="24" spans="1:30" s="23" customFormat="1" ht="24.95" customHeight="1" x14ac:dyDescent="0.2">
      <c r="A24" s="23" t="str">
        <f t="shared" si="7"/>
        <v>1441|1440011|68|2025|48447510697|3611|7005,51</v>
      </c>
      <c r="B24" s="23" t="str">
        <f t="shared" si="8"/>
        <v>1441|1440011|68|2025|6404</v>
      </c>
      <c r="C24" s="28" t="str">
        <f t="shared" si="9"/>
        <v>1440011|6404</v>
      </c>
      <c r="D24" s="10">
        <v>1441</v>
      </c>
      <c r="E24" s="10">
        <v>1440011</v>
      </c>
      <c r="F24" s="36" t="str">
        <f t="shared" si="10"/>
        <v>68/2025</v>
      </c>
      <c r="G24" s="10">
        <v>68</v>
      </c>
      <c r="H24" s="10">
        <v>2025</v>
      </c>
      <c r="I24" s="36" t="str">
        <f t="shared" si="11"/>
        <v>10.1</v>
      </c>
      <c r="J24" s="10">
        <v>10</v>
      </c>
      <c r="K24" s="10">
        <v>1</v>
      </c>
      <c r="L24" s="10">
        <v>48447510697</v>
      </c>
      <c r="M24" s="11" t="s">
        <v>317</v>
      </c>
      <c r="N24" s="10">
        <v>3611</v>
      </c>
      <c r="O24" s="11" t="s">
        <v>481</v>
      </c>
      <c r="P24" s="9">
        <v>45936</v>
      </c>
      <c r="Q24" s="10">
        <v>9</v>
      </c>
      <c r="R24" s="3">
        <v>7005.51</v>
      </c>
      <c r="S24" s="3">
        <v>0</v>
      </c>
      <c r="T24" s="3">
        <v>0</v>
      </c>
      <c r="U24" s="33">
        <f t="shared" si="12"/>
        <v>7005.51</v>
      </c>
      <c r="V24" s="9">
        <f>IF(X24&lt;&gt;"Liquidação Cancelada",VLOOKUP(B24,'BASE DE DADOS OPS'!$B$4:$P$9650,10,FALSE),"Liquidação Cancelada")</f>
        <v>45938</v>
      </c>
      <c r="W24" s="13">
        <f t="shared" si="13"/>
        <v>2</v>
      </c>
      <c r="X24" s="10">
        <f>VLOOKUP(A24,'BASE DE DADOS OPS'!$A$4:$P$9650,12,FALSE)</f>
        <v>6404</v>
      </c>
      <c r="Y24" s="4">
        <f>IF(X24&lt;&gt;"Liquidação Cancelada",VLOOKUP(B24,'BASE DE DADOS OPS'!$B$5:$P$9635,12,FALSE),"Liquidação Cancelada")</f>
        <v>7005.51</v>
      </c>
      <c r="Z24" s="4">
        <f>IF(X24&lt;&gt;"Liquidação Cancelada",VLOOKUP(B24,'BASE DE DADOS OPS'!$B$5:$P$9635,14,FALSE),"Liquidação Cancelada")</f>
        <v>850.81</v>
      </c>
      <c r="AA24" s="4">
        <f>IF(X24&lt;&gt;"Liquidação Cancelada",VLOOKUP(B24,'BASE DE DADOS OPS'!$B$5:$P$9635,13,FALSE),"Liquidação Cancelada")</f>
        <v>6154.7</v>
      </c>
      <c r="AB24" s="4">
        <f t="shared" si="14"/>
        <v>6154.7000000000007</v>
      </c>
      <c r="AC24" s="3">
        <f t="shared" si="15"/>
        <v>-9.0949470177292824E-13</v>
      </c>
      <c r="AD24" s="29"/>
    </row>
    <row r="25" spans="1:30" s="23" customFormat="1" ht="24.95" customHeight="1" x14ac:dyDescent="0.2">
      <c r="A25" s="23" t="str">
        <f t="shared" si="7"/>
        <v>1441|1440011|73|2025|3063355000118|3920|66595,18</v>
      </c>
      <c r="B25" s="23" t="str">
        <f t="shared" si="8"/>
        <v>1441|1440011|73|2025|6411</v>
      </c>
      <c r="C25" s="28" t="str">
        <f t="shared" si="9"/>
        <v>1440011|6411</v>
      </c>
      <c r="D25" s="10">
        <v>1441</v>
      </c>
      <c r="E25" s="10">
        <v>1440011</v>
      </c>
      <c r="F25" s="36" t="str">
        <f t="shared" si="10"/>
        <v>73/2025</v>
      </c>
      <c r="G25" s="10">
        <v>73</v>
      </c>
      <c r="H25" s="10">
        <v>2025</v>
      </c>
      <c r="I25" s="36" t="str">
        <f t="shared" si="11"/>
        <v>10.1</v>
      </c>
      <c r="J25" s="10">
        <v>10</v>
      </c>
      <c r="K25" s="10">
        <v>1</v>
      </c>
      <c r="L25" s="10">
        <v>3063355000118</v>
      </c>
      <c r="M25" s="11" t="s">
        <v>322</v>
      </c>
      <c r="N25" s="10">
        <v>3920</v>
      </c>
      <c r="O25" s="11" t="s">
        <v>481</v>
      </c>
      <c r="P25" s="9">
        <v>45936</v>
      </c>
      <c r="Q25" s="10">
        <v>9</v>
      </c>
      <c r="R25" s="3">
        <v>66595.179999999993</v>
      </c>
      <c r="S25" s="3">
        <v>0</v>
      </c>
      <c r="T25" s="3">
        <v>0</v>
      </c>
      <c r="U25" s="33">
        <f t="shared" si="12"/>
        <v>66595.179999999993</v>
      </c>
      <c r="V25" s="9">
        <f>IF(X25&lt;&gt;"Liquidação Cancelada",VLOOKUP(B25,'BASE DE DADOS OPS'!$B$4:$P$9650,10,FALSE),"Liquidação Cancelada")</f>
        <v>45938</v>
      </c>
      <c r="W25" s="13">
        <f t="shared" si="13"/>
        <v>2</v>
      </c>
      <c r="X25" s="10">
        <f>VLOOKUP(A25,'BASE DE DADOS OPS'!$A$4:$P$9650,12,FALSE)</f>
        <v>6411</v>
      </c>
      <c r="Y25" s="4">
        <f>IF(X25&lt;&gt;"Liquidação Cancelada",VLOOKUP(B25,'BASE DE DADOS OPS'!$B$5:$P$9635,12,FALSE),"Liquidação Cancelada")</f>
        <v>66595.180000000008</v>
      </c>
      <c r="Z25" s="4">
        <f>IF(X25&lt;&gt;"Liquidação Cancelada",VLOOKUP(B25,'BASE DE DADOS OPS'!$B$5:$P$9635,14,FALSE),"Liquidação Cancelada")</f>
        <v>3196.57</v>
      </c>
      <c r="AA25" s="4">
        <f>IF(X25&lt;&gt;"Liquidação Cancelada",VLOOKUP(B25,'BASE DE DADOS OPS'!$B$5:$P$9635,13,FALSE),"Liquidação Cancelada")</f>
        <v>63398.61</v>
      </c>
      <c r="AB25" s="4">
        <f t="shared" si="14"/>
        <v>63398.610000000008</v>
      </c>
      <c r="AC25" s="3">
        <f t="shared" si="15"/>
        <v>-2.1827872842550278E-11</v>
      </c>
      <c r="AD25" s="29"/>
    </row>
    <row r="26" spans="1:30" s="23" customFormat="1" ht="24.95" customHeight="1" x14ac:dyDescent="0.2">
      <c r="A26" s="23" t="str">
        <f t="shared" si="7"/>
        <v>1441|1440011|77|2025|71077325000110|3920|29238,93</v>
      </c>
      <c r="B26" s="23" t="str">
        <f t="shared" si="8"/>
        <v>1441|1440011|77|2025|6398</v>
      </c>
      <c r="C26" s="28" t="str">
        <f t="shared" si="9"/>
        <v>1440011|6398</v>
      </c>
      <c r="D26" s="10">
        <v>1441</v>
      </c>
      <c r="E26" s="10">
        <v>1440011</v>
      </c>
      <c r="F26" s="36" t="str">
        <f t="shared" si="10"/>
        <v>77/2025</v>
      </c>
      <c r="G26" s="10">
        <v>77</v>
      </c>
      <c r="H26" s="10">
        <v>2025</v>
      </c>
      <c r="I26" s="36" t="str">
        <f t="shared" si="11"/>
        <v>10.1</v>
      </c>
      <c r="J26" s="10">
        <v>10</v>
      </c>
      <c r="K26" s="10">
        <v>1</v>
      </c>
      <c r="L26" s="10">
        <v>71077325000110</v>
      </c>
      <c r="M26" s="11" t="s">
        <v>326</v>
      </c>
      <c r="N26" s="10">
        <v>3920</v>
      </c>
      <c r="O26" s="11" t="s">
        <v>481</v>
      </c>
      <c r="P26" s="9">
        <v>45936</v>
      </c>
      <c r="Q26" s="10">
        <v>9</v>
      </c>
      <c r="R26" s="3">
        <v>29238.93</v>
      </c>
      <c r="S26" s="3">
        <v>0</v>
      </c>
      <c r="T26" s="3">
        <v>0</v>
      </c>
      <c r="U26" s="33">
        <f t="shared" si="12"/>
        <v>29238.93</v>
      </c>
      <c r="V26" s="9">
        <f>IF(X26&lt;&gt;"Liquidação Cancelada",VLOOKUP(B26,'BASE DE DADOS OPS'!$B$4:$P$9650,10,FALSE),"Liquidação Cancelada")</f>
        <v>45938</v>
      </c>
      <c r="W26" s="13">
        <f t="shared" si="13"/>
        <v>2</v>
      </c>
      <c r="X26" s="10">
        <f>VLOOKUP(A26,'BASE DE DADOS OPS'!$A$4:$P$9650,12,FALSE)</f>
        <v>6398</v>
      </c>
      <c r="Y26" s="4">
        <f>IF(X26&lt;&gt;"Liquidação Cancelada",VLOOKUP(B26,'BASE DE DADOS OPS'!$B$5:$P$9635,12,FALSE),"Liquidação Cancelada")</f>
        <v>29238.93</v>
      </c>
      <c r="Z26" s="4">
        <f>IF(X26&lt;&gt;"Liquidação Cancelada",VLOOKUP(B26,'BASE DE DADOS OPS'!$B$5:$P$9635,14,FALSE),"Liquidação Cancelada")</f>
        <v>1403.47</v>
      </c>
      <c r="AA26" s="4">
        <f>IF(X26&lt;&gt;"Liquidação Cancelada",VLOOKUP(B26,'BASE DE DADOS OPS'!$B$5:$P$9635,13,FALSE),"Liquidação Cancelada")</f>
        <v>27835.46</v>
      </c>
      <c r="AB26" s="4">
        <f t="shared" si="14"/>
        <v>27835.46</v>
      </c>
      <c r="AC26" s="3">
        <f t="shared" si="15"/>
        <v>0</v>
      </c>
      <c r="AD26" s="29"/>
    </row>
    <row r="27" spans="1:30" s="23" customFormat="1" ht="24.95" customHeight="1" x14ac:dyDescent="0.2">
      <c r="A27" s="23" t="str">
        <f t="shared" si="7"/>
        <v>1441|1440011|78|2025|11040267670|3611|2195,63</v>
      </c>
      <c r="B27" s="23" t="str">
        <f t="shared" si="8"/>
        <v>1441|1440011|78|2025|6400</v>
      </c>
      <c r="C27" s="28" t="str">
        <f t="shared" si="9"/>
        <v>1440011|6400</v>
      </c>
      <c r="D27" s="10">
        <v>1441</v>
      </c>
      <c r="E27" s="10">
        <v>1440011</v>
      </c>
      <c r="F27" s="36" t="str">
        <f t="shared" si="10"/>
        <v>78/2025</v>
      </c>
      <c r="G27" s="10">
        <v>78</v>
      </c>
      <c r="H27" s="10">
        <v>2025</v>
      </c>
      <c r="I27" s="36" t="str">
        <f t="shared" si="11"/>
        <v>10.1</v>
      </c>
      <c r="J27" s="10">
        <v>10</v>
      </c>
      <c r="K27" s="10">
        <v>1</v>
      </c>
      <c r="L27" s="10">
        <v>11040267670</v>
      </c>
      <c r="M27" s="11" t="s">
        <v>327</v>
      </c>
      <c r="N27" s="10">
        <v>3611</v>
      </c>
      <c r="O27" s="11" t="s">
        <v>481</v>
      </c>
      <c r="P27" s="9">
        <v>45936</v>
      </c>
      <c r="Q27" s="10">
        <v>10</v>
      </c>
      <c r="R27" s="3">
        <v>2195.63</v>
      </c>
      <c r="S27" s="3">
        <v>0</v>
      </c>
      <c r="T27" s="3">
        <v>0</v>
      </c>
      <c r="U27" s="33">
        <f t="shared" si="12"/>
        <v>2195.63</v>
      </c>
      <c r="V27" s="9">
        <f>IF(X27&lt;&gt;"Liquidação Cancelada",VLOOKUP(B27,'BASE DE DADOS OPS'!$B$4:$P$9650,10,FALSE),"Liquidação Cancelada")</f>
        <v>45938</v>
      </c>
      <c r="W27" s="13">
        <f t="shared" si="13"/>
        <v>2</v>
      </c>
      <c r="X27" s="10">
        <f>VLOOKUP(A27,'BASE DE DADOS OPS'!$A$4:$P$9650,12,FALSE)</f>
        <v>6400</v>
      </c>
      <c r="Y27" s="4">
        <f>IF(X27&lt;&gt;"Liquidação Cancelada",VLOOKUP(B27,'BASE DE DADOS OPS'!$B$5:$P$9635,12,FALSE),"Liquidação Cancelada")</f>
        <v>2195.63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2195.63</v>
      </c>
      <c r="AB27" s="4">
        <f t="shared" si="14"/>
        <v>2195.63</v>
      </c>
      <c r="AC27" s="3">
        <f t="shared" si="15"/>
        <v>0</v>
      </c>
      <c r="AD27" s="29"/>
    </row>
    <row r="28" spans="1:30" s="23" customFormat="1" ht="24.95" customHeight="1" x14ac:dyDescent="0.2">
      <c r="A28" s="23" t="str">
        <f t="shared" si="7"/>
        <v>1441|1440011|94|2025|2589209630|3611|3377,24</v>
      </c>
      <c r="B28" s="23" t="str">
        <f t="shared" si="8"/>
        <v>1441|1440011|94|2025|6399</v>
      </c>
      <c r="C28" s="28" t="str">
        <f t="shared" si="9"/>
        <v>1440011|6399</v>
      </c>
      <c r="D28" s="10">
        <v>1441</v>
      </c>
      <c r="E28" s="10">
        <v>1440011</v>
      </c>
      <c r="F28" s="36" t="str">
        <f t="shared" si="10"/>
        <v>94/2025</v>
      </c>
      <c r="G28" s="10">
        <v>94</v>
      </c>
      <c r="H28" s="10">
        <v>2025</v>
      </c>
      <c r="I28" s="36" t="str">
        <f t="shared" si="11"/>
        <v>10.1</v>
      </c>
      <c r="J28" s="10">
        <v>10</v>
      </c>
      <c r="K28" s="10">
        <v>1</v>
      </c>
      <c r="L28" s="10">
        <v>2589209630</v>
      </c>
      <c r="M28" s="11" t="s">
        <v>341</v>
      </c>
      <c r="N28" s="10">
        <v>3611</v>
      </c>
      <c r="O28" s="11" t="s">
        <v>481</v>
      </c>
      <c r="P28" s="9">
        <v>45936</v>
      </c>
      <c r="Q28" s="10">
        <v>9</v>
      </c>
      <c r="R28" s="3">
        <v>3377.24</v>
      </c>
      <c r="S28" s="3">
        <v>0</v>
      </c>
      <c r="T28" s="3">
        <v>0</v>
      </c>
      <c r="U28" s="33">
        <f t="shared" si="12"/>
        <v>3377.24</v>
      </c>
      <c r="V28" s="9">
        <f>IF(X28&lt;&gt;"Liquidação Cancelada",VLOOKUP(B28,'BASE DE DADOS OPS'!$B$4:$P$9650,10,FALSE),"Liquidação Cancelada")</f>
        <v>45938</v>
      </c>
      <c r="W28" s="13">
        <f t="shared" si="13"/>
        <v>2</v>
      </c>
      <c r="X28" s="10">
        <f>VLOOKUP(A28,'BASE DE DADOS OPS'!$A$4:$P$9650,12,FALSE)</f>
        <v>6399</v>
      </c>
      <c r="Y28" s="4">
        <f>IF(X28&lt;&gt;"Liquidação Cancelada",VLOOKUP(B28,'BASE DE DADOS OPS'!$B$5:$P$9635,12,FALSE),"Liquidação Cancelada")</f>
        <v>3377.2400000000002</v>
      </c>
      <c r="Z28" s="4">
        <f>IF(X28&lt;&gt;"Liquidação Cancelada",VLOOKUP(B28,'BASE DE DADOS OPS'!$B$5:$P$9635,14,FALSE),"Liquidação Cancelada")</f>
        <v>25.59</v>
      </c>
      <c r="AA28" s="4">
        <f>IF(X28&lt;&gt;"Liquidação Cancelada",VLOOKUP(B28,'BASE DE DADOS OPS'!$B$5:$P$9635,13,FALSE),"Liquidação Cancelada")</f>
        <v>3351.65</v>
      </c>
      <c r="AB28" s="4">
        <f t="shared" si="14"/>
        <v>3351.65</v>
      </c>
      <c r="AC28" s="3">
        <f t="shared" si="15"/>
        <v>-4.5474735088646412E-13</v>
      </c>
      <c r="AD28" s="29"/>
    </row>
    <row r="29" spans="1:30" s="23" customFormat="1" ht="24.95" customHeight="1" x14ac:dyDescent="0.2">
      <c r="A29" s="23" t="str">
        <f t="shared" si="7"/>
        <v>1441|1440011|96|2025|4450881680|3611|7688,33</v>
      </c>
      <c r="B29" s="23" t="str">
        <f t="shared" si="8"/>
        <v>1441|1440011|96|2025|6403</v>
      </c>
      <c r="C29" s="28" t="str">
        <f t="shared" si="9"/>
        <v>1440011|6403</v>
      </c>
      <c r="D29" s="10">
        <v>1441</v>
      </c>
      <c r="E29" s="10">
        <v>1440011</v>
      </c>
      <c r="F29" s="36" t="str">
        <f t="shared" si="10"/>
        <v>96/2025</v>
      </c>
      <c r="G29" s="10">
        <v>96</v>
      </c>
      <c r="H29" s="10">
        <v>2025</v>
      </c>
      <c r="I29" s="36" t="str">
        <f t="shared" si="11"/>
        <v>10.1</v>
      </c>
      <c r="J29" s="10">
        <v>10</v>
      </c>
      <c r="K29" s="10">
        <v>1</v>
      </c>
      <c r="L29" s="10">
        <v>4450881680</v>
      </c>
      <c r="M29" s="11" t="s">
        <v>343</v>
      </c>
      <c r="N29" s="10">
        <v>3611</v>
      </c>
      <c r="O29" s="11" t="s">
        <v>481</v>
      </c>
      <c r="P29" s="9">
        <v>45936</v>
      </c>
      <c r="Q29" s="10">
        <v>10</v>
      </c>
      <c r="R29" s="3">
        <v>7688.33</v>
      </c>
      <c r="S29" s="3">
        <v>0</v>
      </c>
      <c r="T29" s="3">
        <v>0</v>
      </c>
      <c r="U29" s="33">
        <f t="shared" si="12"/>
        <v>7688.33</v>
      </c>
      <c r="V29" s="9">
        <f>IF(X29&lt;&gt;"Liquidação Cancelada",VLOOKUP(B29,'BASE DE DADOS OPS'!$B$4:$P$9650,10,FALSE),"Liquidação Cancelada")</f>
        <v>45938</v>
      </c>
      <c r="W29" s="13">
        <f t="shared" si="13"/>
        <v>2</v>
      </c>
      <c r="X29" s="10">
        <f>VLOOKUP(A29,'BASE DE DADOS OPS'!$A$4:$P$9650,12,FALSE)</f>
        <v>6403</v>
      </c>
      <c r="Y29" s="4">
        <f>IF(X29&lt;&gt;"Liquidação Cancelada",VLOOKUP(B29,'BASE DE DADOS OPS'!$B$5:$P$9635,12,FALSE),"Liquidação Cancelada")</f>
        <v>7688.33</v>
      </c>
      <c r="Z29" s="4">
        <f>IF(X29&lt;&gt;"Liquidação Cancelada",VLOOKUP(B29,'BASE DE DADOS OPS'!$B$5:$P$9635,14,FALSE),"Liquidação Cancelada")</f>
        <v>1038.58</v>
      </c>
      <c r="AA29" s="4">
        <f>IF(X29&lt;&gt;"Liquidação Cancelada",VLOOKUP(B29,'BASE DE DADOS OPS'!$B$5:$P$9635,13,FALSE),"Liquidação Cancelada")</f>
        <v>6649.75</v>
      </c>
      <c r="AB29" s="4">
        <f t="shared" si="14"/>
        <v>6649.75</v>
      </c>
      <c r="AC29" s="3">
        <f t="shared" si="15"/>
        <v>0</v>
      </c>
      <c r="AD29" s="29"/>
    </row>
    <row r="30" spans="1:30" s="23" customFormat="1" ht="24.95" customHeight="1" x14ac:dyDescent="0.2">
      <c r="A30" s="23" t="str">
        <f t="shared" si="7"/>
        <v>1441|1440011|97|2025|4858733629|3611|2080,42</v>
      </c>
      <c r="B30" s="23" t="str">
        <f t="shared" si="8"/>
        <v>1441|1440011|97|2025|6407</v>
      </c>
      <c r="C30" s="28" t="str">
        <f t="shared" si="9"/>
        <v>1440011|6407</v>
      </c>
      <c r="D30" s="10">
        <v>1441</v>
      </c>
      <c r="E30" s="10">
        <v>1440011</v>
      </c>
      <c r="F30" s="36" t="str">
        <f t="shared" si="10"/>
        <v>97/2025</v>
      </c>
      <c r="G30" s="10">
        <v>97</v>
      </c>
      <c r="H30" s="10">
        <v>2025</v>
      </c>
      <c r="I30" s="36" t="str">
        <f t="shared" si="11"/>
        <v>10.1</v>
      </c>
      <c r="J30" s="10">
        <v>10</v>
      </c>
      <c r="K30" s="10">
        <v>1</v>
      </c>
      <c r="L30" s="10">
        <v>4858733629</v>
      </c>
      <c r="M30" s="11" t="s">
        <v>344</v>
      </c>
      <c r="N30" s="10">
        <v>3611</v>
      </c>
      <c r="O30" s="11" t="s">
        <v>481</v>
      </c>
      <c r="P30" s="9">
        <v>45936</v>
      </c>
      <c r="Q30" s="10">
        <v>9</v>
      </c>
      <c r="R30" s="3">
        <v>2080.42</v>
      </c>
      <c r="S30" s="3">
        <v>0</v>
      </c>
      <c r="T30" s="3">
        <v>0</v>
      </c>
      <c r="U30" s="33">
        <f t="shared" si="12"/>
        <v>2080.42</v>
      </c>
      <c r="V30" s="9">
        <f>IF(X30&lt;&gt;"Liquidação Cancelada",VLOOKUP(B30,'BASE DE DADOS OPS'!$B$4:$P$9650,10,FALSE),"Liquidação Cancelada")</f>
        <v>45938</v>
      </c>
      <c r="W30" s="13">
        <f t="shared" si="13"/>
        <v>2</v>
      </c>
      <c r="X30" s="10">
        <f>VLOOKUP(A30,'BASE DE DADOS OPS'!$A$4:$P$9650,12,FALSE)</f>
        <v>6407</v>
      </c>
      <c r="Y30" s="4">
        <f>IF(X30&lt;&gt;"Liquidação Cancelada",VLOOKUP(B30,'BASE DE DADOS OPS'!$B$5:$P$9635,12,FALSE),"Liquidação Cancelada")</f>
        <v>2080.42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2080.42</v>
      </c>
      <c r="AB30" s="4">
        <f t="shared" si="14"/>
        <v>2080.42</v>
      </c>
      <c r="AC30" s="3">
        <f t="shared" si="15"/>
        <v>0</v>
      </c>
      <c r="AD30" s="29"/>
    </row>
    <row r="31" spans="1:30" s="23" customFormat="1" ht="24.95" customHeight="1" x14ac:dyDescent="0.2">
      <c r="A31" s="23" t="str">
        <f t="shared" si="7"/>
        <v>1441|1440011|103|2025|31355960606|3611|3756,86</v>
      </c>
      <c r="B31" s="23" t="str">
        <f t="shared" si="8"/>
        <v>1441|1440011|103|2025|6406</v>
      </c>
      <c r="C31" s="28" t="str">
        <f t="shared" si="9"/>
        <v>1440011|6406</v>
      </c>
      <c r="D31" s="10">
        <v>1441</v>
      </c>
      <c r="E31" s="10">
        <v>1440011</v>
      </c>
      <c r="F31" s="36" t="str">
        <f t="shared" si="10"/>
        <v>103/2025</v>
      </c>
      <c r="G31" s="10">
        <v>103</v>
      </c>
      <c r="H31" s="10">
        <v>2025</v>
      </c>
      <c r="I31" s="36" t="str">
        <f t="shared" si="11"/>
        <v>10.1</v>
      </c>
      <c r="J31" s="10">
        <v>10</v>
      </c>
      <c r="K31" s="10">
        <v>1</v>
      </c>
      <c r="L31" s="10">
        <v>31355960606</v>
      </c>
      <c r="M31" s="11" t="s">
        <v>350</v>
      </c>
      <c r="N31" s="10">
        <v>3611</v>
      </c>
      <c r="O31" s="11" t="s">
        <v>481</v>
      </c>
      <c r="P31" s="9">
        <v>45936</v>
      </c>
      <c r="Q31" s="10">
        <v>9</v>
      </c>
      <c r="R31" s="3">
        <v>3756.86</v>
      </c>
      <c r="S31" s="3">
        <v>0</v>
      </c>
      <c r="T31" s="3">
        <v>0</v>
      </c>
      <c r="U31" s="33">
        <f t="shared" si="12"/>
        <v>3756.86</v>
      </c>
      <c r="V31" s="9">
        <f>IF(X31&lt;&gt;"Liquidação Cancelada",VLOOKUP(B31,'BASE DE DADOS OPS'!$B$4:$P$9650,10,FALSE),"Liquidação Cancelada")</f>
        <v>45938</v>
      </c>
      <c r="W31" s="13">
        <f t="shared" si="13"/>
        <v>2</v>
      </c>
      <c r="X31" s="10">
        <f>VLOOKUP(A31,'BASE DE DADOS OPS'!$A$4:$P$9650,12,FALSE)</f>
        <v>6406</v>
      </c>
      <c r="Y31" s="4">
        <f>IF(X31&lt;&gt;"Liquidação Cancelada",VLOOKUP(B31,'BASE DE DADOS OPS'!$B$5:$P$9635,12,FALSE),"Liquidação Cancelada")</f>
        <v>3756.86</v>
      </c>
      <c r="Z31" s="4">
        <f>IF(X31&lt;&gt;"Liquidação Cancelada",VLOOKUP(B31,'BASE DE DADOS OPS'!$B$5:$P$9635,14,FALSE),"Liquidação Cancelada")</f>
        <v>78.290000000000006</v>
      </c>
      <c r="AA31" s="4">
        <f>IF(X31&lt;&gt;"Liquidação Cancelada",VLOOKUP(B31,'BASE DE DADOS OPS'!$B$5:$P$9635,13,FALSE),"Liquidação Cancelada")</f>
        <v>3678.57</v>
      </c>
      <c r="AB31" s="4">
        <f t="shared" si="14"/>
        <v>3678.57</v>
      </c>
      <c r="AC31" s="3">
        <f t="shared" si="15"/>
        <v>0</v>
      </c>
      <c r="AD31" s="29"/>
    </row>
    <row r="32" spans="1:30" s="23" customFormat="1" ht="24.95" customHeight="1" x14ac:dyDescent="0.2">
      <c r="A32" s="23" t="str">
        <f t="shared" si="7"/>
        <v>1441|1440011|104|2025|6355953620|3611|4018,51</v>
      </c>
      <c r="B32" s="23" t="str">
        <f t="shared" si="8"/>
        <v>1441|1440011|104|2025|6409</v>
      </c>
      <c r="C32" s="28" t="str">
        <f t="shared" si="9"/>
        <v>1440011|6409</v>
      </c>
      <c r="D32" s="10">
        <v>1441</v>
      </c>
      <c r="E32" s="10">
        <v>1440011</v>
      </c>
      <c r="F32" s="36" t="str">
        <f t="shared" si="10"/>
        <v>104/2025</v>
      </c>
      <c r="G32" s="10">
        <v>104</v>
      </c>
      <c r="H32" s="10">
        <v>2025</v>
      </c>
      <c r="I32" s="36" t="str">
        <f t="shared" si="11"/>
        <v>10.1</v>
      </c>
      <c r="J32" s="10">
        <v>10</v>
      </c>
      <c r="K32" s="10">
        <v>1</v>
      </c>
      <c r="L32" s="10">
        <v>6355953620</v>
      </c>
      <c r="M32" s="11" t="s">
        <v>351</v>
      </c>
      <c r="N32" s="10">
        <v>3611</v>
      </c>
      <c r="O32" s="11" t="s">
        <v>481</v>
      </c>
      <c r="P32" s="9">
        <v>45936</v>
      </c>
      <c r="Q32" s="10">
        <v>10</v>
      </c>
      <c r="R32" s="3">
        <v>4018.51</v>
      </c>
      <c r="S32" s="3">
        <v>0</v>
      </c>
      <c r="T32" s="3">
        <v>0</v>
      </c>
      <c r="U32" s="33">
        <f t="shared" si="12"/>
        <v>4018.51</v>
      </c>
      <c r="V32" s="9">
        <f>IF(X32&lt;&gt;"Liquidação Cancelada",VLOOKUP(B32,'BASE DE DADOS OPS'!$B$4:$P$9650,10,FALSE),"Liquidação Cancelada")</f>
        <v>45938</v>
      </c>
      <c r="W32" s="13">
        <f t="shared" si="13"/>
        <v>2</v>
      </c>
      <c r="X32" s="10">
        <f>VLOOKUP(A32,'BASE DE DADOS OPS'!$A$4:$P$9650,12,FALSE)</f>
        <v>6409</v>
      </c>
      <c r="Y32" s="4">
        <f>IF(X32&lt;&gt;"Liquidação Cancelada",VLOOKUP(B32,'BASE DE DADOS OPS'!$B$5:$P$9635,12,FALSE),"Liquidação Cancelada")</f>
        <v>4018.5099999999998</v>
      </c>
      <c r="Z32" s="4">
        <f>IF(X32&lt;&gt;"Liquidação Cancelada",VLOOKUP(B32,'BASE DE DADOS OPS'!$B$5:$P$9635,14,FALSE),"Liquidação Cancelada")</f>
        <v>117.54</v>
      </c>
      <c r="AA32" s="4">
        <f>IF(X32&lt;&gt;"Liquidação Cancelada",VLOOKUP(B32,'BASE DE DADOS OPS'!$B$5:$P$9635,13,FALSE),"Liquidação Cancelada")</f>
        <v>3900.97</v>
      </c>
      <c r="AB32" s="4">
        <f t="shared" si="14"/>
        <v>3900.97</v>
      </c>
      <c r="AC32" s="3">
        <f t="shared" si="15"/>
        <v>4.5474735088646412E-13</v>
      </c>
      <c r="AD32" s="29"/>
    </row>
    <row r="33" spans="1:30" s="23" customFormat="1" ht="24.95" customHeight="1" x14ac:dyDescent="0.2">
      <c r="A33" s="23" t="str">
        <f t="shared" si="7"/>
        <v>1441|1440011|105|2025|91352053691|3611|5048,81</v>
      </c>
      <c r="B33" s="23" t="str">
        <f t="shared" si="8"/>
        <v>1441|1440011|105|2025|6420</v>
      </c>
      <c r="C33" s="28" t="str">
        <f t="shared" si="9"/>
        <v>1440011|6420</v>
      </c>
      <c r="D33" s="10">
        <v>1441</v>
      </c>
      <c r="E33" s="10">
        <v>1440011</v>
      </c>
      <c r="F33" s="36" t="str">
        <f t="shared" si="10"/>
        <v>105/2025</v>
      </c>
      <c r="G33" s="10">
        <v>105</v>
      </c>
      <c r="H33" s="10">
        <v>2025</v>
      </c>
      <c r="I33" s="36" t="str">
        <f t="shared" si="11"/>
        <v>10.1</v>
      </c>
      <c r="J33" s="10">
        <v>10</v>
      </c>
      <c r="K33" s="10">
        <v>1</v>
      </c>
      <c r="L33" s="10">
        <v>91352053691</v>
      </c>
      <c r="M33" s="11" t="s">
        <v>352</v>
      </c>
      <c r="N33" s="10">
        <v>3611</v>
      </c>
      <c r="O33" s="11" t="s">
        <v>481</v>
      </c>
      <c r="P33" s="9">
        <v>45936</v>
      </c>
      <c r="Q33" s="10">
        <v>9</v>
      </c>
      <c r="R33" s="3">
        <v>5048.8100000000004</v>
      </c>
      <c r="S33" s="3">
        <v>0</v>
      </c>
      <c r="T33" s="3">
        <v>0</v>
      </c>
      <c r="U33" s="33">
        <f t="shared" si="12"/>
        <v>5048.8100000000004</v>
      </c>
      <c r="V33" s="9">
        <f>IF(X33&lt;&gt;"Liquidação Cancelada",VLOOKUP(B33,'BASE DE DADOS OPS'!$B$4:$P$9650,10,FALSE),"Liquidação Cancelada")</f>
        <v>45938</v>
      </c>
      <c r="W33" s="13">
        <f t="shared" si="13"/>
        <v>2</v>
      </c>
      <c r="X33" s="10">
        <f>VLOOKUP(A33,'BASE DE DADOS OPS'!$A$4:$P$9650,12,FALSE)</f>
        <v>6420</v>
      </c>
      <c r="Y33" s="4">
        <f>IF(X33&lt;&gt;"Liquidação Cancelada",VLOOKUP(B33,'BASE DE DADOS OPS'!$B$5:$P$9635,12,FALSE),"Liquidação Cancelada")</f>
        <v>5048.8099999999995</v>
      </c>
      <c r="Z33" s="4">
        <f>IF(X33&lt;&gt;"Liquidação Cancelada",VLOOKUP(B33,'BASE DE DADOS OPS'!$B$5:$P$9635,14,FALSE),"Liquidação Cancelada")</f>
        <v>323.87</v>
      </c>
      <c r="AA33" s="4">
        <f>IF(X33&lt;&gt;"Liquidação Cancelada",VLOOKUP(B33,'BASE DE DADOS OPS'!$B$5:$P$9635,13,FALSE),"Liquidação Cancelada")</f>
        <v>4724.9399999999996</v>
      </c>
      <c r="AB33" s="4">
        <f t="shared" si="14"/>
        <v>4724.9399999999996</v>
      </c>
      <c r="AC33" s="3">
        <f t="shared" si="15"/>
        <v>9.0949470177292824E-13</v>
      </c>
      <c r="AD33" s="29"/>
    </row>
    <row r="34" spans="1:30" s="23" customFormat="1" ht="24.95" customHeight="1" x14ac:dyDescent="0.2">
      <c r="A34" s="23" t="str">
        <f t="shared" si="7"/>
        <v>1441|1440011|107|2025|5985417646|3611|2572,04</v>
      </c>
      <c r="B34" s="23" t="str">
        <f t="shared" si="8"/>
        <v>1441|1440011|107|2025|6397</v>
      </c>
      <c r="C34" s="28" t="str">
        <f t="shared" si="9"/>
        <v>1440011|6397</v>
      </c>
      <c r="D34" s="10">
        <v>1441</v>
      </c>
      <c r="E34" s="10">
        <v>1440011</v>
      </c>
      <c r="F34" s="36" t="str">
        <f t="shared" si="10"/>
        <v>107/2025</v>
      </c>
      <c r="G34" s="10">
        <v>107</v>
      </c>
      <c r="H34" s="10">
        <v>2025</v>
      </c>
      <c r="I34" s="36" t="str">
        <f t="shared" si="11"/>
        <v>10.1</v>
      </c>
      <c r="J34" s="10">
        <v>10</v>
      </c>
      <c r="K34" s="10">
        <v>1</v>
      </c>
      <c r="L34" s="10">
        <v>5985417646</v>
      </c>
      <c r="M34" s="11" t="s">
        <v>354</v>
      </c>
      <c r="N34" s="10">
        <v>3611</v>
      </c>
      <c r="O34" s="11" t="s">
        <v>481</v>
      </c>
      <c r="P34" s="9">
        <v>45936</v>
      </c>
      <c r="Q34" s="10">
        <v>9</v>
      </c>
      <c r="R34" s="3">
        <v>2572.04</v>
      </c>
      <c r="S34" s="3">
        <v>0</v>
      </c>
      <c r="T34" s="3">
        <v>0</v>
      </c>
      <c r="U34" s="33">
        <f t="shared" si="12"/>
        <v>2572.04</v>
      </c>
      <c r="V34" s="9">
        <f>IF(X34&lt;&gt;"Liquidação Cancelada",VLOOKUP(B34,'BASE DE DADOS OPS'!$B$4:$P$9650,10,FALSE),"Liquidação Cancelada")</f>
        <v>45938</v>
      </c>
      <c r="W34" s="13">
        <f t="shared" si="13"/>
        <v>2</v>
      </c>
      <c r="X34" s="10">
        <f>VLOOKUP(A34,'BASE DE DADOS OPS'!$A$4:$P$9650,12,FALSE)</f>
        <v>6397</v>
      </c>
      <c r="Y34" s="4">
        <f>IF(X34&lt;&gt;"Liquidação Cancelada",VLOOKUP(B34,'BASE DE DADOS OPS'!$B$5:$P$9635,12,FALSE),"Liquidação Cancelada")</f>
        <v>2572.04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2572.04</v>
      </c>
      <c r="AB34" s="4">
        <f t="shared" si="14"/>
        <v>2572.04</v>
      </c>
      <c r="AC34" s="3">
        <f t="shared" si="15"/>
        <v>0</v>
      </c>
      <c r="AD34" s="29"/>
    </row>
    <row r="35" spans="1:30" s="23" customFormat="1" ht="24.95" customHeight="1" x14ac:dyDescent="0.2">
      <c r="A35" s="23" t="str">
        <f t="shared" si="7"/>
        <v>1441|1440011|111|2025|83228365620|3611|3834,92</v>
      </c>
      <c r="B35" s="23" t="str">
        <f t="shared" si="8"/>
        <v>1441|1440011|111|2025|6395</v>
      </c>
      <c r="C35" s="28" t="str">
        <f t="shared" si="9"/>
        <v>1440011|6395</v>
      </c>
      <c r="D35" s="10">
        <v>1441</v>
      </c>
      <c r="E35" s="10">
        <v>1440011</v>
      </c>
      <c r="F35" s="36" t="str">
        <f t="shared" si="10"/>
        <v>111/2025</v>
      </c>
      <c r="G35" s="10">
        <v>111</v>
      </c>
      <c r="H35" s="10">
        <v>2025</v>
      </c>
      <c r="I35" s="36" t="str">
        <f t="shared" si="11"/>
        <v>10.1</v>
      </c>
      <c r="J35" s="10">
        <v>10</v>
      </c>
      <c r="K35" s="10">
        <v>1</v>
      </c>
      <c r="L35" s="10">
        <v>83228365620</v>
      </c>
      <c r="M35" s="11" t="s">
        <v>357</v>
      </c>
      <c r="N35" s="10">
        <v>3611</v>
      </c>
      <c r="O35" s="11" t="s">
        <v>481</v>
      </c>
      <c r="P35" s="9">
        <v>45936</v>
      </c>
      <c r="Q35" s="10">
        <v>9</v>
      </c>
      <c r="R35" s="3">
        <v>3834.92</v>
      </c>
      <c r="S35" s="3">
        <v>0</v>
      </c>
      <c r="T35" s="3">
        <v>0</v>
      </c>
      <c r="U35" s="33">
        <f t="shared" si="12"/>
        <v>3834.92</v>
      </c>
      <c r="V35" s="9">
        <f>IF(X35&lt;&gt;"Liquidação Cancelada",VLOOKUP(B35,'BASE DE DADOS OPS'!$B$4:$P$9650,10,FALSE),"Liquidação Cancelada")</f>
        <v>45938</v>
      </c>
      <c r="W35" s="13">
        <f t="shared" si="13"/>
        <v>2</v>
      </c>
      <c r="X35" s="10">
        <f>VLOOKUP(A35,'BASE DE DADOS OPS'!$A$4:$P$9650,12,FALSE)</f>
        <v>6395</v>
      </c>
      <c r="Y35" s="4">
        <f>IF(X35&lt;&gt;"Liquidação Cancelada",VLOOKUP(B35,'BASE DE DADOS OPS'!$B$5:$P$9635,12,FALSE),"Liquidação Cancelada")</f>
        <v>3834.92</v>
      </c>
      <c r="Z35" s="4">
        <f>IF(X35&lt;&gt;"Liquidação Cancelada",VLOOKUP(B35,'BASE DE DADOS OPS'!$B$5:$P$9635,14,FALSE),"Liquidação Cancelada")</f>
        <v>90</v>
      </c>
      <c r="AA35" s="4">
        <f>IF(X35&lt;&gt;"Liquidação Cancelada",VLOOKUP(B35,'BASE DE DADOS OPS'!$B$5:$P$9635,13,FALSE),"Liquidação Cancelada")</f>
        <v>3744.92</v>
      </c>
      <c r="AB35" s="4">
        <f t="shared" si="14"/>
        <v>3744.92</v>
      </c>
      <c r="AC35" s="3">
        <f t="shared" si="15"/>
        <v>0</v>
      </c>
      <c r="AD35" s="29"/>
    </row>
    <row r="36" spans="1:30" s="23" customFormat="1" ht="24.95" customHeight="1" x14ac:dyDescent="0.2">
      <c r="A36" s="23" t="str">
        <f t="shared" si="7"/>
        <v>1441|1440011|112|2025|83507191687|3611|3834,92</v>
      </c>
      <c r="B36" s="23" t="str">
        <f t="shared" si="8"/>
        <v>1441|1440011|112|2025|6393</v>
      </c>
      <c r="C36" s="28" t="str">
        <f t="shared" si="9"/>
        <v>1440011|6393</v>
      </c>
      <c r="D36" s="10">
        <v>1441</v>
      </c>
      <c r="E36" s="10">
        <v>1440011</v>
      </c>
      <c r="F36" s="36" t="str">
        <f t="shared" si="10"/>
        <v>112/2025</v>
      </c>
      <c r="G36" s="10">
        <v>112</v>
      </c>
      <c r="H36" s="10">
        <v>2025</v>
      </c>
      <c r="I36" s="36" t="str">
        <f t="shared" si="11"/>
        <v>10.1</v>
      </c>
      <c r="J36" s="10">
        <v>10</v>
      </c>
      <c r="K36" s="10">
        <v>1</v>
      </c>
      <c r="L36" s="10">
        <v>83507191687</v>
      </c>
      <c r="M36" s="11" t="s">
        <v>358</v>
      </c>
      <c r="N36" s="10">
        <v>3611</v>
      </c>
      <c r="O36" s="11" t="s">
        <v>481</v>
      </c>
      <c r="P36" s="9">
        <v>45936</v>
      </c>
      <c r="Q36" s="10">
        <v>9</v>
      </c>
      <c r="R36" s="3">
        <v>3834.92</v>
      </c>
      <c r="S36" s="3">
        <v>0</v>
      </c>
      <c r="T36" s="3">
        <v>0</v>
      </c>
      <c r="U36" s="33">
        <f t="shared" si="12"/>
        <v>3834.92</v>
      </c>
      <c r="V36" s="9">
        <f>IF(X36&lt;&gt;"Liquidação Cancelada",VLOOKUP(B36,'BASE DE DADOS OPS'!$B$4:$P$9650,10,FALSE),"Liquidação Cancelada")</f>
        <v>45938</v>
      </c>
      <c r="W36" s="13">
        <f t="shared" si="13"/>
        <v>2</v>
      </c>
      <c r="X36" s="10">
        <f>VLOOKUP(A36,'BASE DE DADOS OPS'!$A$4:$P$9650,12,FALSE)</f>
        <v>6393</v>
      </c>
      <c r="Y36" s="4">
        <f>IF(X36&lt;&gt;"Liquidação Cancelada",VLOOKUP(B36,'BASE DE DADOS OPS'!$B$5:$P$9635,12,FALSE),"Liquidação Cancelada")</f>
        <v>3834.92</v>
      </c>
      <c r="Z36" s="4">
        <f>IF(X36&lt;&gt;"Liquidação Cancelada",VLOOKUP(B36,'BASE DE DADOS OPS'!$B$5:$P$9635,14,FALSE),"Liquidação Cancelada")</f>
        <v>90</v>
      </c>
      <c r="AA36" s="4">
        <f>IF(X36&lt;&gt;"Liquidação Cancelada",VLOOKUP(B36,'BASE DE DADOS OPS'!$B$5:$P$9635,13,FALSE),"Liquidação Cancelada")</f>
        <v>3744.92</v>
      </c>
      <c r="AB36" s="4">
        <f t="shared" si="14"/>
        <v>3744.92</v>
      </c>
      <c r="AC36" s="3">
        <f t="shared" si="15"/>
        <v>0</v>
      </c>
      <c r="AD36" s="29"/>
    </row>
    <row r="37" spans="1:30" s="23" customFormat="1" ht="24.95" customHeight="1" x14ac:dyDescent="0.2">
      <c r="A37" s="23" t="str">
        <f t="shared" si="7"/>
        <v>1441|1440011|113|2025|11713521660|3611|2867,89</v>
      </c>
      <c r="B37" s="23" t="str">
        <f t="shared" si="8"/>
        <v>1441|1440011|113|2025|6417</v>
      </c>
      <c r="C37" s="28" t="str">
        <f t="shared" si="9"/>
        <v>1440011|6417</v>
      </c>
      <c r="D37" s="10">
        <v>1441</v>
      </c>
      <c r="E37" s="10">
        <v>1440011</v>
      </c>
      <c r="F37" s="36" t="str">
        <f t="shared" si="10"/>
        <v>113/2025</v>
      </c>
      <c r="G37" s="10">
        <v>113</v>
      </c>
      <c r="H37" s="10">
        <v>2025</v>
      </c>
      <c r="I37" s="36" t="str">
        <f t="shared" si="11"/>
        <v>10.1</v>
      </c>
      <c r="J37" s="10">
        <v>10</v>
      </c>
      <c r="K37" s="10">
        <v>1</v>
      </c>
      <c r="L37" s="10">
        <v>11713521660</v>
      </c>
      <c r="M37" s="11" t="s">
        <v>359</v>
      </c>
      <c r="N37" s="10">
        <v>3611</v>
      </c>
      <c r="O37" s="11" t="s">
        <v>481</v>
      </c>
      <c r="P37" s="9">
        <v>45936</v>
      </c>
      <c r="Q37" s="10">
        <v>9</v>
      </c>
      <c r="R37" s="3">
        <v>2867.89</v>
      </c>
      <c r="S37" s="3">
        <v>0</v>
      </c>
      <c r="T37" s="3">
        <v>0</v>
      </c>
      <c r="U37" s="33">
        <f t="shared" si="12"/>
        <v>2867.89</v>
      </c>
      <c r="V37" s="9">
        <f>IF(X37&lt;&gt;"Liquidação Cancelada",VLOOKUP(B37,'BASE DE DADOS OPS'!$B$4:$P$9650,10,FALSE),"Liquidação Cancelada")</f>
        <v>45938</v>
      </c>
      <c r="W37" s="13">
        <f t="shared" si="13"/>
        <v>2</v>
      </c>
      <c r="X37" s="10">
        <f>VLOOKUP(A37,'BASE DE DADOS OPS'!$A$4:$P$9650,12,FALSE)</f>
        <v>6417</v>
      </c>
      <c r="Y37" s="4">
        <f>IF(X37&lt;&gt;"Liquidação Cancelada",VLOOKUP(B37,'BASE DE DADOS OPS'!$B$5:$P$9635,12,FALSE),"Liquidação Cancelada")</f>
        <v>2867.89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2867.89</v>
      </c>
      <c r="AB37" s="4">
        <f t="shared" si="14"/>
        <v>2867.89</v>
      </c>
      <c r="AC37" s="3">
        <f t="shared" si="15"/>
        <v>0</v>
      </c>
      <c r="AD37" s="29"/>
    </row>
    <row r="38" spans="1:30" s="23" customFormat="1" ht="24.95" customHeight="1" x14ac:dyDescent="0.2">
      <c r="A38" s="23" t="str">
        <f t="shared" si="7"/>
        <v>1441|1440011|126|2025|7346478000117|3921|35951,76</v>
      </c>
      <c r="B38" s="23" t="str">
        <f t="shared" si="8"/>
        <v>1441|1440011|126|2025|6334</v>
      </c>
      <c r="C38" s="28" t="str">
        <f t="shared" si="9"/>
        <v>1440011|6334</v>
      </c>
      <c r="D38" s="10">
        <v>1441</v>
      </c>
      <c r="E38" s="10">
        <v>1440011</v>
      </c>
      <c r="F38" s="36" t="str">
        <f t="shared" si="10"/>
        <v>126/2025</v>
      </c>
      <c r="G38" s="10">
        <v>126</v>
      </c>
      <c r="H38" s="10">
        <v>2025</v>
      </c>
      <c r="I38" s="36" t="str">
        <f t="shared" si="11"/>
        <v>10.1</v>
      </c>
      <c r="J38" s="10">
        <v>10</v>
      </c>
      <c r="K38" s="10">
        <v>1</v>
      </c>
      <c r="L38" s="10">
        <v>7346478000117</v>
      </c>
      <c r="M38" s="11" t="s">
        <v>369</v>
      </c>
      <c r="N38" s="10">
        <v>3921</v>
      </c>
      <c r="O38" s="11" t="s">
        <v>482</v>
      </c>
      <c r="P38" s="9">
        <v>45936</v>
      </c>
      <c r="Q38" s="10">
        <v>9</v>
      </c>
      <c r="R38" s="3">
        <v>35951.760000000002</v>
      </c>
      <c r="S38" s="3">
        <v>0</v>
      </c>
      <c r="T38" s="3">
        <v>0</v>
      </c>
      <c r="U38" s="33">
        <f t="shared" si="12"/>
        <v>35951.760000000002</v>
      </c>
      <c r="V38" s="9">
        <f>IF(X38&lt;&gt;"Liquidação Cancelada",VLOOKUP(B38,'BASE DE DADOS OPS'!$B$4:$P$9650,10,FALSE),"Liquidação Cancelada")</f>
        <v>45937</v>
      </c>
      <c r="W38" s="13">
        <f t="shared" si="13"/>
        <v>1</v>
      </c>
      <c r="X38" s="10">
        <f>VLOOKUP(A38,'BASE DE DADOS OPS'!$A$4:$P$9650,12,FALSE)</f>
        <v>6334</v>
      </c>
      <c r="Y38" s="4">
        <f>IF(X38&lt;&gt;"Liquidação Cancelada",VLOOKUP(B38,'BASE DE DADOS OPS'!$B$5:$P$9635,12,FALSE),"Liquidação Cancelada")</f>
        <v>35951.760000000002</v>
      </c>
      <c r="Z38" s="4">
        <f>IF(X38&lt;&gt;"Liquidação Cancelada",VLOOKUP(B38,'BASE DE DADOS OPS'!$B$5:$P$9635,14,FALSE),"Liquidação Cancelada")</f>
        <v>1725.68</v>
      </c>
      <c r="AA38" s="4">
        <f>IF(X38&lt;&gt;"Liquidação Cancelada",VLOOKUP(B38,'BASE DE DADOS OPS'!$B$5:$P$9635,13,FALSE),"Liquidação Cancelada")</f>
        <v>34226.080000000002</v>
      </c>
      <c r="AB38" s="4">
        <f t="shared" si="14"/>
        <v>34226.080000000002</v>
      </c>
      <c r="AC38" s="3">
        <f t="shared" si="15"/>
        <v>0</v>
      </c>
      <c r="AD38" s="29"/>
    </row>
    <row r="39" spans="1:30" s="23" customFormat="1" ht="24.95" customHeight="1" x14ac:dyDescent="0.2">
      <c r="A39" s="23" t="str">
        <f t="shared" si="7"/>
        <v>1441|1440011|162|2025|45347438000189|3920|15829,46</v>
      </c>
      <c r="B39" s="23" t="str">
        <f t="shared" si="8"/>
        <v>1441|1440011|162|2025|6402</v>
      </c>
      <c r="C39" s="28" t="str">
        <f t="shared" si="9"/>
        <v>1440011|6402</v>
      </c>
      <c r="D39" s="10">
        <v>1441</v>
      </c>
      <c r="E39" s="10">
        <v>1440011</v>
      </c>
      <c r="F39" s="36" t="str">
        <f t="shared" si="10"/>
        <v>162/2025</v>
      </c>
      <c r="G39" s="10">
        <v>162</v>
      </c>
      <c r="H39" s="10">
        <v>2025</v>
      </c>
      <c r="I39" s="36" t="str">
        <f t="shared" si="11"/>
        <v>10.1</v>
      </c>
      <c r="J39" s="10">
        <v>10</v>
      </c>
      <c r="K39" s="10">
        <v>1</v>
      </c>
      <c r="L39" s="10">
        <v>45347438000189</v>
      </c>
      <c r="M39" s="11" t="s">
        <v>395</v>
      </c>
      <c r="N39" s="10">
        <v>3920</v>
      </c>
      <c r="O39" s="11" t="s">
        <v>481</v>
      </c>
      <c r="P39" s="9">
        <v>45936</v>
      </c>
      <c r="Q39" s="10">
        <v>9</v>
      </c>
      <c r="R39" s="3">
        <v>15829.46</v>
      </c>
      <c r="S39" s="3">
        <v>0</v>
      </c>
      <c r="T39" s="3">
        <v>0</v>
      </c>
      <c r="U39" s="33">
        <f t="shared" si="12"/>
        <v>15829.46</v>
      </c>
      <c r="V39" s="9">
        <f>IF(X39&lt;&gt;"Liquidação Cancelada",VLOOKUP(B39,'BASE DE DADOS OPS'!$B$4:$P$9650,10,FALSE),"Liquidação Cancelada")</f>
        <v>45938</v>
      </c>
      <c r="W39" s="13">
        <f t="shared" si="13"/>
        <v>2</v>
      </c>
      <c r="X39" s="10">
        <f>VLOOKUP(A39,'BASE DE DADOS OPS'!$A$4:$P$9650,12,FALSE)</f>
        <v>6402</v>
      </c>
      <c r="Y39" s="4">
        <f>IF(X39&lt;&gt;"Liquidação Cancelada",VLOOKUP(B39,'BASE DE DADOS OPS'!$B$5:$P$9635,12,FALSE),"Liquidação Cancelada")</f>
        <v>15829.46</v>
      </c>
      <c r="Z39" s="4">
        <f>IF(X39&lt;&gt;"Liquidação Cancelada",VLOOKUP(B39,'BASE DE DADOS OPS'!$B$5:$P$9635,14,FALSE),"Liquidação Cancelada")</f>
        <v>759.81</v>
      </c>
      <c r="AA39" s="4">
        <f>IF(X39&lt;&gt;"Liquidação Cancelada",VLOOKUP(B39,'BASE DE DADOS OPS'!$B$5:$P$9635,13,FALSE),"Liquidação Cancelada")</f>
        <v>15069.65</v>
      </c>
      <c r="AB39" s="4">
        <f t="shared" si="14"/>
        <v>15069.65</v>
      </c>
      <c r="AC39" s="3">
        <f t="shared" si="15"/>
        <v>0</v>
      </c>
      <c r="AD39" s="29"/>
    </row>
    <row r="40" spans="1:30" s="23" customFormat="1" ht="24.95" customHeight="1" x14ac:dyDescent="0.2">
      <c r="A40" s="23" t="str">
        <f t="shared" si="7"/>
        <v>1441|1440011|176|2025|8229035000109|3920|177516,43</v>
      </c>
      <c r="B40" s="23" t="str">
        <f t="shared" si="8"/>
        <v>1441|1440011|176|2025|6364</v>
      </c>
      <c r="C40" s="28" t="str">
        <f t="shared" si="9"/>
        <v>1440011|6364</v>
      </c>
      <c r="D40" s="10">
        <v>1441</v>
      </c>
      <c r="E40" s="10">
        <v>1440011</v>
      </c>
      <c r="F40" s="36" t="str">
        <f t="shared" si="10"/>
        <v>176/2025</v>
      </c>
      <c r="G40" s="10">
        <v>176</v>
      </c>
      <c r="H40" s="10">
        <v>2025</v>
      </c>
      <c r="I40" s="36" t="str">
        <f t="shared" si="11"/>
        <v>10.1</v>
      </c>
      <c r="J40" s="10">
        <v>10</v>
      </c>
      <c r="K40" s="10">
        <v>1</v>
      </c>
      <c r="L40" s="10">
        <v>8229035000109</v>
      </c>
      <c r="M40" s="11" t="s">
        <v>405</v>
      </c>
      <c r="N40" s="10">
        <v>3920</v>
      </c>
      <c r="O40" s="11" t="s">
        <v>481</v>
      </c>
      <c r="P40" s="9">
        <v>45936</v>
      </c>
      <c r="Q40" s="10">
        <v>9</v>
      </c>
      <c r="R40" s="3">
        <v>177516.43</v>
      </c>
      <c r="S40" s="3">
        <v>0</v>
      </c>
      <c r="T40" s="3">
        <v>0</v>
      </c>
      <c r="U40" s="33">
        <f t="shared" si="12"/>
        <v>177516.43</v>
      </c>
      <c r="V40" s="9">
        <f>IF(X40&lt;&gt;"Liquidação Cancelada",VLOOKUP(B40,'BASE DE DADOS OPS'!$B$4:$P$9650,10,FALSE),"Liquidação Cancelada")</f>
        <v>45938</v>
      </c>
      <c r="W40" s="13">
        <f t="shared" si="13"/>
        <v>2</v>
      </c>
      <c r="X40" s="10">
        <f>VLOOKUP(A40,'BASE DE DADOS OPS'!$A$4:$P$9650,12,FALSE)</f>
        <v>6364</v>
      </c>
      <c r="Y40" s="4">
        <f>IF(X40&lt;&gt;"Liquidação Cancelada",VLOOKUP(B40,'BASE DE DADOS OPS'!$B$5:$P$9635,12,FALSE),"Liquidação Cancelada")</f>
        <v>177516.43000000002</v>
      </c>
      <c r="Z40" s="4">
        <f>IF(X40&lt;&gt;"Liquidação Cancelada",VLOOKUP(B40,'BASE DE DADOS OPS'!$B$5:$P$9635,14,FALSE),"Liquidação Cancelada")</f>
        <v>8520.7900000000009</v>
      </c>
      <c r="AA40" s="4">
        <f>IF(X40&lt;&gt;"Liquidação Cancelada",VLOOKUP(B40,'BASE DE DADOS OPS'!$B$5:$P$9635,13,FALSE),"Liquidação Cancelada")</f>
        <v>168995.64</v>
      </c>
      <c r="AB40" s="4">
        <f t="shared" si="14"/>
        <v>168995.64</v>
      </c>
      <c r="AC40" s="3">
        <f t="shared" si="15"/>
        <v>-2.9103830456733704E-11</v>
      </c>
      <c r="AD40" s="29"/>
    </row>
    <row r="41" spans="1:30" s="23" customFormat="1" ht="24.95" customHeight="1" x14ac:dyDescent="0.2">
      <c r="A41" s="23" t="str">
        <f t="shared" si="7"/>
        <v>1441|1440011|193|2025|26385765000180|3920|36177,39</v>
      </c>
      <c r="B41" s="23" t="str">
        <f t="shared" si="8"/>
        <v>1441|1440011|193|2025|6367</v>
      </c>
      <c r="C41" s="28" t="str">
        <f t="shared" si="9"/>
        <v>1440011|6367</v>
      </c>
      <c r="D41" s="10">
        <v>1441</v>
      </c>
      <c r="E41" s="10">
        <v>1440011</v>
      </c>
      <c r="F41" s="36" t="str">
        <f t="shared" si="10"/>
        <v>193/2025</v>
      </c>
      <c r="G41" s="10">
        <v>193</v>
      </c>
      <c r="H41" s="10">
        <v>2025</v>
      </c>
      <c r="I41" s="36" t="str">
        <f t="shared" si="11"/>
        <v>10.1</v>
      </c>
      <c r="J41" s="10">
        <v>10</v>
      </c>
      <c r="K41" s="10">
        <v>1</v>
      </c>
      <c r="L41" s="10">
        <v>26385765000180</v>
      </c>
      <c r="M41" s="11" t="s">
        <v>412</v>
      </c>
      <c r="N41" s="10">
        <v>3920</v>
      </c>
      <c r="O41" s="11" t="s">
        <v>481</v>
      </c>
      <c r="P41" s="9">
        <v>45936</v>
      </c>
      <c r="Q41" s="10">
        <v>9</v>
      </c>
      <c r="R41" s="3">
        <v>36177.39</v>
      </c>
      <c r="S41" s="3">
        <v>0</v>
      </c>
      <c r="T41" s="3">
        <v>0</v>
      </c>
      <c r="U41" s="33">
        <f t="shared" si="12"/>
        <v>36177.39</v>
      </c>
      <c r="V41" s="9">
        <f>IF(X41&lt;&gt;"Liquidação Cancelada",VLOOKUP(B41,'BASE DE DADOS OPS'!$B$4:$P$9650,10,FALSE),"Liquidação Cancelada")</f>
        <v>45938</v>
      </c>
      <c r="W41" s="13">
        <f t="shared" si="13"/>
        <v>2</v>
      </c>
      <c r="X41" s="10">
        <f>VLOOKUP(A41,'BASE DE DADOS OPS'!$A$4:$P$9650,12,FALSE)</f>
        <v>6367</v>
      </c>
      <c r="Y41" s="4">
        <f>IF(X41&lt;&gt;"Liquidação Cancelada",VLOOKUP(B41,'BASE DE DADOS OPS'!$B$5:$P$9635,12,FALSE),"Liquidação Cancelada")</f>
        <v>36177.39</v>
      </c>
      <c r="Z41" s="4">
        <f>IF(X41&lt;&gt;"Liquidação Cancelada",VLOOKUP(B41,'BASE DE DADOS OPS'!$B$5:$P$9635,14,FALSE),"Liquidação Cancelada")</f>
        <v>1736.51</v>
      </c>
      <c r="AA41" s="4">
        <f>IF(X41&lt;&gt;"Liquidação Cancelada",VLOOKUP(B41,'BASE DE DADOS OPS'!$B$5:$P$9635,13,FALSE),"Liquidação Cancelada")</f>
        <v>34440.879999999997</v>
      </c>
      <c r="AB41" s="4">
        <f t="shared" si="14"/>
        <v>34440.879999999997</v>
      </c>
      <c r="AC41" s="3">
        <f t="shared" si="15"/>
        <v>0</v>
      </c>
      <c r="AD41" s="29"/>
    </row>
    <row r="42" spans="1:30" s="23" customFormat="1" ht="24.95" customHeight="1" x14ac:dyDescent="0.2">
      <c r="A42" s="23" t="str">
        <f t="shared" si="7"/>
        <v>1441|1440011|195|2025|9264396000159|3920|3893,24</v>
      </c>
      <c r="B42" s="23" t="str">
        <f t="shared" si="8"/>
        <v>1441|1440011|195|2025|6421</v>
      </c>
      <c r="C42" s="28" t="str">
        <f t="shared" si="9"/>
        <v>1440011|6421</v>
      </c>
      <c r="D42" s="10">
        <v>1441</v>
      </c>
      <c r="E42" s="10">
        <v>1440011</v>
      </c>
      <c r="F42" s="36" t="str">
        <f t="shared" si="10"/>
        <v>195/2025</v>
      </c>
      <c r="G42" s="10">
        <v>195</v>
      </c>
      <c r="H42" s="10">
        <v>2025</v>
      </c>
      <c r="I42" s="36" t="str">
        <f t="shared" si="11"/>
        <v>10.1</v>
      </c>
      <c r="J42" s="10">
        <v>10</v>
      </c>
      <c r="K42" s="10">
        <v>1</v>
      </c>
      <c r="L42" s="10">
        <v>9264396000159</v>
      </c>
      <c r="M42" s="11" t="s">
        <v>300</v>
      </c>
      <c r="N42" s="10">
        <v>3920</v>
      </c>
      <c r="O42" s="11" t="s">
        <v>481</v>
      </c>
      <c r="P42" s="9">
        <v>45936</v>
      </c>
      <c r="Q42" s="10">
        <v>9</v>
      </c>
      <c r="R42" s="3">
        <v>3893.24</v>
      </c>
      <c r="S42" s="3">
        <v>0</v>
      </c>
      <c r="T42" s="3">
        <v>0</v>
      </c>
      <c r="U42" s="33">
        <f t="shared" si="12"/>
        <v>3893.24</v>
      </c>
      <c r="V42" s="9">
        <f>IF(X42&lt;&gt;"Liquidação Cancelada",VLOOKUP(B42,'BASE DE DADOS OPS'!$B$4:$P$9650,10,FALSE),"Liquidação Cancelada")</f>
        <v>45938</v>
      </c>
      <c r="W42" s="13">
        <f t="shared" si="13"/>
        <v>2</v>
      </c>
      <c r="X42" s="10">
        <f>VLOOKUP(A42,'BASE DE DADOS OPS'!$A$4:$P$9650,12,FALSE)</f>
        <v>6421</v>
      </c>
      <c r="Y42" s="4">
        <f>IF(X42&lt;&gt;"Liquidação Cancelada",VLOOKUP(B42,'BASE DE DADOS OPS'!$B$5:$P$9635,12,FALSE),"Liquidação Cancelada")</f>
        <v>3893.2400000000002</v>
      </c>
      <c r="Z42" s="4">
        <f>IF(X42&lt;&gt;"Liquidação Cancelada",VLOOKUP(B42,'BASE DE DADOS OPS'!$B$5:$P$9635,14,FALSE),"Liquidação Cancelada")</f>
        <v>186.88</v>
      </c>
      <c r="AA42" s="4">
        <f>IF(X42&lt;&gt;"Liquidação Cancelada",VLOOKUP(B42,'BASE DE DADOS OPS'!$B$5:$P$9635,13,FALSE),"Liquidação Cancelada")</f>
        <v>3706.36</v>
      </c>
      <c r="AB42" s="4">
        <f t="shared" si="14"/>
        <v>3706.36</v>
      </c>
      <c r="AC42" s="3">
        <f t="shared" si="15"/>
        <v>-4.5474735088646412E-13</v>
      </c>
      <c r="AD42" s="29"/>
    </row>
    <row r="43" spans="1:30" s="23" customFormat="1" ht="24.95" customHeight="1" x14ac:dyDescent="0.2">
      <c r="A43" s="23" t="str">
        <f t="shared" si="7"/>
        <v>1441|1440011|196|2025|28771161000106|3920|5316,76</v>
      </c>
      <c r="B43" s="23" t="str">
        <f t="shared" si="8"/>
        <v>1441|1440011|196|2025|6405</v>
      </c>
      <c r="C43" s="28" t="str">
        <f t="shared" si="9"/>
        <v>1440011|6405</v>
      </c>
      <c r="D43" s="10">
        <v>1441</v>
      </c>
      <c r="E43" s="10">
        <v>1440011</v>
      </c>
      <c r="F43" s="36" t="str">
        <f t="shared" si="10"/>
        <v>196/2025</v>
      </c>
      <c r="G43" s="10">
        <v>196</v>
      </c>
      <c r="H43" s="10">
        <v>2025</v>
      </c>
      <c r="I43" s="36" t="str">
        <f t="shared" si="11"/>
        <v>10.1</v>
      </c>
      <c r="J43" s="10">
        <v>10</v>
      </c>
      <c r="K43" s="10">
        <v>1</v>
      </c>
      <c r="L43" s="10">
        <v>28771161000106</v>
      </c>
      <c r="M43" s="11" t="s">
        <v>414</v>
      </c>
      <c r="N43" s="10">
        <v>3920</v>
      </c>
      <c r="O43" s="11" t="s">
        <v>481</v>
      </c>
      <c r="P43" s="9">
        <v>45936</v>
      </c>
      <c r="Q43" s="10">
        <v>9</v>
      </c>
      <c r="R43" s="3">
        <v>5316.76</v>
      </c>
      <c r="S43" s="3">
        <v>0</v>
      </c>
      <c r="T43" s="3">
        <v>0</v>
      </c>
      <c r="U43" s="33">
        <f t="shared" si="12"/>
        <v>5316.76</v>
      </c>
      <c r="V43" s="9">
        <f>IF(X43&lt;&gt;"Liquidação Cancelada",VLOOKUP(B43,'BASE DE DADOS OPS'!$B$4:$P$9650,10,FALSE),"Liquidação Cancelada")</f>
        <v>45938</v>
      </c>
      <c r="W43" s="13">
        <f t="shared" si="13"/>
        <v>2</v>
      </c>
      <c r="X43" s="10">
        <f>VLOOKUP(A43,'BASE DE DADOS OPS'!$A$4:$P$9650,12,FALSE)</f>
        <v>6405</v>
      </c>
      <c r="Y43" s="4">
        <f>IF(X43&lt;&gt;"Liquidação Cancelada",VLOOKUP(B43,'BASE DE DADOS OPS'!$B$5:$P$9635,12,FALSE),"Liquidação Cancelada")</f>
        <v>5316.76</v>
      </c>
      <c r="Z43" s="4">
        <f>IF(X43&lt;&gt;"Liquidação Cancelada",VLOOKUP(B43,'BASE DE DADOS OPS'!$B$5:$P$9635,14,FALSE),"Liquidação Cancelada")</f>
        <v>255.2</v>
      </c>
      <c r="AA43" s="4">
        <f>IF(X43&lt;&gt;"Liquidação Cancelada",VLOOKUP(B43,'BASE DE DADOS OPS'!$B$5:$P$9635,13,FALSE),"Liquidação Cancelada")</f>
        <v>5061.5600000000004</v>
      </c>
      <c r="AB43" s="4">
        <f t="shared" si="14"/>
        <v>5061.5600000000004</v>
      </c>
      <c r="AC43" s="3">
        <f t="shared" si="15"/>
        <v>0</v>
      </c>
      <c r="AD43" s="29"/>
    </row>
    <row r="44" spans="1:30" s="23" customFormat="1" ht="24.95" customHeight="1" x14ac:dyDescent="0.2">
      <c r="A44" s="23" t="str">
        <f t="shared" si="7"/>
        <v>1441|1440011|197|2025|5845088000166|3920|30603,62</v>
      </c>
      <c r="B44" s="23" t="str">
        <f t="shared" si="8"/>
        <v>1441|1440011|197|2025|6418</v>
      </c>
      <c r="C44" s="28" t="str">
        <f t="shared" si="9"/>
        <v>1440011|6418</v>
      </c>
      <c r="D44" s="10">
        <v>1441</v>
      </c>
      <c r="E44" s="10">
        <v>1440011</v>
      </c>
      <c r="F44" s="36" t="str">
        <f t="shared" si="10"/>
        <v>197/2025</v>
      </c>
      <c r="G44" s="10">
        <v>197</v>
      </c>
      <c r="H44" s="10">
        <v>2025</v>
      </c>
      <c r="I44" s="36" t="str">
        <f t="shared" si="11"/>
        <v>10.1</v>
      </c>
      <c r="J44" s="10">
        <v>10</v>
      </c>
      <c r="K44" s="10">
        <v>1</v>
      </c>
      <c r="L44" s="10">
        <v>5845088000166</v>
      </c>
      <c r="M44" s="11" t="s">
        <v>415</v>
      </c>
      <c r="N44" s="10">
        <v>3920</v>
      </c>
      <c r="O44" s="11" t="s">
        <v>481</v>
      </c>
      <c r="P44" s="9">
        <v>45936</v>
      </c>
      <c r="Q44" s="10">
        <v>10</v>
      </c>
      <c r="R44" s="3">
        <v>30603.62</v>
      </c>
      <c r="S44" s="3">
        <v>0</v>
      </c>
      <c r="T44" s="3">
        <v>0</v>
      </c>
      <c r="U44" s="33">
        <f t="shared" si="12"/>
        <v>30603.62</v>
      </c>
      <c r="V44" s="9">
        <f>IF(X44&lt;&gt;"Liquidação Cancelada",VLOOKUP(B44,'BASE DE DADOS OPS'!$B$4:$P$9650,10,FALSE),"Liquidação Cancelada")</f>
        <v>45938</v>
      </c>
      <c r="W44" s="13">
        <f t="shared" si="13"/>
        <v>2</v>
      </c>
      <c r="X44" s="10">
        <f>VLOOKUP(A44,'BASE DE DADOS OPS'!$A$4:$P$9650,12,FALSE)</f>
        <v>6418</v>
      </c>
      <c r="Y44" s="4">
        <f>IF(X44&lt;&gt;"Liquidação Cancelada",VLOOKUP(B44,'BASE DE DADOS OPS'!$B$5:$P$9635,12,FALSE),"Liquidação Cancelada")</f>
        <v>30603.62</v>
      </c>
      <c r="Z44" s="4">
        <f>IF(X44&lt;&gt;"Liquidação Cancelada",VLOOKUP(B44,'BASE DE DADOS OPS'!$B$5:$P$9635,14,FALSE),"Liquidação Cancelada")</f>
        <v>1088.73</v>
      </c>
      <c r="AA44" s="4">
        <f>IF(X44&lt;&gt;"Liquidação Cancelada",VLOOKUP(B44,'BASE DE DADOS OPS'!$B$5:$P$9635,13,FALSE),"Liquidação Cancelada")</f>
        <v>29514.89</v>
      </c>
      <c r="AB44" s="4">
        <f t="shared" si="14"/>
        <v>29514.89</v>
      </c>
      <c r="AC44" s="3">
        <f t="shared" si="15"/>
        <v>0</v>
      </c>
      <c r="AD44" s="29"/>
    </row>
    <row r="45" spans="1:30" s="23" customFormat="1" ht="24.95" customHeight="1" x14ac:dyDescent="0.2">
      <c r="A45" s="23" t="str">
        <f t="shared" si="7"/>
        <v>1441|1440011|216|2025|16630743000185|3921|23072,06</v>
      </c>
      <c r="B45" s="23" t="str">
        <f t="shared" si="8"/>
        <v>1441|1440011|216|2025|6303</v>
      </c>
      <c r="C45" s="28" t="str">
        <f t="shared" si="9"/>
        <v>1440011|6303</v>
      </c>
      <c r="D45" s="10">
        <v>1441</v>
      </c>
      <c r="E45" s="10">
        <v>1440011</v>
      </c>
      <c r="F45" s="36" t="str">
        <f t="shared" si="10"/>
        <v>216/2025</v>
      </c>
      <c r="G45" s="10">
        <v>216</v>
      </c>
      <c r="H45" s="10">
        <v>2025</v>
      </c>
      <c r="I45" s="36" t="str">
        <f t="shared" si="11"/>
        <v>10.1</v>
      </c>
      <c r="J45" s="10">
        <v>10</v>
      </c>
      <c r="K45" s="10">
        <v>1</v>
      </c>
      <c r="L45" s="10">
        <v>16630743000185</v>
      </c>
      <c r="M45" s="11" t="s">
        <v>425</v>
      </c>
      <c r="N45" s="10">
        <v>3921</v>
      </c>
      <c r="O45" s="11" t="s">
        <v>482</v>
      </c>
      <c r="P45" s="9">
        <v>45936</v>
      </c>
      <c r="Q45" s="10">
        <v>15</v>
      </c>
      <c r="R45" s="3">
        <v>23072.06</v>
      </c>
      <c r="S45" s="3">
        <v>0</v>
      </c>
      <c r="T45" s="3">
        <v>0</v>
      </c>
      <c r="U45" s="33">
        <f t="shared" si="12"/>
        <v>23072.06</v>
      </c>
      <c r="V45" s="9">
        <f>IF(X45&lt;&gt;"Liquidação Cancelada",VLOOKUP(B45,'BASE DE DADOS OPS'!$B$4:$P$9650,10,FALSE),"Liquidação Cancelada")</f>
        <v>45937</v>
      </c>
      <c r="W45" s="13">
        <f t="shared" si="13"/>
        <v>1</v>
      </c>
      <c r="X45" s="10">
        <f>VLOOKUP(A45,'BASE DE DADOS OPS'!$A$4:$P$9650,12,FALSE)</f>
        <v>6303</v>
      </c>
      <c r="Y45" s="4">
        <f>IF(X45&lt;&gt;"Liquidação Cancelada",VLOOKUP(B45,'BASE DE DADOS OPS'!$B$5:$P$9635,12,FALSE),"Liquidação Cancelada")</f>
        <v>23072.06</v>
      </c>
      <c r="Z45" s="4">
        <f>IF(X45&lt;&gt;"Liquidação Cancelada",VLOOKUP(B45,'BASE DE DADOS OPS'!$B$5:$P$9635,14,FALSE),"Liquidação Cancelada")</f>
        <v>0</v>
      </c>
      <c r="AA45" s="4">
        <f>IF(X45&lt;&gt;"Liquidação Cancelada",VLOOKUP(B45,'BASE DE DADOS OPS'!$B$5:$P$9635,13,FALSE),"Liquidação Cancelada")</f>
        <v>23072.06</v>
      </c>
      <c r="AB45" s="4">
        <f t="shared" si="14"/>
        <v>23072.06</v>
      </c>
      <c r="AC45" s="3">
        <f t="shared" si="15"/>
        <v>0</v>
      </c>
      <c r="AD45" s="29"/>
    </row>
    <row r="46" spans="1:30" s="23" customFormat="1" ht="24.95" customHeight="1" x14ac:dyDescent="0.2">
      <c r="A46" s="23" t="str">
        <f t="shared" si="7"/>
        <v>1441|1440011|223|2025|7132995000193|3955|5802,31</v>
      </c>
      <c r="B46" s="23" t="str">
        <f t="shared" si="8"/>
        <v>1441|1440011|223|2025|6300</v>
      </c>
      <c r="C46" s="28" t="str">
        <f t="shared" si="9"/>
        <v>1440011|6300</v>
      </c>
      <c r="D46" s="10">
        <v>1441</v>
      </c>
      <c r="E46" s="10">
        <v>1440011</v>
      </c>
      <c r="F46" s="36" t="str">
        <f t="shared" si="10"/>
        <v>223/2025</v>
      </c>
      <c r="G46" s="10">
        <v>223</v>
      </c>
      <c r="H46" s="10">
        <v>2025</v>
      </c>
      <c r="I46" s="36" t="str">
        <f t="shared" si="11"/>
        <v>10.1</v>
      </c>
      <c r="J46" s="10">
        <v>10</v>
      </c>
      <c r="K46" s="10">
        <v>1</v>
      </c>
      <c r="L46" s="10">
        <v>7132995000193</v>
      </c>
      <c r="M46" s="11" t="s">
        <v>430</v>
      </c>
      <c r="N46" s="10">
        <v>3955</v>
      </c>
      <c r="O46" s="11" t="s">
        <v>24</v>
      </c>
      <c r="P46" s="9">
        <v>45936</v>
      </c>
      <c r="Q46" s="10">
        <v>8</v>
      </c>
      <c r="R46" s="3">
        <v>6070</v>
      </c>
      <c r="S46" s="3">
        <v>267.69</v>
      </c>
      <c r="T46" s="3">
        <v>0</v>
      </c>
      <c r="U46" s="33">
        <f t="shared" si="12"/>
        <v>5802.31</v>
      </c>
      <c r="V46" s="9">
        <f>IF(X46&lt;&gt;"Liquidação Cancelada",VLOOKUP(B46,'BASE DE DADOS OPS'!$B$4:$P$9650,10,FALSE),"Liquidação Cancelada")</f>
        <v>45937</v>
      </c>
      <c r="W46" s="13">
        <f t="shared" si="13"/>
        <v>1</v>
      </c>
      <c r="X46" s="10">
        <f>VLOOKUP(A46,'BASE DE DADOS OPS'!$A$4:$P$9650,12,FALSE)</f>
        <v>6300</v>
      </c>
      <c r="Y46" s="4">
        <f>IF(X46&lt;&gt;"Liquidação Cancelada",VLOOKUP(B46,'BASE DE DADOS OPS'!$B$5:$P$9635,12,FALSE),"Liquidação Cancelada")</f>
        <v>5802.31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5802.31</v>
      </c>
      <c r="AB46" s="4">
        <f t="shared" si="14"/>
        <v>5802.31</v>
      </c>
      <c r="AC46" s="3">
        <f t="shared" si="15"/>
        <v>0</v>
      </c>
      <c r="AD46" s="29"/>
    </row>
    <row r="47" spans="1:30" s="23" customFormat="1" ht="24.95" customHeight="1" x14ac:dyDescent="0.2">
      <c r="A47" s="23" t="str">
        <f t="shared" si="7"/>
        <v>1441|1440011|229|2025|34454477000169|3921|330,8</v>
      </c>
      <c r="B47" s="23" t="str">
        <f t="shared" si="8"/>
        <v>1441|1440011|229|2025|6338</v>
      </c>
      <c r="C47" s="28" t="str">
        <f t="shared" si="9"/>
        <v>1440011|6338</v>
      </c>
      <c r="D47" s="10">
        <v>1441</v>
      </c>
      <c r="E47" s="10">
        <v>1440011</v>
      </c>
      <c r="F47" s="36" t="str">
        <f t="shared" si="10"/>
        <v>229/2025</v>
      </c>
      <c r="G47" s="10">
        <v>229</v>
      </c>
      <c r="H47" s="10">
        <v>2025</v>
      </c>
      <c r="I47" s="36" t="str">
        <f t="shared" si="11"/>
        <v>10.1</v>
      </c>
      <c r="J47" s="10">
        <v>10</v>
      </c>
      <c r="K47" s="10">
        <v>1</v>
      </c>
      <c r="L47" s="10">
        <v>34454477000169</v>
      </c>
      <c r="M47" s="11" t="s">
        <v>431</v>
      </c>
      <c r="N47" s="10">
        <v>3921</v>
      </c>
      <c r="O47" s="11" t="s">
        <v>482</v>
      </c>
      <c r="P47" s="9">
        <v>45936</v>
      </c>
      <c r="Q47" s="10">
        <v>14</v>
      </c>
      <c r="R47" s="3">
        <v>330.8</v>
      </c>
      <c r="S47" s="3">
        <v>0</v>
      </c>
      <c r="T47" s="3">
        <v>0</v>
      </c>
      <c r="U47" s="33">
        <f t="shared" si="12"/>
        <v>330.8</v>
      </c>
      <c r="V47" s="9">
        <f>IF(X47&lt;&gt;"Liquidação Cancelada",VLOOKUP(B47,'BASE DE DADOS OPS'!$B$4:$P$9650,10,FALSE),"Liquidação Cancelada")</f>
        <v>45937</v>
      </c>
      <c r="W47" s="13">
        <f t="shared" si="13"/>
        <v>1</v>
      </c>
      <c r="X47" s="10">
        <f>VLOOKUP(A47,'BASE DE DADOS OPS'!$A$4:$P$9650,12,FALSE)</f>
        <v>6338</v>
      </c>
      <c r="Y47" s="4">
        <f>IF(X47&lt;&gt;"Liquidação Cancelada",VLOOKUP(B47,'BASE DE DADOS OPS'!$B$5:$P$9635,12,FALSE),"Liquidação Cancelada")</f>
        <v>330.8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330.8</v>
      </c>
      <c r="AB47" s="4">
        <f t="shared" si="14"/>
        <v>330.8</v>
      </c>
      <c r="AC47" s="3">
        <f t="shared" si="15"/>
        <v>0</v>
      </c>
      <c r="AD47" s="29"/>
    </row>
    <row r="48" spans="1:30" s="23" customFormat="1" ht="24.95" customHeight="1" x14ac:dyDescent="0.2">
      <c r="A48" s="23" t="str">
        <f t="shared" si="7"/>
        <v>1441|1440011|236|2025|40574380000192|3920|194356,62</v>
      </c>
      <c r="B48" s="23" t="str">
        <f t="shared" si="8"/>
        <v>1441|1440011|236|2025|6412</v>
      </c>
      <c r="C48" s="28" t="str">
        <f t="shared" si="9"/>
        <v>1440011|6412</v>
      </c>
      <c r="D48" s="10">
        <v>1441</v>
      </c>
      <c r="E48" s="10">
        <v>1440011</v>
      </c>
      <c r="F48" s="36" t="str">
        <f t="shared" si="10"/>
        <v>236/2025</v>
      </c>
      <c r="G48" s="10">
        <v>236</v>
      </c>
      <c r="H48" s="10">
        <v>2025</v>
      </c>
      <c r="I48" s="36" t="str">
        <f t="shared" si="11"/>
        <v>10.1</v>
      </c>
      <c r="J48" s="10">
        <v>10</v>
      </c>
      <c r="K48" s="10">
        <v>1</v>
      </c>
      <c r="L48" s="10">
        <v>40574380000192</v>
      </c>
      <c r="M48" s="11" t="s">
        <v>433</v>
      </c>
      <c r="N48" s="10">
        <v>3920</v>
      </c>
      <c r="O48" s="11" t="s">
        <v>481</v>
      </c>
      <c r="P48" s="9">
        <v>45936</v>
      </c>
      <c r="Q48" s="10">
        <v>9</v>
      </c>
      <c r="R48" s="3">
        <v>194356.62</v>
      </c>
      <c r="S48" s="3">
        <v>0</v>
      </c>
      <c r="T48" s="3">
        <v>0</v>
      </c>
      <c r="U48" s="33">
        <f t="shared" si="12"/>
        <v>194356.62</v>
      </c>
      <c r="V48" s="9">
        <f>IF(X48&lt;&gt;"Liquidação Cancelada",VLOOKUP(B48,'BASE DE DADOS OPS'!$B$4:$P$9650,10,FALSE),"Liquidação Cancelada")</f>
        <v>45938</v>
      </c>
      <c r="W48" s="13">
        <f t="shared" si="13"/>
        <v>2</v>
      </c>
      <c r="X48" s="10">
        <f>VLOOKUP(A48,'BASE DE DADOS OPS'!$A$4:$P$9650,12,FALSE)</f>
        <v>6412</v>
      </c>
      <c r="Y48" s="4">
        <f>IF(X48&lt;&gt;"Liquidação Cancelada",VLOOKUP(B48,'BASE DE DADOS OPS'!$B$5:$P$9635,12,FALSE),"Liquidação Cancelada")</f>
        <v>194356.62</v>
      </c>
      <c r="Z48" s="4">
        <f>IF(X48&lt;&gt;"Liquidação Cancelada",VLOOKUP(B48,'BASE DE DADOS OPS'!$B$5:$P$9635,14,FALSE),"Liquidação Cancelada")</f>
        <v>9329.1200000000008</v>
      </c>
      <c r="AA48" s="4">
        <f>IF(X48&lt;&gt;"Liquidação Cancelada",VLOOKUP(B48,'BASE DE DADOS OPS'!$B$5:$P$9635,13,FALSE),"Liquidação Cancelada")</f>
        <v>185027.5</v>
      </c>
      <c r="AB48" s="4">
        <f t="shared" si="14"/>
        <v>185027.5</v>
      </c>
      <c r="AC48" s="3">
        <f t="shared" si="15"/>
        <v>0</v>
      </c>
      <c r="AD48" s="29"/>
    </row>
    <row r="49" spans="1:30" s="23" customFormat="1" ht="24.95" customHeight="1" x14ac:dyDescent="0.2">
      <c r="A49" s="23" t="str">
        <f t="shared" si="7"/>
        <v>1441|1440011|238|2025|5097591000180|3920|25000</v>
      </c>
      <c r="B49" s="23" t="str">
        <f t="shared" si="8"/>
        <v>1441|1440011|238|2025|6401</v>
      </c>
      <c r="C49" s="28" t="str">
        <f t="shared" si="9"/>
        <v>1440011|6401</v>
      </c>
      <c r="D49" s="10">
        <v>1441</v>
      </c>
      <c r="E49" s="10">
        <v>1440011</v>
      </c>
      <c r="F49" s="36" t="str">
        <f t="shared" si="10"/>
        <v>238/2025</v>
      </c>
      <c r="G49" s="10">
        <v>238</v>
      </c>
      <c r="H49" s="10">
        <v>2025</v>
      </c>
      <c r="I49" s="36" t="str">
        <f t="shared" si="11"/>
        <v>10.1</v>
      </c>
      <c r="J49" s="10">
        <v>10</v>
      </c>
      <c r="K49" s="10">
        <v>1</v>
      </c>
      <c r="L49" s="10">
        <v>5097591000180</v>
      </c>
      <c r="M49" s="11" t="s">
        <v>435</v>
      </c>
      <c r="N49" s="10">
        <v>3920</v>
      </c>
      <c r="O49" s="11" t="s">
        <v>481</v>
      </c>
      <c r="P49" s="9">
        <v>45936</v>
      </c>
      <c r="Q49" s="10">
        <v>9</v>
      </c>
      <c r="R49" s="3">
        <v>25000</v>
      </c>
      <c r="S49" s="3">
        <v>0</v>
      </c>
      <c r="T49" s="3">
        <v>0</v>
      </c>
      <c r="U49" s="33">
        <f t="shared" si="12"/>
        <v>25000</v>
      </c>
      <c r="V49" s="9">
        <f>IF(X49&lt;&gt;"Liquidação Cancelada",VLOOKUP(B49,'BASE DE DADOS OPS'!$B$4:$P$9650,10,FALSE),"Liquidação Cancelada")</f>
        <v>45938</v>
      </c>
      <c r="W49" s="13">
        <f t="shared" si="13"/>
        <v>2</v>
      </c>
      <c r="X49" s="10">
        <f>VLOOKUP(A49,'BASE DE DADOS OPS'!$A$4:$P$9650,12,FALSE)</f>
        <v>6401</v>
      </c>
      <c r="Y49" s="4">
        <f>IF(X49&lt;&gt;"Liquidação Cancelada",VLOOKUP(B49,'BASE DE DADOS OPS'!$B$5:$P$9635,12,FALSE),"Liquidação Cancelada")</f>
        <v>25000</v>
      </c>
      <c r="Z49" s="4">
        <f>IF(X49&lt;&gt;"Liquidação Cancelada",VLOOKUP(B49,'BASE DE DADOS OPS'!$B$5:$P$9635,14,FALSE),"Liquidação Cancelada")</f>
        <v>1200</v>
      </c>
      <c r="AA49" s="4">
        <f>IF(X49&lt;&gt;"Liquidação Cancelada",VLOOKUP(B49,'BASE DE DADOS OPS'!$B$5:$P$9635,13,FALSE),"Liquidação Cancelada")</f>
        <v>23800</v>
      </c>
      <c r="AB49" s="4">
        <f t="shared" si="14"/>
        <v>23800</v>
      </c>
      <c r="AC49" s="3">
        <f t="shared" si="15"/>
        <v>0</v>
      </c>
      <c r="AD49" s="29"/>
    </row>
    <row r="50" spans="1:30" s="23" customFormat="1" ht="24.95" customHeight="1" x14ac:dyDescent="0.2">
      <c r="A50" s="23" t="str">
        <f t="shared" si="7"/>
        <v>1441|1440011|328|2025|68472099687|3611|22000</v>
      </c>
      <c r="B50" s="23" t="str">
        <f t="shared" si="8"/>
        <v>1441|1440011|328|2025|6512</v>
      </c>
      <c r="C50" s="28" t="str">
        <f t="shared" si="9"/>
        <v>1440011|6512</v>
      </c>
      <c r="D50" s="10">
        <v>1441</v>
      </c>
      <c r="E50" s="10">
        <v>1440011</v>
      </c>
      <c r="F50" s="36" t="str">
        <f t="shared" si="10"/>
        <v>328/2025</v>
      </c>
      <c r="G50" s="10">
        <v>328</v>
      </c>
      <c r="H50" s="10">
        <v>2025</v>
      </c>
      <c r="I50" s="36" t="str">
        <f t="shared" si="11"/>
        <v>10.1</v>
      </c>
      <c r="J50" s="10">
        <v>10</v>
      </c>
      <c r="K50" s="10">
        <v>1</v>
      </c>
      <c r="L50" s="10">
        <v>68472099687</v>
      </c>
      <c r="M50" s="11" t="s">
        <v>452</v>
      </c>
      <c r="N50" s="10">
        <v>3611</v>
      </c>
      <c r="O50" s="11" t="s">
        <v>481</v>
      </c>
      <c r="P50" s="9">
        <v>45936</v>
      </c>
      <c r="Q50" s="10">
        <v>4</v>
      </c>
      <c r="R50" s="3">
        <v>22000</v>
      </c>
      <c r="S50" s="3">
        <v>0</v>
      </c>
      <c r="T50" s="3">
        <v>0</v>
      </c>
      <c r="U50" s="33">
        <f t="shared" si="12"/>
        <v>22000</v>
      </c>
      <c r="V50" s="9">
        <f>IF(X50&lt;&gt;"Liquidação Cancelada",VLOOKUP(B50,'BASE DE DADOS OPS'!$B$4:$P$9650,10,FALSE),"Liquidação Cancelada")</f>
        <v>45939</v>
      </c>
      <c r="W50" s="13">
        <f t="shared" si="13"/>
        <v>3</v>
      </c>
      <c r="X50" s="10">
        <f>VLOOKUP(A50,'BASE DE DADOS OPS'!$A$4:$P$9650,12,FALSE)</f>
        <v>6512</v>
      </c>
      <c r="Y50" s="4">
        <f>IF(X50&lt;&gt;"Liquidação Cancelada",VLOOKUP(B50,'BASE DE DADOS OPS'!$B$5:$P$9635,12,FALSE),"Liquidação Cancelada")</f>
        <v>22000</v>
      </c>
      <c r="Z50" s="4">
        <f>IF(X50&lt;&gt;"Liquidação Cancelada",VLOOKUP(B50,'BASE DE DADOS OPS'!$B$5:$P$9635,14,FALSE),"Liquidação Cancelada")</f>
        <v>4974.29</v>
      </c>
      <c r="AA50" s="4">
        <f>IF(X50&lt;&gt;"Liquidação Cancelada",VLOOKUP(B50,'BASE DE DADOS OPS'!$B$5:$P$9635,13,FALSE),"Liquidação Cancelada")</f>
        <v>17025.71</v>
      </c>
      <c r="AB50" s="4">
        <f t="shared" si="14"/>
        <v>17025.71</v>
      </c>
      <c r="AC50" s="3">
        <f t="shared" si="15"/>
        <v>0</v>
      </c>
      <c r="AD50" s="29"/>
    </row>
    <row r="51" spans="1:30" s="23" customFormat="1" ht="24.95" customHeight="1" x14ac:dyDescent="0.2">
      <c r="A51" s="23" t="str">
        <f t="shared" si="7"/>
        <v>1441|1440011|348|2025|15165937000194|3903|30727,4</v>
      </c>
      <c r="B51" s="23" t="str">
        <f t="shared" si="8"/>
        <v>1441|1440011|348|2025|6305</v>
      </c>
      <c r="C51" s="28" t="str">
        <f t="shared" si="9"/>
        <v>1440011|6305</v>
      </c>
      <c r="D51" s="10">
        <v>1441</v>
      </c>
      <c r="E51" s="10">
        <v>1440011</v>
      </c>
      <c r="F51" s="36" t="str">
        <f t="shared" si="10"/>
        <v>348/2025</v>
      </c>
      <c r="G51" s="10">
        <v>348</v>
      </c>
      <c r="H51" s="10">
        <v>2025</v>
      </c>
      <c r="I51" s="36" t="str">
        <f t="shared" si="11"/>
        <v>10.1</v>
      </c>
      <c r="J51" s="10">
        <v>10</v>
      </c>
      <c r="K51" s="10">
        <v>1</v>
      </c>
      <c r="L51" s="10">
        <v>15165937000194</v>
      </c>
      <c r="M51" s="11" t="s">
        <v>455</v>
      </c>
      <c r="N51" s="10">
        <v>3903</v>
      </c>
      <c r="O51" s="11" t="s">
        <v>19</v>
      </c>
      <c r="P51" s="9">
        <v>45936</v>
      </c>
      <c r="Q51" s="10">
        <v>4</v>
      </c>
      <c r="R51" s="3">
        <v>30727.4</v>
      </c>
      <c r="S51" s="3">
        <v>0</v>
      </c>
      <c r="T51" s="3">
        <v>0</v>
      </c>
      <c r="U51" s="33">
        <f t="shared" si="12"/>
        <v>30727.4</v>
      </c>
      <c r="V51" s="9">
        <f>IF(X51&lt;&gt;"Liquidação Cancelada",VLOOKUP(B51,'BASE DE DADOS OPS'!$B$4:$P$9650,10,FALSE),"Liquidação Cancelada")</f>
        <v>45937</v>
      </c>
      <c r="W51" s="13">
        <f t="shared" si="13"/>
        <v>1</v>
      </c>
      <c r="X51" s="10">
        <f>VLOOKUP(A51,'BASE DE DADOS OPS'!$A$4:$P$9650,12,FALSE)</f>
        <v>6305</v>
      </c>
      <c r="Y51" s="4">
        <f>IF(X51&lt;&gt;"Liquidação Cancelada",VLOOKUP(B51,'BASE DE DADOS OPS'!$B$5:$P$9635,12,FALSE),"Liquidação Cancelada")</f>
        <v>30727.4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30727.4</v>
      </c>
      <c r="AB51" s="4">
        <f t="shared" si="14"/>
        <v>30727.4</v>
      </c>
      <c r="AC51" s="3">
        <f t="shared" si="15"/>
        <v>0</v>
      </c>
      <c r="AD51" s="29"/>
    </row>
    <row r="52" spans="1:30" s="23" customFormat="1" ht="24.95" customHeight="1" x14ac:dyDescent="0.2">
      <c r="A52" s="23" t="str">
        <f t="shared" si="7"/>
        <v>1441|1440011|357|2025|8458633000150|3921|2185,06</v>
      </c>
      <c r="B52" s="23" t="str">
        <f t="shared" si="8"/>
        <v>1441|1440011|357|2025|6326</v>
      </c>
      <c r="C52" s="28" t="str">
        <f t="shared" si="9"/>
        <v>1440011|6326</v>
      </c>
      <c r="D52" s="10">
        <v>1441</v>
      </c>
      <c r="E52" s="10">
        <v>1440011</v>
      </c>
      <c r="F52" s="36" t="str">
        <f t="shared" si="10"/>
        <v>357/2025</v>
      </c>
      <c r="G52" s="10">
        <v>357</v>
      </c>
      <c r="H52" s="10">
        <v>2025</v>
      </c>
      <c r="I52" s="36" t="str">
        <f t="shared" si="11"/>
        <v>10.1</v>
      </c>
      <c r="J52" s="10">
        <v>10</v>
      </c>
      <c r="K52" s="10">
        <v>1</v>
      </c>
      <c r="L52" s="10">
        <v>8458633000150</v>
      </c>
      <c r="M52" s="11" t="s">
        <v>426</v>
      </c>
      <c r="N52" s="10">
        <v>3921</v>
      </c>
      <c r="O52" s="11" t="s">
        <v>482</v>
      </c>
      <c r="P52" s="9">
        <v>45936</v>
      </c>
      <c r="Q52" s="10">
        <v>3</v>
      </c>
      <c r="R52" s="3">
        <v>2185.06</v>
      </c>
      <c r="S52" s="3">
        <v>0</v>
      </c>
      <c r="T52" s="3">
        <v>0</v>
      </c>
      <c r="U52" s="33">
        <f t="shared" si="12"/>
        <v>2185.06</v>
      </c>
      <c r="V52" s="9">
        <f>IF(X52&lt;&gt;"Liquidação Cancelada",VLOOKUP(B52,'BASE DE DADOS OPS'!$B$4:$P$9650,10,FALSE),"Liquidação Cancelada")</f>
        <v>45937</v>
      </c>
      <c r="W52" s="13">
        <f t="shared" si="13"/>
        <v>1</v>
      </c>
      <c r="X52" s="10">
        <f>VLOOKUP(A52,'BASE DE DADOS OPS'!$A$4:$P$9650,12,FALSE)</f>
        <v>6326</v>
      </c>
      <c r="Y52" s="4">
        <f>IF(X52&lt;&gt;"Liquidação Cancelada",VLOOKUP(B52,'BASE DE DADOS OPS'!$B$5:$P$9635,12,FALSE),"Liquidação Cancelada")</f>
        <v>2185.06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2185.06</v>
      </c>
      <c r="AB52" s="4">
        <f t="shared" si="14"/>
        <v>2185.06</v>
      </c>
      <c r="AC52" s="3">
        <f t="shared" si="15"/>
        <v>0</v>
      </c>
      <c r="AD52" s="29"/>
    </row>
    <row r="53" spans="1:30" s="23" customFormat="1" ht="24.95" customHeight="1" x14ac:dyDescent="0.2">
      <c r="A53" s="23" t="str">
        <f t="shared" si="7"/>
        <v>1441|1440011|66|2025|14408503649|3611|6642,37</v>
      </c>
      <c r="B53" s="23" t="str">
        <f t="shared" si="8"/>
        <v>1441|1440011|66|2025|6471</v>
      </c>
      <c r="C53" s="28" t="str">
        <f t="shared" si="9"/>
        <v>1440011|6471</v>
      </c>
      <c r="D53" s="10">
        <v>1441</v>
      </c>
      <c r="E53" s="10">
        <v>1440011</v>
      </c>
      <c r="F53" s="36" t="str">
        <f t="shared" si="10"/>
        <v>66/2025</v>
      </c>
      <c r="G53" s="10">
        <v>66</v>
      </c>
      <c r="H53" s="10">
        <v>2025</v>
      </c>
      <c r="I53" s="36" t="str">
        <f t="shared" si="11"/>
        <v>10.1</v>
      </c>
      <c r="J53" s="10">
        <v>10</v>
      </c>
      <c r="K53" s="10">
        <v>1</v>
      </c>
      <c r="L53" s="10">
        <v>14408503649</v>
      </c>
      <c r="M53" s="11" t="s">
        <v>315</v>
      </c>
      <c r="N53" s="10">
        <v>3611</v>
      </c>
      <c r="O53" s="11" t="s">
        <v>481</v>
      </c>
      <c r="P53" s="9">
        <v>45937</v>
      </c>
      <c r="Q53" s="10">
        <v>9</v>
      </c>
      <c r="R53" s="3">
        <v>6642.37</v>
      </c>
      <c r="S53" s="3">
        <v>0</v>
      </c>
      <c r="T53" s="3">
        <v>0</v>
      </c>
      <c r="U53" s="33">
        <f t="shared" si="12"/>
        <v>6642.37</v>
      </c>
      <c r="V53" s="9">
        <f>IF(X53&lt;&gt;"Liquidação Cancelada",VLOOKUP(B53,'BASE DE DADOS OPS'!$B$4:$P$9650,10,FALSE),"Liquidação Cancelada")</f>
        <v>45939</v>
      </c>
      <c r="W53" s="13">
        <f t="shared" si="13"/>
        <v>2</v>
      </c>
      <c r="X53" s="10">
        <f>VLOOKUP(A53,'BASE DE DADOS OPS'!$A$4:$P$9650,12,FALSE)</f>
        <v>6471</v>
      </c>
      <c r="Y53" s="4">
        <f>IF(X53&lt;&gt;"Liquidação Cancelada",VLOOKUP(B53,'BASE DE DADOS OPS'!$B$5:$P$9635,12,FALSE),"Liquidação Cancelada")</f>
        <v>6642.3700000000008</v>
      </c>
      <c r="Z53" s="4">
        <f>IF(X53&lt;&gt;"Liquidação Cancelada",VLOOKUP(B53,'BASE DE DADOS OPS'!$B$5:$P$9635,14,FALSE),"Liquidação Cancelada")</f>
        <v>750.94</v>
      </c>
      <c r="AA53" s="4">
        <f>IF(X53&lt;&gt;"Liquidação Cancelada",VLOOKUP(B53,'BASE DE DADOS OPS'!$B$5:$P$9635,13,FALSE),"Liquidação Cancelada")</f>
        <v>5891.43</v>
      </c>
      <c r="AB53" s="4">
        <f t="shared" si="14"/>
        <v>5891.43</v>
      </c>
      <c r="AC53" s="3">
        <f t="shared" si="15"/>
        <v>0</v>
      </c>
      <c r="AD53" s="29"/>
    </row>
    <row r="54" spans="1:30" s="23" customFormat="1" ht="24.95" customHeight="1" x14ac:dyDescent="0.2">
      <c r="A54" s="23" t="str">
        <f t="shared" si="7"/>
        <v>1441|1440011|69|2025|66606667615|3611|6914,83</v>
      </c>
      <c r="B54" s="23" t="str">
        <f t="shared" si="8"/>
        <v>1441|1440011|69|2025|6459</v>
      </c>
      <c r="C54" s="28" t="str">
        <f t="shared" si="9"/>
        <v>1440011|6459</v>
      </c>
      <c r="D54" s="10">
        <v>1441</v>
      </c>
      <c r="E54" s="10">
        <v>1440011</v>
      </c>
      <c r="F54" s="36" t="str">
        <f t="shared" si="10"/>
        <v>69/2025</v>
      </c>
      <c r="G54" s="10">
        <v>69</v>
      </c>
      <c r="H54" s="10">
        <v>2025</v>
      </c>
      <c r="I54" s="36" t="str">
        <f t="shared" si="11"/>
        <v>10.1</v>
      </c>
      <c r="J54" s="10">
        <v>10</v>
      </c>
      <c r="K54" s="10">
        <v>1</v>
      </c>
      <c r="L54" s="10">
        <v>66606667615</v>
      </c>
      <c r="M54" s="11" t="s">
        <v>318</v>
      </c>
      <c r="N54" s="10">
        <v>3611</v>
      </c>
      <c r="O54" s="11" t="s">
        <v>481</v>
      </c>
      <c r="P54" s="9">
        <v>45937</v>
      </c>
      <c r="Q54" s="10">
        <v>9</v>
      </c>
      <c r="R54" s="3">
        <v>6914.83</v>
      </c>
      <c r="S54" s="3">
        <v>0</v>
      </c>
      <c r="T54" s="3">
        <v>0</v>
      </c>
      <c r="U54" s="33">
        <f t="shared" si="12"/>
        <v>6914.83</v>
      </c>
      <c r="V54" s="9">
        <f>IF(X54&lt;&gt;"Liquidação Cancelada",VLOOKUP(B54,'BASE DE DADOS OPS'!$B$4:$P$9650,10,FALSE),"Liquidação Cancelada")</f>
        <v>45939</v>
      </c>
      <c r="W54" s="13">
        <f t="shared" si="13"/>
        <v>2</v>
      </c>
      <c r="X54" s="10">
        <f>VLOOKUP(A54,'BASE DE DADOS OPS'!$A$4:$P$9650,12,FALSE)</f>
        <v>6459</v>
      </c>
      <c r="Y54" s="4">
        <f>IF(X54&lt;&gt;"Liquidação Cancelada",VLOOKUP(B54,'BASE DE DADOS OPS'!$B$5:$P$9635,12,FALSE),"Liquidação Cancelada")</f>
        <v>6914.83</v>
      </c>
      <c r="Z54" s="4">
        <f>IF(X54&lt;&gt;"Liquidação Cancelada",VLOOKUP(B54,'BASE DE DADOS OPS'!$B$5:$P$9635,14,FALSE),"Liquidação Cancelada")</f>
        <v>825.87</v>
      </c>
      <c r="AA54" s="4">
        <f>IF(X54&lt;&gt;"Liquidação Cancelada",VLOOKUP(B54,'BASE DE DADOS OPS'!$B$5:$P$9635,13,FALSE),"Liquidação Cancelada")</f>
        <v>6088.96</v>
      </c>
      <c r="AB54" s="4">
        <f t="shared" si="14"/>
        <v>6088.96</v>
      </c>
      <c r="AC54" s="3">
        <f t="shared" si="15"/>
        <v>0</v>
      </c>
      <c r="AD54" s="29"/>
    </row>
    <row r="55" spans="1:30" s="23" customFormat="1" ht="24.95" customHeight="1" x14ac:dyDescent="0.2">
      <c r="A55" s="23" t="str">
        <f t="shared" si="7"/>
        <v>1441|1440011|70|2025|9269157628|3611|3932,79</v>
      </c>
      <c r="B55" s="23" t="str">
        <f t="shared" si="8"/>
        <v>1441|1440011|70|2025|6453</v>
      </c>
      <c r="C55" s="28" t="str">
        <f t="shared" si="9"/>
        <v>1440011|6453</v>
      </c>
      <c r="D55" s="10">
        <v>1441</v>
      </c>
      <c r="E55" s="10">
        <v>1440011</v>
      </c>
      <c r="F55" s="36" t="str">
        <f t="shared" si="10"/>
        <v>70/2025</v>
      </c>
      <c r="G55" s="10">
        <v>70</v>
      </c>
      <c r="H55" s="10">
        <v>2025</v>
      </c>
      <c r="I55" s="36" t="str">
        <f t="shared" si="11"/>
        <v>10.1</v>
      </c>
      <c r="J55" s="10">
        <v>10</v>
      </c>
      <c r="K55" s="10">
        <v>1</v>
      </c>
      <c r="L55" s="10">
        <v>9269157628</v>
      </c>
      <c r="M55" s="11" t="s">
        <v>319</v>
      </c>
      <c r="N55" s="10">
        <v>3611</v>
      </c>
      <c r="O55" s="11" t="s">
        <v>481</v>
      </c>
      <c r="P55" s="9">
        <v>45937</v>
      </c>
      <c r="Q55" s="10">
        <v>9</v>
      </c>
      <c r="R55" s="3">
        <v>3932.79</v>
      </c>
      <c r="S55" s="3">
        <v>0</v>
      </c>
      <c r="T55" s="3">
        <v>0</v>
      </c>
      <c r="U55" s="33">
        <f t="shared" si="12"/>
        <v>3932.79</v>
      </c>
      <c r="V55" s="9">
        <f>IF(X55&lt;&gt;"Liquidação Cancelada",VLOOKUP(B55,'BASE DE DADOS OPS'!$B$4:$P$9650,10,FALSE),"Liquidação Cancelada")</f>
        <v>45938</v>
      </c>
      <c r="W55" s="13">
        <f t="shared" si="13"/>
        <v>1</v>
      </c>
      <c r="X55" s="10">
        <f>VLOOKUP(A55,'BASE DE DADOS OPS'!$A$4:$P$9650,12,FALSE)</f>
        <v>6453</v>
      </c>
      <c r="Y55" s="4">
        <f>IF(X55&lt;&gt;"Liquidação Cancelada",VLOOKUP(B55,'BASE DE DADOS OPS'!$B$5:$P$9635,12,FALSE),"Liquidação Cancelada")</f>
        <v>3932.79</v>
      </c>
      <c r="Z55" s="4">
        <f>IF(X55&lt;&gt;"Liquidação Cancelada",VLOOKUP(B55,'BASE DE DADOS OPS'!$B$5:$P$9635,14,FALSE),"Liquidação Cancelada")</f>
        <v>104.68</v>
      </c>
      <c r="AA55" s="4">
        <f>IF(X55&lt;&gt;"Liquidação Cancelada",VLOOKUP(B55,'BASE DE DADOS OPS'!$B$5:$P$9635,13,FALSE),"Liquidação Cancelada")</f>
        <v>3828.11</v>
      </c>
      <c r="AB55" s="4">
        <f t="shared" si="14"/>
        <v>3828.11</v>
      </c>
      <c r="AC55" s="3">
        <f t="shared" si="15"/>
        <v>0</v>
      </c>
      <c r="AD55" s="29"/>
    </row>
    <row r="56" spans="1:30" s="23" customFormat="1" ht="24.95" customHeight="1" x14ac:dyDescent="0.2">
      <c r="A56" s="23" t="str">
        <f t="shared" si="7"/>
        <v>1441|1440011|71|2025|21154554000113|3920|48269,2</v>
      </c>
      <c r="B56" s="23" t="str">
        <f t="shared" si="8"/>
        <v>1441|1440011|71|2025|355</v>
      </c>
      <c r="C56" s="28" t="str">
        <f t="shared" si="9"/>
        <v>1440011|355</v>
      </c>
      <c r="D56" s="10">
        <v>1441</v>
      </c>
      <c r="E56" s="10">
        <v>1440011</v>
      </c>
      <c r="F56" s="36" t="str">
        <f t="shared" si="10"/>
        <v>71/2025</v>
      </c>
      <c r="G56" s="10">
        <v>71</v>
      </c>
      <c r="H56" s="10">
        <v>2025</v>
      </c>
      <c r="I56" s="36" t="str">
        <f t="shared" si="11"/>
        <v>10.1</v>
      </c>
      <c r="J56" s="10">
        <v>10</v>
      </c>
      <c r="K56" s="10">
        <v>1</v>
      </c>
      <c r="L56" s="10">
        <v>21154554000113</v>
      </c>
      <c r="M56" s="11" t="s">
        <v>320</v>
      </c>
      <c r="N56" s="10">
        <v>3920</v>
      </c>
      <c r="O56" s="11" t="s">
        <v>481</v>
      </c>
      <c r="P56" s="9">
        <v>45937</v>
      </c>
      <c r="Q56" s="10">
        <v>9</v>
      </c>
      <c r="R56" s="3">
        <v>48269.2</v>
      </c>
      <c r="S56" s="3">
        <v>0</v>
      </c>
      <c r="T56" s="3">
        <v>0</v>
      </c>
      <c r="U56" s="33">
        <f t="shared" si="12"/>
        <v>48269.2</v>
      </c>
      <c r="V56" s="9">
        <f>IF(X56&lt;&gt;"Liquidação Cancelada",VLOOKUP(B56,'BASE DE DADOS OPS'!$B$4:$P$9650,10,FALSE),"Liquidação Cancelada")</f>
        <v>45939</v>
      </c>
      <c r="W56" s="13">
        <f t="shared" si="13"/>
        <v>2</v>
      </c>
      <c r="X56" s="10">
        <f>VLOOKUP(A56,'BASE DE DADOS OPS'!$A$4:$P$9650,12,FALSE)</f>
        <v>355</v>
      </c>
      <c r="Y56" s="4">
        <f>IF(X56&lt;&gt;"Liquidação Cancelada",VLOOKUP(B56,'BASE DE DADOS OPS'!$B$5:$P$9635,12,FALSE),"Liquidação Cancelada")</f>
        <v>48269.2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48269.2</v>
      </c>
      <c r="AB56" s="4">
        <f t="shared" si="14"/>
        <v>48269.2</v>
      </c>
      <c r="AC56" s="3">
        <f t="shared" si="15"/>
        <v>0</v>
      </c>
      <c r="AD56" s="29"/>
    </row>
    <row r="57" spans="1:30" s="23" customFormat="1" ht="24.95" customHeight="1" x14ac:dyDescent="0.2">
      <c r="A57" s="23" t="str">
        <f t="shared" si="7"/>
        <v>1441|1440011|72|2025|2896116605|3611|4091,89</v>
      </c>
      <c r="B57" s="23" t="str">
        <f t="shared" si="8"/>
        <v>1441|1440011|72|2025|6511</v>
      </c>
      <c r="C57" s="28" t="str">
        <f t="shared" si="9"/>
        <v>1440011|6511</v>
      </c>
      <c r="D57" s="10">
        <v>1441</v>
      </c>
      <c r="E57" s="10">
        <v>1440011</v>
      </c>
      <c r="F57" s="36" t="str">
        <f t="shared" si="10"/>
        <v>72/2025</v>
      </c>
      <c r="G57" s="10">
        <v>72</v>
      </c>
      <c r="H57" s="10">
        <v>2025</v>
      </c>
      <c r="I57" s="36" t="str">
        <f t="shared" si="11"/>
        <v>10.1</v>
      </c>
      <c r="J57" s="10">
        <v>10</v>
      </c>
      <c r="K57" s="10">
        <v>1</v>
      </c>
      <c r="L57" s="10">
        <v>2896116605</v>
      </c>
      <c r="M57" s="11" t="s">
        <v>321</v>
      </c>
      <c r="N57" s="10">
        <v>3611</v>
      </c>
      <c r="O57" s="11" t="s">
        <v>481</v>
      </c>
      <c r="P57" s="9">
        <v>45937</v>
      </c>
      <c r="Q57" s="10">
        <v>9</v>
      </c>
      <c r="R57" s="3">
        <v>4091.89</v>
      </c>
      <c r="S57" s="3">
        <v>0</v>
      </c>
      <c r="T57" s="3">
        <v>0</v>
      </c>
      <c r="U57" s="33">
        <f t="shared" si="12"/>
        <v>4091.89</v>
      </c>
      <c r="V57" s="9">
        <f>IF(X57&lt;&gt;"Liquidação Cancelada",VLOOKUP(B57,'BASE DE DADOS OPS'!$B$4:$P$9650,10,FALSE),"Liquidação Cancelada")</f>
        <v>45939</v>
      </c>
      <c r="W57" s="13">
        <f t="shared" si="13"/>
        <v>2</v>
      </c>
      <c r="X57" s="10">
        <f>VLOOKUP(A57,'BASE DE DADOS OPS'!$A$4:$P$9650,12,FALSE)</f>
        <v>6511</v>
      </c>
      <c r="Y57" s="4">
        <f>IF(X57&lt;&gt;"Liquidação Cancelada",VLOOKUP(B57,'BASE DE DADOS OPS'!$B$5:$P$9635,12,FALSE),"Liquidação Cancelada")</f>
        <v>4091.89</v>
      </c>
      <c r="Z57" s="4">
        <f>IF(X57&lt;&gt;"Liquidação Cancelada",VLOOKUP(B57,'BASE DE DADOS OPS'!$B$5:$P$9635,14,FALSE),"Liquidação Cancelada")</f>
        <v>128.54</v>
      </c>
      <c r="AA57" s="4">
        <f>IF(X57&lt;&gt;"Liquidação Cancelada",VLOOKUP(B57,'BASE DE DADOS OPS'!$B$5:$P$9635,13,FALSE),"Liquidação Cancelada")</f>
        <v>3963.35</v>
      </c>
      <c r="AB57" s="4">
        <f t="shared" si="14"/>
        <v>3963.35</v>
      </c>
      <c r="AC57" s="3">
        <f t="shared" si="15"/>
        <v>0</v>
      </c>
      <c r="AD57" s="29"/>
    </row>
    <row r="58" spans="1:30" s="23" customFormat="1" ht="24.95" customHeight="1" x14ac:dyDescent="0.2">
      <c r="A58" s="23" t="str">
        <f t="shared" si="7"/>
        <v>1441|1440011|74|2025|30059674687|3611|2317,9</v>
      </c>
      <c r="B58" s="23" t="str">
        <f t="shared" si="8"/>
        <v>1441|1440011|74|2025|6436</v>
      </c>
      <c r="C58" s="28" t="str">
        <f t="shared" si="9"/>
        <v>1440011|6436</v>
      </c>
      <c r="D58" s="10">
        <v>1441</v>
      </c>
      <c r="E58" s="10">
        <v>1440011</v>
      </c>
      <c r="F58" s="36" t="str">
        <f t="shared" si="10"/>
        <v>74/2025</v>
      </c>
      <c r="G58" s="10">
        <v>74</v>
      </c>
      <c r="H58" s="10">
        <v>2025</v>
      </c>
      <c r="I58" s="36" t="str">
        <f t="shared" si="11"/>
        <v>10.1</v>
      </c>
      <c r="J58" s="10">
        <v>10</v>
      </c>
      <c r="K58" s="10">
        <v>1</v>
      </c>
      <c r="L58" s="10">
        <v>30059674687</v>
      </c>
      <c r="M58" s="11" t="s">
        <v>323</v>
      </c>
      <c r="N58" s="10">
        <v>3611</v>
      </c>
      <c r="O58" s="11" t="s">
        <v>481</v>
      </c>
      <c r="P58" s="9">
        <v>45937</v>
      </c>
      <c r="Q58" s="10">
        <v>9</v>
      </c>
      <c r="R58" s="3">
        <v>2317.9</v>
      </c>
      <c r="S58" s="3">
        <v>0</v>
      </c>
      <c r="T58" s="3">
        <v>0</v>
      </c>
      <c r="U58" s="33">
        <f t="shared" si="12"/>
        <v>2317.9</v>
      </c>
      <c r="V58" s="9">
        <f>IF(X58&lt;&gt;"Liquidação Cancelada",VLOOKUP(B58,'BASE DE DADOS OPS'!$B$4:$P$9650,10,FALSE),"Liquidação Cancelada")</f>
        <v>45938</v>
      </c>
      <c r="W58" s="13">
        <f t="shared" si="13"/>
        <v>1</v>
      </c>
      <c r="X58" s="10">
        <f>VLOOKUP(A58,'BASE DE DADOS OPS'!$A$4:$P$9650,12,FALSE)</f>
        <v>6436</v>
      </c>
      <c r="Y58" s="4">
        <f>IF(X58&lt;&gt;"Liquidação Cancelada",VLOOKUP(B58,'BASE DE DADOS OPS'!$B$5:$P$9635,12,FALSE),"Liquidação Cancelada")</f>
        <v>2317.9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2317.9</v>
      </c>
      <c r="AB58" s="4">
        <f t="shared" si="14"/>
        <v>2317.9</v>
      </c>
      <c r="AC58" s="3">
        <f t="shared" si="15"/>
        <v>0</v>
      </c>
      <c r="AD58" s="29"/>
    </row>
    <row r="59" spans="1:30" s="23" customFormat="1" ht="24.95" customHeight="1" x14ac:dyDescent="0.2">
      <c r="A59" s="23" t="str">
        <f t="shared" si="7"/>
        <v>1441|1440011|75|2025|15794466634|3611|4091,89</v>
      </c>
      <c r="B59" s="23" t="str">
        <f t="shared" si="8"/>
        <v>1441|1440011|75|2025|6514</v>
      </c>
      <c r="C59" s="28" t="str">
        <f t="shared" si="9"/>
        <v>1440011|6514</v>
      </c>
      <c r="D59" s="10">
        <v>1441</v>
      </c>
      <c r="E59" s="10">
        <v>1440011</v>
      </c>
      <c r="F59" s="36" t="str">
        <f t="shared" si="10"/>
        <v>75/2025</v>
      </c>
      <c r="G59" s="10">
        <v>75</v>
      </c>
      <c r="H59" s="10">
        <v>2025</v>
      </c>
      <c r="I59" s="36" t="str">
        <f t="shared" si="11"/>
        <v>10.1</v>
      </c>
      <c r="J59" s="10">
        <v>10</v>
      </c>
      <c r="K59" s="10">
        <v>1</v>
      </c>
      <c r="L59" s="10">
        <v>15794466634</v>
      </c>
      <c r="M59" s="11" t="s">
        <v>324</v>
      </c>
      <c r="N59" s="10">
        <v>3611</v>
      </c>
      <c r="O59" s="11" t="s">
        <v>481</v>
      </c>
      <c r="P59" s="9">
        <v>45937</v>
      </c>
      <c r="Q59" s="10">
        <v>9</v>
      </c>
      <c r="R59" s="3">
        <v>4091.89</v>
      </c>
      <c r="S59" s="3">
        <v>0</v>
      </c>
      <c r="T59" s="3">
        <v>0</v>
      </c>
      <c r="U59" s="33">
        <f t="shared" si="12"/>
        <v>4091.89</v>
      </c>
      <c r="V59" s="9">
        <f>IF(X59&lt;&gt;"Liquidação Cancelada",VLOOKUP(B59,'BASE DE DADOS OPS'!$B$4:$P$9650,10,FALSE),"Liquidação Cancelada")</f>
        <v>45939</v>
      </c>
      <c r="W59" s="13">
        <f t="shared" si="13"/>
        <v>2</v>
      </c>
      <c r="X59" s="10">
        <f>VLOOKUP(A59,'BASE DE DADOS OPS'!$A$4:$P$9650,12,FALSE)</f>
        <v>6514</v>
      </c>
      <c r="Y59" s="4">
        <f>IF(X59&lt;&gt;"Liquidação Cancelada",VLOOKUP(B59,'BASE DE DADOS OPS'!$B$5:$P$9635,12,FALSE),"Liquidação Cancelada")</f>
        <v>4091.89</v>
      </c>
      <c r="Z59" s="4">
        <f>IF(X59&lt;&gt;"Liquidação Cancelada",VLOOKUP(B59,'BASE DE DADOS OPS'!$B$5:$P$9635,14,FALSE),"Liquidação Cancelada")</f>
        <v>128.54</v>
      </c>
      <c r="AA59" s="4">
        <f>IF(X59&lt;&gt;"Liquidação Cancelada",VLOOKUP(B59,'BASE DE DADOS OPS'!$B$5:$P$9635,13,FALSE),"Liquidação Cancelada")</f>
        <v>3963.35</v>
      </c>
      <c r="AB59" s="4">
        <f t="shared" si="14"/>
        <v>3963.35</v>
      </c>
      <c r="AC59" s="3">
        <f t="shared" si="15"/>
        <v>0</v>
      </c>
      <c r="AD59" s="29"/>
    </row>
    <row r="60" spans="1:30" s="23" customFormat="1" ht="24.95" customHeight="1" x14ac:dyDescent="0.2">
      <c r="A60" s="23" t="str">
        <f t="shared" si="7"/>
        <v>1441|1440011|76|2025|2274463131|3611|8741,76</v>
      </c>
      <c r="B60" s="23" t="str">
        <f t="shared" si="8"/>
        <v>1441|1440011|76|2025|6510</v>
      </c>
      <c r="C60" s="28" t="str">
        <f t="shared" si="9"/>
        <v>1440011|6510</v>
      </c>
      <c r="D60" s="10">
        <v>1441</v>
      </c>
      <c r="E60" s="10">
        <v>1440011</v>
      </c>
      <c r="F60" s="36" t="str">
        <f t="shared" si="10"/>
        <v>76/2025</v>
      </c>
      <c r="G60" s="10">
        <v>76</v>
      </c>
      <c r="H60" s="10">
        <v>2025</v>
      </c>
      <c r="I60" s="36" t="str">
        <f t="shared" si="11"/>
        <v>10.1</v>
      </c>
      <c r="J60" s="10">
        <v>10</v>
      </c>
      <c r="K60" s="10">
        <v>1</v>
      </c>
      <c r="L60" s="10">
        <v>2274463131</v>
      </c>
      <c r="M60" s="11" t="s">
        <v>325</v>
      </c>
      <c r="N60" s="10">
        <v>3611</v>
      </c>
      <c r="O60" s="11" t="s">
        <v>481</v>
      </c>
      <c r="P60" s="9">
        <v>45937</v>
      </c>
      <c r="Q60" s="10">
        <v>9</v>
      </c>
      <c r="R60" s="3">
        <v>8741.76</v>
      </c>
      <c r="S60" s="3">
        <v>0</v>
      </c>
      <c r="T60" s="3">
        <v>0</v>
      </c>
      <c r="U60" s="33">
        <f t="shared" si="12"/>
        <v>8741.76</v>
      </c>
      <c r="V60" s="9">
        <f>IF(X60&lt;&gt;"Liquidação Cancelada",VLOOKUP(B60,'BASE DE DADOS OPS'!$B$4:$P$9650,10,FALSE),"Liquidação Cancelada")</f>
        <v>45939</v>
      </c>
      <c r="W60" s="13">
        <f t="shared" si="13"/>
        <v>2</v>
      </c>
      <c r="X60" s="10">
        <f>VLOOKUP(A60,'BASE DE DADOS OPS'!$A$4:$P$9650,12,FALSE)</f>
        <v>6510</v>
      </c>
      <c r="Y60" s="4">
        <f>IF(X60&lt;&gt;"Liquidação Cancelada",VLOOKUP(B60,'BASE DE DADOS OPS'!$B$5:$P$9635,12,FALSE),"Liquidação Cancelada")</f>
        <v>8741.76</v>
      </c>
      <c r="Z60" s="4">
        <f>IF(X60&lt;&gt;"Liquidação Cancelada",VLOOKUP(B60,'BASE DE DADOS OPS'!$B$5:$P$9635,14,FALSE),"Liquidação Cancelada")</f>
        <v>1328.27</v>
      </c>
      <c r="AA60" s="4">
        <f>IF(X60&lt;&gt;"Liquidação Cancelada",VLOOKUP(B60,'BASE DE DADOS OPS'!$B$5:$P$9635,13,FALSE),"Liquidação Cancelada")</f>
        <v>7413.49</v>
      </c>
      <c r="AB60" s="4">
        <f t="shared" si="14"/>
        <v>7413.49</v>
      </c>
      <c r="AC60" s="3">
        <f t="shared" si="15"/>
        <v>0</v>
      </c>
      <c r="AD60" s="29"/>
    </row>
    <row r="61" spans="1:30" s="23" customFormat="1" ht="24.95" customHeight="1" x14ac:dyDescent="0.2">
      <c r="A61" s="23" t="str">
        <f t="shared" si="7"/>
        <v>1441|1440011|80|2025|84374071687|3611|3508,65</v>
      </c>
      <c r="B61" s="23" t="str">
        <f t="shared" si="8"/>
        <v>1441|1440011|80|2025|6488</v>
      </c>
      <c r="C61" s="28" t="str">
        <f t="shared" si="9"/>
        <v>1440011|6488</v>
      </c>
      <c r="D61" s="10">
        <v>1441</v>
      </c>
      <c r="E61" s="10">
        <v>1440011</v>
      </c>
      <c r="F61" s="36" t="str">
        <f t="shared" si="10"/>
        <v>80/2025</v>
      </c>
      <c r="G61" s="10">
        <v>80</v>
      </c>
      <c r="H61" s="10">
        <v>2025</v>
      </c>
      <c r="I61" s="36" t="str">
        <f t="shared" si="11"/>
        <v>10.1</v>
      </c>
      <c r="J61" s="10">
        <v>10</v>
      </c>
      <c r="K61" s="10">
        <v>1</v>
      </c>
      <c r="L61" s="10">
        <v>84374071687</v>
      </c>
      <c r="M61" s="11" t="s">
        <v>328</v>
      </c>
      <c r="N61" s="10">
        <v>3611</v>
      </c>
      <c r="O61" s="11" t="s">
        <v>481</v>
      </c>
      <c r="P61" s="9">
        <v>45937</v>
      </c>
      <c r="Q61" s="10">
        <v>9</v>
      </c>
      <c r="R61" s="3">
        <v>3508.65</v>
      </c>
      <c r="S61" s="3">
        <v>0</v>
      </c>
      <c r="T61" s="3">
        <v>0</v>
      </c>
      <c r="U61" s="33">
        <f t="shared" si="12"/>
        <v>3508.65</v>
      </c>
      <c r="V61" s="9">
        <f>IF(X61&lt;&gt;"Liquidação Cancelada",VLOOKUP(B61,'BASE DE DADOS OPS'!$B$4:$P$9650,10,FALSE),"Liquidação Cancelada")</f>
        <v>45939</v>
      </c>
      <c r="W61" s="13">
        <f t="shared" si="13"/>
        <v>2</v>
      </c>
      <c r="X61" s="10">
        <f>VLOOKUP(A61,'BASE DE DADOS OPS'!$A$4:$P$9650,12,FALSE)</f>
        <v>6488</v>
      </c>
      <c r="Y61" s="4">
        <f>IF(X61&lt;&gt;"Liquidação Cancelada",VLOOKUP(B61,'BASE DE DADOS OPS'!$B$5:$P$9635,12,FALSE),"Liquidação Cancelada")</f>
        <v>3508.65</v>
      </c>
      <c r="Z61" s="4">
        <f>IF(X61&lt;&gt;"Liquidação Cancelada",VLOOKUP(B61,'BASE DE DADOS OPS'!$B$5:$P$9635,14,FALSE),"Liquidação Cancelada")</f>
        <v>41.06</v>
      </c>
      <c r="AA61" s="4">
        <f>IF(X61&lt;&gt;"Liquidação Cancelada",VLOOKUP(B61,'BASE DE DADOS OPS'!$B$5:$P$9635,13,FALSE),"Liquidação Cancelada")</f>
        <v>3467.59</v>
      </c>
      <c r="AB61" s="4">
        <f t="shared" si="14"/>
        <v>3467.59</v>
      </c>
      <c r="AC61" s="3">
        <f t="shared" si="15"/>
        <v>0</v>
      </c>
      <c r="AD61" s="29"/>
    </row>
    <row r="62" spans="1:30" s="23" customFormat="1" ht="24.95" customHeight="1" x14ac:dyDescent="0.2">
      <c r="A62" s="23" t="str">
        <f t="shared" si="7"/>
        <v>1441|1440011|81|2025|32734751615|3611|5883,92</v>
      </c>
      <c r="B62" s="23" t="str">
        <f t="shared" si="8"/>
        <v>1441|1440011|81|2025|6486</v>
      </c>
      <c r="C62" s="28" t="str">
        <f t="shared" si="9"/>
        <v>1440011|6486</v>
      </c>
      <c r="D62" s="10">
        <v>1441</v>
      </c>
      <c r="E62" s="10">
        <v>1440011</v>
      </c>
      <c r="F62" s="36" t="str">
        <f t="shared" si="10"/>
        <v>81/2025</v>
      </c>
      <c r="G62" s="10">
        <v>81</v>
      </c>
      <c r="H62" s="10">
        <v>2025</v>
      </c>
      <c r="I62" s="36" t="str">
        <f t="shared" si="11"/>
        <v>10.1</v>
      </c>
      <c r="J62" s="10">
        <v>10</v>
      </c>
      <c r="K62" s="10">
        <v>1</v>
      </c>
      <c r="L62" s="10">
        <v>32734751615</v>
      </c>
      <c r="M62" s="11" t="s">
        <v>329</v>
      </c>
      <c r="N62" s="10">
        <v>3611</v>
      </c>
      <c r="O62" s="11" t="s">
        <v>481</v>
      </c>
      <c r="P62" s="9">
        <v>45937</v>
      </c>
      <c r="Q62" s="10">
        <v>9</v>
      </c>
      <c r="R62" s="3">
        <v>5883.92</v>
      </c>
      <c r="S62" s="3">
        <v>0</v>
      </c>
      <c r="T62" s="3">
        <v>0</v>
      </c>
      <c r="U62" s="33">
        <f t="shared" si="12"/>
        <v>5883.92</v>
      </c>
      <c r="V62" s="9">
        <f>IF(X62&lt;&gt;"Liquidação Cancelada",VLOOKUP(B62,'BASE DE DADOS OPS'!$B$4:$P$9650,10,FALSE),"Liquidação Cancelada")</f>
        <v>45939</v>
      </c>
      <c r="W62" s="13">
        <f t="shared" si="13"/>
        <v>2</v>
      </c>
      <c r="X62" s="10">
        <f>VLOOKUP(A62,'BASE DE DADOS OPS'!$A$4:$P$9650,12,FALSE)</f>
        <v>6486</v>
      </c>
      <c r="Y62" s="4">
        <f>IF(X62&lt;&gt;"Liquidação Cancelada",VLOOKUP(B62,'BASE DE DADOS OPS'!$B$5:$P$9635,12,FALSE),"Liquidação Cancelada")</f>
        <v>5883.92</v>
      </c>
      <c r="Z62" s="4">
        <f>IF(X62&lt;&gt;"Liquidação Cancelada",VLOOKUP(B62,'BASE DE DADOS OPS'!$B$5:$P$9635,14,FALSE),"Liquidação Cancelada")</f>
        <v>542.37</v>
      </c>
      <c r="AA62" s="4">
        <f>IF(X62&lt;&gt;"Liquidação Cancelada",VLOOKUP(B62,'BASE DE DADOS OPS'!$B$5:$P$9635,13,FALSE),"Liquidação Cancelada")</f>
        <v>5341.55</v>
      </c>
      <c r="AB62" s="4">
        <f t="shared" si="14"/>
        <v>5341.55</v>
      </c>
      <c r="AC62" s="3">
        <f t="shared" si="15"/>
        <v>0</v>
      </c>
      <c r="AD62" s="29"/>
    </row>
    <row r="63" spans="1:30" s="23" customFormat="1" ht="24.95" customHeight="1" x14ac:dyDescent="0.2">
      <c r="A63" s="23" t="str">
        <f t="shared" si="7"/>
        <v>1441|1440011|82|2025|73694126600|3611|7785,03</v>
      </c>
      <c r="B63" s="23" t="str">
        <f t="shared" si="8"/>
        <v>1441|1440011|82|2025|6452</v>
      </c>
      <c r="C63" s="28" t="str">
        <f t="shared" si="9"/>
        <v>1440011|6452</v>
      </c>
      <c r="D63" s="10">
        <v>1441</v>
      </c>
      <c r="E63" s="10">
        <v>1440011</v>
      </c>
      <c r="F63" s="36" t="str">
        <f t="shared" si="10"/>
        <v>82/2025</v>
      </c>
      <c r="G63" s="10">
        <v>82</v>
      </c>
      <c r="H63" s="10">
        <v>2025</v>
      </c>
      <c r="I63" s="36" t="str">
        <f t="shared" si="11"/>
        <v>10.1</v>
      </c>
      <c r="J63" s="10">
        <v>10</v>
      </c>
      <c r="K63" s="10">
        <v>1</v>
      </c>
      <c r="L63" s="10">
        <v>73694126600</v>
      </c>
      <c r="M63" s="11" t="s">
        <v>330</v>
      </c>
      <c r="N63" s="10">
        <v>3611</v>
      </c>
      <c r="O63" s="11" t="s">
        <v>481</v>
      </c>
      <c r="P63" s="9">
        <v>45937</v>
      </c>
      <c r="Q63" s="10">
        <v>9</v>
      </c>
      <c r="R63" s="3">
        <v>7785.03</v>
      </c>
      <c r="S63" s="3">
        <v>0</v>
      </c>
      <c r="T63" s="3">
        <v>0</v>
      </c>
      <c r="U63" s="33">
        <f t="shared" si="12"/>
        <v>7785.03</v>
      </c>
      <c r="V63" s="9">
        <f>IF(X63&lt;&gt;"Liquidação Cancelada",VLOOKUP(B63,'BASE DE DADOS OPS'!$B$4:$P$9650,10,FALSE),"Liquidação Cancelada")</f>
        <v>45938</v>
      </c>
      <c r="W63" s="13">
        <f t="shared" si="13"/>
        <v>1</v>
      </c>
      <c r="X63" s="10">
        <f>VLOOKUP(A63,'BASE DE DADOS OPS'!$A$4:$P$9650,12,FALSE)</f>
        <v>6452</v>
      </c>
      <c r="Y63" s="4">
        <f>IF(X63&lt;&gt;"Liquidação Cancelada",VLOOKUP(B63,'BASE DE DADOS OPS'!$B$5:$P$9635,12,FALSE),"Liquidação Cancelada")</f>
        <v>7785.03</v>
      </c>
      <c r="Z63" s="4">
        <f>IF(X63&lt;&gt;"Liquidação Cancelada",VLOOKUP(B63,'BASE DE DADOS OPS'!$B$5:$P$9635,14,FALSE),"Liquidação Cancelada")</f>
        <v>1065.17</v>
      </c>
      <c r="AA63" s="4">
        <f>IF(X63&lt;&gt;"Liquidação Cancelada",VLOOKUP(B63,'BASE DE DADOS OPS'!$B$5:$P$9635,13,FALSE),"Liquidação Cancelada")</f>
        <v>6719.86</v>
      </c>
      <c r="AB63" s="4">
        <f t="shared" si="14"/>
        <v>6719.86</v>
      </c>
      <c r="AC63" s="3">
        <f t="shared" si="15"/>
        <v>0</v>
      </c>
      <c r="AD63" s="29"/>
    </row>
    <row r="64" spans="1:30" s="23" customFormat="1" ht="24.95" customHeight="1" x14ac:dyDescent="0.2">
      <c r="A64" s="23" t="str">
        <f t="shared" si="7"/>
        <v>1441|1440011|84|2025|22068043000141|3920|8380,65</v>
      </c>
      <c r="B64" s="23" t="str">
        <f t="shared" si="8"/>
        <v>1441|1440011|84|2025|6451</v>
      </c>
      <c r="C64" s="28" t="str">
        <f t="shared" si="9"/>
        <v>1440011|6451</v>
      </c>
      <c r="D64" s="10">
        <v>1441</v>
      </c>
      <c r="E64" s="10">
        <v>1440011</v>
      </c>
      <c r="F64" s="36" t="str">
        <f t="shared" si="10"/>
        <v>84/2025</v>
      </c>
      <c r="G64" s="10">
        <v>84</v>
      </c>
      <c r="H64" s="10">
        <v>2025</v>
      </c>
      <c r="I64" s="36" t="str">
        <f t="shared" si="11"/>
        <v>10.1</v>
      </c>
      <c r="J64" s="10">
        <v>10</v>
      </c>
      <c r="K64" s="10">
        <v>1</v>
      </c>
      <c r="L64" s="10">
        <v>22068043000141</v>
      </c>
      <c r="M64" s="11" t="s">
        <v>333</v>
      </c>
      <c r="N64" s="10">
        <v>3920</v>
      </c>
      <c r="O64" s="11" t="s">
        <v>481</v>
      </c>
      <c r="P64" s="9">
        <v>45937</v>
      </c>
      <c r="Q64" s="10">
        <v>9</v>
      </c>
      <c r="R64" s="3">
        <v>8380.65</v>
      </c>
      <c r="S64" s="3">
        <v>0</v>
      </c>
      <c r="T64" s="3">
        <v>0</v>
      </c>
      <c r="U64" s="33">
        <f t="shared" si="12"/>
        <v>8380.65</v>
      </c>
      <c r="V64" s="9">
        <f>IF(X64&lt;&gt;"Liquidação Cancelada",VLOOKUP(B64,'BASE DE DADOS OPS'!$B$4:$P$9650,10,FALSE),"Liquidação Cancelada")</f>
        <v>45938</v>
      </c>
      <c r="W64" s="13">
        <f t="shared" si="13"/>
        <v>1</v>
      </c>
      <c r="X64" s="10">
        <f>VLOOKUP(A64,'BASE DE DADOS OPS'!$A$4:$P$9650,12,FALSE)</f>
        <v>6451</v>
      </c>
      <c r="Y64" s="4">
        <f>IF(X64&lt;&gt;"Liquidação Cancelada",VLOOKUP(B64,'BASE DE DADOS OPS'!$B$5:$P$9635,12,FALSE),"Liquidação Cancelada")</f>
        <v>8380.65</v>
      </c>
      <c r="Z64" s="4">
        <f>IF(X64&lt;&gt;"Liquidação Cancelada",VLOOKUP(B64,'BASE DE DADOS OPS'!$B$5:$P$9635,14,FALSE),"Liquidação Cancelada")</f>
        <v>402.27</v>
      </c>
      <c r="AA64" s="4">
        <f>IF(X64&lt;&gt;"Liquidação Cancelada",VLOOKUP(B64,'BASE DE DADOS OPS'!$B$5:$P$9635,13,FALSE),"Liquidação Cancelada")</f>
        <v>7978.38</v>
      </c>
      <c r="AB64" s="4">
        <f t="shared" si="14"/>
        <v>7978.3799999999992</v>
      </c>
      <c r="AC64" s="3">
        <f t="shared" si="15"/>
        <v>9.0949470177292824E-13</v>
      </c>
      <c r="AD64" s="29"/>
    </row>
    <row r="65" spans="1:30" s="23" customFormat="1" ht="24.95" customHeight="1" x14ac:dyDescent="0.2">
      <c r="A65" s="23" t="str">
        <f t="shared" si="7"/>
        <v>1441|1440011|85|2025|89330994687|3611|4056,31</v>
      </c>
      <c r="B65" s="23" t="str">
        <f t="shared" si="8"/>
        <v>1441|1440011|85|2025|6450</v>
      </c>
      <c r="C65" s="28" t="str">
        <f t="shared" si="9"/>
        <v>1440011|6450</v>
      </c>
      <c r="D65" s="10">
        <v>1441</v>
      </c>
      <c r="E65" s="10">
        <v>1440011</v>
      </c>
      <c r="F65" s="36" t="str">
        <f t="shared" si="10"/>
        <v>85/2025</v>
      </c>
      <c r="G65" s="10">
        <v>85</v>
      </c>
      <c r="H65" s="10">
        <v>2025</v>
      </c>
      <c r="I65" s="36" t="str">
        <f t="shared" si="11"/>
        <v>10.1</v>
      </c>
      <c r="J65" s="10">
        <v>10</v>
      </c>
      <c r="K65" s="10">
        <v>1</v>
      </c>
      <c r="L65" s="10">
        <v>89330994687</v>
      </c>
      <c r="M65" s="11" t="s">
        <v>334</v>
      </c>
      <c r="N65" s="10">
        <v>3611</v>
      </c>
      <c r="O65" s="11" t="s">
        <v>481</v>
      </c>
      <c r="P65" s="9">
        <v>45937</v>
      </c>
      <c r="Q65" s="10">
        <v>9</v>
      </c>
      <c r="R65" s="3">
        <v>4056.31</v>
      </c>
      <c r="S65" s="3">
        <v>0</v>
      </c>
      <c r="T65" s="3">
        <v>0</v>
      </c>
      <c r="U65" s="33">
        <f t="shared" si="12"/>
        <v>4056.31</v>
      </c>
      <c r="V65" s="9">
        <f>IF(X65&lt;&gt;"Liquidação Cancelada",VLOOKUP(B65,'BASE DE DADOS OPS'!$B$4:$P$9650,10,FALSE),"Liquidação Cancelada")</f>
        <v>45938</v>
      </c>
      <c r="W65" s="13">
        <f t="shared" si="13"/>
        <v>1</v>
      </c>
      <c r="X65" s="10">
        <f>VLOOKUP(A65,'BASE DE DADOS OPS'!$A$4:$P$9650,12,FALSE)</f>
        <v>6450</v>
      </c>
      <c r="Y65" s="4">
        <f>IF(X65&lt;&gt;"Liquidação Cancelada",VLOOKUP(B65,'BASE DE DADOS OPS'!$B$5:$P$9635,12,FALSE),"Liquidação Cancelada")</f>
        <v>4056.31</v>
      </c>
      <c r="Z65" s="4">
        <f>IF(X65&lt;&gt;"Liquidação Cancelada",VLOOKUP(B65,'BASE DE DADOS OPS'!$B$5:$P$9635,14,FALSE),"Liquidação Cancelada")</f>
        <v>123.21</v>
      </c>
      <c r="AA65" s="4">
        <f>IF(X65&lt;&gt;"Liquidação Cancelada",VLOOKUP(B65,'BASE DE DADOS OPS'!$B$5:$P$9635,13,FALSE),"Liquidação Cancelada")</f>
        <v>3933.1</v>
      </c>
      <c r="AB65" s="4">
        <f t="shared" si="14"/>
        <v>3933.1</v>
      </c>
      <c r="AC65" s="3">
        <f t="shared" si="15"/>
        <v>0</v>
      </c>
      <c r="AD65" s="29"/>
    </row>
    <row r="66" spans="1:30" s="23" customFormat="1" ht="24.95" customHeight="1" x14ac:dyDescent="0.2">
      <c r="A66" s="23" t="str">
        <f t="shared" si="7"/>
        <v>1441|1440011|86|2025|76809528920|3611|1228,25</v>
      </c>
      <c r="B66" s="23" t="str">
        <f t="shared" si="8"/>
        <v>1441|1440011|86|2025|6456</v>
      </c>
      <c r="C66" s="28" t="str">
        <f t="shared" si="9"/>
        <v>1440011|6456</v>
      </c>
      <c r="D66" s="10">
        <v>1441</v>
      </c>
      <c r="E66" s="10">
        <v>1440011</v>
      </c>
      <c r="F66" s="36" t="str">
        <f t="shared" si="10"/>
        <v>86/2025</v>
      </c>
      <c r="G66" s="10">
        <v>86</v>
      </c>
      <c r="H66" s="10">
        <v>2025</v>
      </c>
      <c r="I66" s="36" t="str">
        <f t="shared" si="11"/>
        <v>10.1</v>
      </c>
      <c r="J66" s="10">
        <v>10</v>
      </c>
      <c r="K66" s="10">
        <v>1</v>
      </c>
      <c r="L66" s="10">
        <v>76809528920</v>
      </c>
      <c r="M66" s="11" t="s">
        <v>335</v>
      </c>
      <c r="N66" s="10">
        <v>3611</v>
      </c>
      <c r="O66" s="11" t="s">
        <v>481</v>
      </c>
      <c r="P66" s="9">
        <v>45937</v>
      </c>
      <c r="Q66" s="10">
        <v>10</v>
      </c>
      <c r="R66" s="3">
        <v>1228.25</v>
      </c>
      <c r="S66" s="3">
        <v>0</v>
      </c>
      <c r="T66" s="3">
        <v>0</v>
      </c>
      <c r="U66" s="33">
        <f t="shared" si="12"/>
        <v>1228.25</v>
      </c>
      <c r="V66" s="9">
        <f>IF(X66&lt;&gt;"Liquidação Cancelada",VLOOKUP(B66,'BASE DE DADOS OPS'!$B$4:$P$9650,10,FALSE),"Liquidação Cancelada")</f>
        <v>45939</v>
      </c>
      <c r="W66" s="13">
        <f t="shared" si="13"/>
        <v>2</v>
      </c>
      <c r="X66" s="10">
        <f>VLOOKUP(A66,'BASE DE DADOS OPS'!$A$4:$P$9650,12,FALSE)</f>
        <v>6456</v>
      </c>
      <c r="Y66" s="4">
        <f>IF(X66&lt;&gt;"Liquidação Cancelada",VLOOKUP(B66,'BASE DE DADOS OPS'!$B$5:$P$9635,12,FALSE),"Liquidação Cancelada")</f>
        <v>1228.25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1228.25</v>
      </c>
      <c r="AB66" s="4">
        <f t="shared" si="14"/>
        <v>1228.25</v>
      </c>
      <c r="AC66" s="3">
        <f t="shared" si="15"/>
        <v>0</v>
      </c>
      <c r="AD66" s="29"/>
    </row>
    <row r="67" spans="1:30" s="23" customFormat="1" ht="24.95" customHeight="1" x14ac:dyDescent="0.2">
      <c r="A67" s="23" t="str">
        <f t="shared" si="7"/>
        <v>1441|1440011|87|2025|17709692000144|3920|30679,36</v>
      </c>
      <c r="B67" s="23" t="str">
        <f t="shared" si="8"/>
        <v>1441|1440011|87|2025|6465</v>
      </c>
      <c r="C67" s="28" t="str">
        <f t="shared" si="9"/>
        <v>1440011|6465</v>
      </c>
      <c r="D67" s="10">
        <v>1441</v>
      </c>
      <c r="E67" s="10">
        <v>1440011</v>
      </c>
      <c r="F67" s="36" t="str">
        <f t="shared" si="10"/>
        <v>87/2025</v>
      </c>
      <c r="G67" s="10">
        <v>87</v>
      </c>
      <c r="H67" s="10">
        <v>2025</v>
      </c>
      <c r="I67" s="36" t="str">
        <f t="shared" si="11"/>
        <v>10.1</v>
      </c>
      <c r="J67" s="10">
        <v>10</v>
      </c>
      <c r="K67" s="10">
        <v>1</v>
      </c>
      <c r="L67" s="10">
        <v>17709692000144</v>
      </c>
      <c r="M67" s="11" t="s">
        <v>336</v>
      </c>
      <c r="N67" s="10">
        <v>3920</v>
      </c>
      <c r="O67" s="11" t="s">
        <v>481</v>
      </c>
      <c r="P67" s="9">
        <v>45937</v>
      </c>
      <c r="Q67" s="10">
        <v>9</v>
      </c>
      <c r="R67" s="3">
        <v>30679.360000000001</v>
      </c>
      <c r="S67" s="3">
        <v>0</v>
      </c>
      <c r="T67" s="3">
        <v>0</v>
      </c>
      <c r="U67" s="33">
        <f t="shared" si="12"/>
        <v>30679.360000000001</v>
      </c>
      <c r="V67" s="9">
        <f>IF(X67&lt;&gt;"Liquidação Cancelada",VLOOKUP(B67,'BASE DE DADOS OPS'!$B$4:$P$9650,10,FALSE),"Liquidação Cancelada")</f>
        <v>45939</v>
      </c>
      <c r="W67" s="13">
        <f t="shared" si="13"/>
        <v>2</v>
      </c>
      <c r="X67" s="10">
        <f>VLOOKUP(A67,'BASE DE DADOS OPS'!$A$4:$P$9650,12,FALSE)</f>
        <v>6465</v>
      </c>
      <c r="Y67" s="4">
        <f>IF(X67&lt;&gt;"Liquidação Cancelada",VLOOKUP(B67,'BASE DE DADOS OPS'!$B$5:$P$9635,12,FALSE),"Liquidação Cancelada")</f>
        <v>30679.360000000001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30679.360000000001</v>
      </c>
      <c r="AB67" s="4">
        <f t="shared" si="14"/>
        <v>30679.360000000001</v>
      </c>
      <c r="AC67" s="3">
        <f t="shared" si="15"/>
        <v>0</v>
      </c>
      <c r="AD67" s="29"/>
    </row>
    <row r="68" spans="1:30" s="23" customFormat="1" ht="24.95" customHeight="1" x14ac:dyDescent="0.2">
      <c r="A68" s="23" t="str">
        <f t="shared" si="7"/>
        <v>1441|1440011|88|2025|62895958653|3611|1552,3</v>
      </c>
      <c r="B68" s="23" t="str">
        <f t="shared" si="8"/>
        <v>1441|1440011|88|2025|6428</v>
      </c>
      <c r="C68" s="28" t="str">
        <f t="shared" si="9"/>
        <v>1440011|6428</v>
      </c>
      <c r="D68" s="10">
        <v>1441</v>
      </c>
      <c r="E68" s="10">
        <v>1440011</v>
      </c>
      <c r="F68" s="36" t="str">
        <f t="shared" si="10"/>
        <v>88/2025</v>
      </c>
      <c r="G68" s="10">
        <v>88</v>
      </c>
      <c r="H68" s="10">
        <v>2025</v>
      </c>
      <c r="I68" s="36" t="str">
        <f t="shared" si="11"/>
        <v>10.1</v>
      </c>
      <c r="J68" s="10">
        <v>10</v>
      </c>
      <c r="K68" s="10">
        <v>1</v>
      </c>
      <c r="L68" s="10">
        <v>62895958653</v>
      </c>
      <c r="M68" s="11" t="s">
        <v>337</v>
      </c>
      <c r="N68" s="10">
        <v>3611</v>
      </c>
      <c r="O68" s="11" t="s">
        <v>481</v>
      </c>
      <c r="P68" s="9">
        <v>45937</v>
      </c>
      <c r="Q68" s="10">
        <v>9</v>
      </c>
      <c r="R68" s="3">
        <v>1552.3</v>
      </c>
      <c r="S68" s="3">
        <v>0</v>
      </c>
      <c r="T68" s="3">
        <v>0</v>
      </c>
      <c r="U68" s="33">
        <f t="shared" si="12"/>
        <v>1552.3</v>
      </c>
      <c r="V68" s="9">
        <f>IF(X68&lt;&gt;"Liquidação Cancelada",VLOOKUP(B68,'BASE DE DADOS OPS'!$B$4:$P$9650,10,FALSE),"Liquidação Cancelada")</f>
        <v>45938</v>
      </c>
      <c r="W68" s="13">
        <f t="shared" si="13"/>
        <v>1</v>
      </c>
      <c r="X68" s="10">
        <f>VLOOKUP(A68,'BASE DE DADOS OPS'!$A$4:$P$9650,12,FALSE)</f>
        <v>6428</v>
      </c>
      <c r="Y68" s="4">
        <f>IF(X68&lt;&gt;"Liquidação Cancelada",VLOOKUP(B68,'BASE DE DADOS OPS'!$B$5:$P$9635,12,FALSE),"Liquidação Cancelada")</f>
        <v>1552.3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1552.3</v>
      </c>
      <c r="AB68" s="4">
        <f t="shared" si="14"/>
        <v>1552.3</v>
      </c>
      <c r="AC68" s="3">
        <f t="shared" si="15"/>
        <v>0</v>
      </c>
      <c r="AD68" s="29"/>
    </row>
    <row r="69" spans="1:30" s="23" customFormat="1" ht="24.95" customHeight="1" x14ac:dyDescent="0.2">
      <c r="A69" s="23" t="str">
        <f t="shared" si="7"/>
        <v>1441|1440011|89|2025|62897306653|3611|1552,31</v>
      </c>
      <c r="B69" s="23" t="str">
        <f t="shared" si="8"/>
        <v>1441|1440011|89|2025|6429</v>
      </c>
      <c r="C69" s="28" t="str">
        <f t="shared" si="9"/>
        <v>1440011|6429</v>
      </c>
      <c r="D69" s="10">
        <v>1441</v>
      </c>
      <c r="E69" s="10">
        <v>1440011</v>
      </c>
      <c r="F69" s="36" t="str">
        <f t="shared" si="10"/>
        <v>89/2025</v>
      </c>
      <c r="G69" s="10">
        <v>89</v>
      </c>
      <c r="H69" s="10">
        <v>2025</v>
      </c>
      <c r="I69" s="36" t="str">
        <f t="shared" si="11"/>
        <v>10.1</v>
      </c>
      <c r="J69" s="10">
        <v>10</v>
      </c>
      <c r="K69" s="10">
        <v>1</v>
      </c>
      <c r="L69" s="10">
        <v>62897306653</v>
      </c>
      <c r="M69" s="11" t="s">
        <v>338</v>
      </c>
      <c r="N69" s="10">
        <v>3611</v>
      </c>
      <c r="O69" s="11" t="s">
        <v>481</v>
      </c>
      <c r="P69" s="9">
        <v>45937</v>
      </c>
      <c r="Q69" s="10">
        <v>9</v>
      </c>
      <c r="R69" s="3">
        <v>1552.31</v>
      </c>
      <c r="S69" s="3">
        <v>0</v>
      </c>
      <c r="T69" s="3">
        <v>0</v>
      </c>
      <c r="U69" s="33">
        <f t="shared" si="12"/>
        <v>1552.31</v>
      </c>
      <c r="V69" s="9">
        <f>IF(X69&lt;&gt;"Liquidação Cancelada",VLOOKUP(B69,'BASE DE DADOS OPS'!$B$4:$P$9650,10,FALSE),"Liquidação Cancelada")</f>
        <v>45938</v>
      </c>
      <c r="W69" s="13">
        <f t="shared" si="13"/>
        <v>1</v>
      </c>
      <c r="X69" s="10">
        <f>VLOOKUP(A69,'BASE DE DADOS OPS'!$A$4:$P$9650,12,FALSE)</f>
        <v>6429</v>
      </c>
      <c r="Y69" s="4">
        <f>IF(X69&lt;&gt;"Liquidação Cancelada",VLOOKUP(B69,'BASE DE DADOS OPS'!$B$5:$P$9635,12,FALSE),"Liquidação Cancelada")</f>
        <v>1552.31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1552.31</v>
      </c>
      <c r="AB69" s="4">
        <f t="shared" si="14"/>
        <v>1552.31</v>
      </c>
      <c r="AC69" s="3">
        <f t="shared" si="15"/>
        <v>0</v>
      </c>
      <c r="AD69" s="29"/>
    </row>
    <row r="70" spans="1:30" s="23" customFormat="1" ht="24.95" customHeight="1" x14ac:dyDescent="0.2">
      <c r="A70" s="23" t="str">
        <f t="shared" ref="A70:A132" si="16">D70&amp;"|"&amp;E70&amp;"|"&amp;G70&amp;"|"&amp;H70&amp;"|"&amp;L70&amp;"|"&amp;N70&amp;"|"&amp;U70</f>
        <v>1441|1440011|90|2025|54565707691|3611|1552,3</v>
      </c>
      <c r="B70" s="23" t="str">
        <f t="shared" ref="B70:B132" si="17">D70&amp;"|"&amp;E70&amp;"|"&amp;G70&amp;"|"&amp;H70&amp;"|"&amp;X70</f>
        <v>1441|1440011|90|2025|6430</v>
      </c>
      <c r="C70" s="28" t="str">
        <f t="shared" ref="C70:C132" si="18">E70&amp;"|"&amp;X70</f>
        <v>1440011|6430</v>
      </c>
      <c r="D70" s="10">
        <v>1441</v>
      </c>
      <c r="E70" s="10">
        <v>1440011</v>
      </c>
      <c r="F70" s="36" t="str">
        <f t="shared" ref="F70:F132" si="19">G70&amp;"/"&amp;H70</f>
        <v>90/2025</v>
      </c>
      <c r="G70" s="10">
        <v>90</v>
      </c>
      <c r="H70" s="10">
        <v>2025</v>
      </c>
      <c r="I70" s="36" t="str">
        <f t="shared" ref="I70:I132" si="20">J70&amp;"."&amp;K70</f>
        <v>10.1</v>
      </c>
      <c r="J70" s="10">
        <v>10</v>
      </c>
      <c r="K70" s="10">
        <v>1</v>
      </c>
      <c r="L70" s="10">
        <v>54565707691</v>
      </c>
      <c r="M70" s="11" t="s">
        <v>339</v>
      </c>
      <c r="N70" s="10">
        <v>3611</v>
      </c>
      <c r="O70" s="11" t="s">
        <v>481</v>
      </c>
      <c r="P70" s="9">
        <v>45937</v>
      </c>
      <c r="Q70" s="10">
        <v>9</v>
      </c>
      <c r="R70" s="3">
        <v>1552.3</v>
      </c>
      <c r="S70" s="3">
        <v>0</v>
      </c>
      <c r="T70" s="3">
        <v>0</v>
      </c>
      <c r="U70" s="33">
        <f t="shared" ref="U70:U132" si="21">R70-S70-T70</f>
        <v>1552.3</v>
      </c>
      <c r="V70" s="9">
        <f>IF(X70&lt;&gt;"Liquidação Cancelada",VLOOKUP(B70,'BASE DE DADOS OPS'!$B$4:$P$9650,10,FALSE),"Liquidação Cancelada")</f>
        <v>45938</v>
      </c>
      <c r="W70" s="13">
        <f t="shared" ref="W70:W132" si="22">IF(X70&lt;&gt;"Liquidação Cancelada",IF(ISBLANK(V70),"AGUARDANDO PAGAMENTO",NETWORKDAYS(P70,V70)-1),"Liquidação Cancelada")</f>
        <v>1</v>
      </c>
      <c r="X70" s="10">
        <f>VLOOKUP(A70,'BASE DE DADOS OPS'!$A$4:$P$9650,12,FALSE)</f>
        <v>6430</v>
      </c>
      <c r="Y70" s="4">
        <f>IF(X70&lt;&gt;"Liquidação Cancelada",VLOOKUP(B70,'BASE DE DADOS OPS'!$B$5:$P$9635,12,FALSE),"Liquidação Cancelada")</f>
        <v>1552.3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1552.3</v>
      </c>
      <c r="AB70" s="4">
        <f t="shared" ref="AB70:AB132" si="23">IF(X70&lt;&gt;"Liquidação Cancelada",Y70-Z70,"Liquidação Cancelada")</f>
        <v>1552.3</v>
      </c>
      <c r="AC70" s="3">
        <f t="shared" ref="AC70:AC132" si="24">IF(X70&lt;&gt;"Liquidação Cancelada",(AA70-AB70)+(U70-Z70-AB70),"Liquidação Cancelada")</f>
        <v>0</v>
      </c>
      <c r="AD70" s="29"/>
    </row>
    <row r="71" spans="1:30" s="23" customFormat="1" ht="24.95" customHeight="1" x14ac:dyDescent="0.2">
      <c r="A71" s="23" t="str">
        <f t="shared" si="16"/>
        <v>1441|1440011|92|2025|24046590653|3611|6368,79</v>
      </c>
      <c r="B71" s="23" t="str">
        <f t="shared" si="17"/>
        <v>1441|1440011|92|2025|6461</v>
      </c>
      <c r="C71" s="28" t="str">
        <f t="shared" si="18"/>
        <v>1440011|6461</v>
      </c>
      <c r="D71" s="10">
        <v>1441</v>
      </c>
      <c r="E71" s="10">
        <v>1440011</v>
      </c>
      <c r="F71" s="36" t="str">
        <f t="shared" si="19"/>
        <v>92/2025</v>
      </c>
      <c r="G71" s="10">
        <v>92</v>
      </c>
      <c r="H71" s="10">
        <v>2025</v>
      </c>
      <c r="I71" s="36" t="str">
        <f t="shared" si="20"/>
        <v>10.1</v>
      </c>
      <c r="J71" s="10">
        <v>10</v>
      </c>
      <c r="K71" s="10">
        <v>1</v>
      </c>
      <c r="L71" s="10">
        <v>24046590653</v>
      </c>
      <c r="M71" s="11" t="s">
        <v>340</v>
      </c>
      <c r="N71" s="10">
        <v>3611</v>
      </c>
      <c r="O71" s="11" t="s">
        <v>481</v>
      </c>
      <c r="P71" s="9">
        <v>45937</v>
      </c>
      <c r="Q71" s="10">
        <v>9</v>
      </c>
      <c r="R71" s="3">
        <v>6368.79</v>
      </c>
      <c r="S71" s="3">
        <v>0</v>
      </c>
      <c r="T71" s="3">
        <v>0</v>
      </c>
      <c r="U71" s="33">
        <f t="shared" si="21"/>
        <v>6368.79</v>
      </c>
      <c r="V71" s="9">
        <f>IF(X71&lt;&gt;"Liquidação Cancelada",VLOOKUP(B71,'BASE DE DADOS OPS'!$B$4:$P$9650,10,FALSE),"Liquidação Cancelada")</f>
        <v>45939</v>
      </c>
      <c r="W71" s="13">
        <f t="shared" si="22"/>
        <v>2</v>
      </c>
      <c r="X71" s="10">
        <f>VLOOKUP(A71,'BASE DE DADOS OPS'!$A$4:$P$9650,12,FALSE)</f>
        <v>6461</v>
      </c>
      <c r="Y71" s="4">
        <f>IF(X71&lt;&gt;"Liquidação Cancelada",VLOOKUP(B71,'BASE DE DADOS OPS'!$B$5:$P$9635,12,FALSE),"Liquidação Cancelada")</f>
        <v>6368.79</v>
      </c>
      <c r="Z71" s="4">
        <f>IF(X71&lt;&gt;"Liquidação Cancelada",VLOOKUP(B71,'BASE DE DADOS OPS'!$B$5:$P$9635,14,FALSE),"Liquidação Cancelada")</f>
        <v>675.71</v>
      </c>
      <c r="AA71" s="4">
        <f>IF(X71&lt;&gt;"Liquidação Cancelada",VLOOKUP(B71,'BASE DE DADOS OPS'!$B$5:$P$9635,13,FALSE),"Liquidação Cancelada")</f>
        <v>5693.08</v>
      </c>
      <c r="AB71" s="4">
        <f t="shared" si="23"/>
        <v>5693.08</v>
      </c>
      <c r="AC71" s="3">
        <f t="shared" si="24"/>
        <v>0</v>
      </c>
      <c r="AD71" s="29"/>
    </row>
    <row r="72" spans="1:30" s="23" customFormat="1" ht="24.95" customHeight="1" x14ac:dyDescent="0.2">
      <c r="A72" s="23" t="str">
        <f t="shared" si="16"/>
        <v>1441|1440011|95|2025|12104191653|3611|12654,84</v>
      </c>
      <c r="B72" s="23" t="str">
        <f t="shared" si="17"/>
        <v>1441|1440011|95|2025|6474</v>
      </c>
      <c r="C72" s="28" t="str">
        <f t="shared" si="18"/>
        <v>1440011|6474</v>
      </c>
      <c r="D72" s="10">
        <v>1441</v>
      </c>
      <c r="E72" s="10">
        <v>1440011</v>
      </c>
      <c r="F72" s="36" t="str">
        <f t="shared" si="19"/>
        <v>95/2025</v>
      </c>
      <c r="G72" s="10">
        <v>95</v>
      </c>
      <c r="H72" s="10">
        <v>2025</v>
      </c>
      <c r="I72" s="36" t="str">
        <f t="shared" si="20"/>
        <v>10.1</v>
      </c>
      <c r="J72" s="10">
        <v>10</v>
      </c>
      <c r="K72" s="10">
        <v>1</v>
      </c>
      <c r="L72" s="10">
        <v>12104191653</v>
      </c>
      <c r="M72" s="11" t="s">
        <v>342</v>
      </c>
      <c r="N72" s="10">
        <v>3611</v>
      </c>
      <c r="O72" s="11" t="s">
        <v>481</v>
      </c>
      <c r="P72" s="9">
        <v>45937</v>
      </c>
      <c r="Q72" s="10">
        <v>9</v>
      </c>
      <c r="R72" s="3">
        <v>12654.84</v>
      </c>
      <c r="S72" s="3">
        <v>0</v>
      </c>
      <c r="T72" s="3">
        <v>0</v>
      </c>
      <c r="U72" s="33">
        <f t="shared" si="21"/>
        <v>12654.84</v>
      </c>
      <c r="V72" s="9">
        <f>IF(X72&lt;&gt;"Liquidação Cancelada",VLOOKUP(B72,'BASE DE DADOS OPS'!$B$4:$P$9650,10,FALSE),"Liquidação Cancelada")</f>
        <v>45939</v>
      </c>
      <c r="W72" s="13">
        <f t="shared" si="22"/>
        <v>2</v>
      </c>
      <c r="X72" s="10">
        <f>VLOOKUP(A72,'BASE DE DADOS OPS'!$A$4:$P$9650,12,FALSE)</f>
        <v>6474</v>
      </c>
      <c r="Y72" s="4">
        <f>IF(X72&lt;&gt;"Liquidação Cancelada",VLOOKUP(B72,'BASE DE DADOS OPS'!$B$5:$P$9635,12,FALSE),"Liquidação Cancelada")</f>
        <v>12654.84</v>
      </c>
      <c r="Z72" s="4">
        <f>IF(X72&lt;&gt;"Liquidação Cancelada",VLOOKUP(B72,'BASE DE DADOS OPS'!$B$5:$P$9635,14,FALSE),"Liquidação Cancelada")</f>
        <v>2404.37</v>
      </c>
      <c r="AA72" s="4">
        <f>IF(X72&lt;&gt;"Liquidação Cancelada",VLOOKUP(B72,'BASE DE DADOS OPS'!$B$5:$P$9635,13,FALSE),"Liquidação Cancelada")</f>
        <v>10250.469999999999</v>
      </c>
      <c r="AB72" s="4">
        <f t="shared" si="23"/>
        <v>10250.470000000001</v>
      </c>
      <c r="AC72" s="3">
        <f t="shared" si="24"/>
        <v>-1.8189894035458565E-12</v>
      </c>
      <c r="AD72" s="29"/>
    </row>
    <row r="73" spans="1:30" s="23" customFormat="1" ht="24.95" customHeight="1" x14ac:dyDescent="0.2">
      <c r="A73" s="23" t="str">
        <f t="shared" si="16"/>
        <v>1441|1440011|98|2025|58352910604|3611|6642,37</v>
      </c>
      <c r="B73" s="23" t="str">
        <f t="shared" si="17"/>
        <v>1441|1440011|98|2025|6431</v>
      </c>
      <c r="C73" s="28" t="str">
        <f t="shared" si="18"/>
        <v>1440011|6431</v>
      </c>
      <c r="D73" s="10">
        <v>1441</v>
      </c>
      <c r="E73" s="10">
        <v>1440011</v>
      </c>
      <c r="F73" s="36" t="str">
        <f t="shared" si="19"/>
        <v>98/2025</v>
      </c>
      <c r="G73" s="10">
        <v>98</v>
      </c>
      <c r="H73" s="10">
        <v>2025</v>
      </c>
      <c r="I73" s="36" t="str">
        <f t="shared" si="20"/>
        <v>10.1</v>
      </c>
      <c r="J73" s="10">
        <v>10</v>
      </c>
      <c r="K73" s="10">
        <v>1</v>
      </c>
      <c r="L73" s="10">
        <v>58352910604</v>
      </c>
      <c r="M73" s="11" t="s">
        <v>345</v>
      </c>
      <c r="N73" s="10">
        <v>3611</v>
      </c>
      <c r="O73" s="11" t="s">
        <v>481</v>
      </c>
      <c r="P73" s="9">
        <v>45937</v>
      </c>
      <c r="Q73" s="10">
        <v>9</v>
      </c>
      <c r="R73" s="3">
        <v>6642.37</v>
      </c>
      <c r="S73" s="3">
        <v>0</v>
      </c>
      <c r="T73" s="3">
        <v>0</v>
      </c>
      <c r="U73" s="33">
        <f t="shared" si="21"/>
        <v>6642.37</v>
      </c>
      <c r="V73" s="9">
        <f>IF(X73&lt;&gt;"Liquidação Cancelada",VLOOKUP(B73,'BASE DE DADOS OPS'!$B$4:$P$9650,10,FALSE),"Liquidação Cancelada")</f>
        <v>45938</v>
      </c>
      <c r="W73" s="13">
        <f t="shared" si="22"/>
        <v>1</v>
      </c>
      <c r="X73" s="10">
        <f>VLOOKUP(A73,'BASE DE DADOS OPS'!$A$4:$P$9650,12,FALSE)</f>
        <v>6431</v>
      </c>
      <c r="Y73" s="4">
        <f>IF(X73&lt;&gt;"Liquidação Cancelada",VLOOKUP(B73,'BASE DE DADOS OPS'!$B$5:$P$9635,12,FALSE),"Liquidação Cancelada")</f>
        <v>6642.3700000000008</v>
      </c>
      <c r="Z73" s="4">
        <f>IF(X73&lt;&gt;"Liquidação Cancelada",VLOOKUP(B73,'BASE DE DADOS OPS'!$B$5:$P$9635,14,FALSE),"Liquidação Cancelada")</f>
        <v>750.94</v>
      </c>
      <c r="AA73" s="4">
        <f>IF(X73&lt;&gt;"Liquidação Cancelada",VLOOKUP(B73,'BASE DE DADOS OPS'!$B$5:$P$9635,13,FALSE),"Liquidação Cancelada")</f>
        <v>5891.43</v>
      </c>
      <c r="AB73" s="4">
        <f t="shared" si="23"/>
        <v>5891.43</v>
      </c>
      <c r="AC73" s="3">
        <f t="shared" si="24"/>
        <v>0</v>
      </c>
      <c r="AD73" s="29"/>
    </row>
    <row r="74" spans="1:30" s="23" customFormat="1" ht="24.95" customHeight="1" x14ac:dyDescent="0.2">
      <c r="A74" s="23" t="str">
        <f t="shared" si="16"/>
        <v>1441|1440011|99|2025|1980768000131|3920|9333,42</v>
      </c>
      <c r="B74" s="23" t="str">
        <f t="shared" si="17"/>
        <v>1441|1440011|99|2025|6516</v>
      </c>
      <c r="C74" s="28" t="str">
        <f t="shared" si="18"/>
        <v>1440011|6516</v>
      </c>
      <c r="D74" s="10">
        <v>1441</v>
      </c>
      <c r="E74" s="10">
        <v>1440011</v>
      </c>
      <c r="F74" s="36" t="str">
        <f t="shared" si="19"/>
        <v>99/2025</v>
      </c>
      <c r="G74" s="10">
        <v>99</v>
      </c>
      <c r="H74" s="10">
        <v>2025</v>
      </c>
      <c r="I74" s="36" t="str">
        <f t="shared" si="20"/>
        <v>10.1</v>
      </c>
      <c r="J74" s="10">
        <v>10</v>
      </c>
      <c r="K74" s="10">
        <v>1</v>
      </c>
      <c r="L74" s="10">
        <v>1980768000131</v>
      </c>
      <c r="M74" s="11" t="s">
        <v>346</v>
      </c>
      <c r="N74" s="10">
        <v>3920</v>
      </c>
      <c r="O74" s="11" t="s">
        <v>481</v>
      </c>
      <c r="P74" s="9">
        <v>45937</v>
      </c>
      <c r="Q74" s="10" t="s">
        <v>575</v>
      </c>
      <c r="R74" s="3">
        <f>9332.42+1</f>
        <v>9333.42</v>
      </c>
      <c r="S74" s="3">
        <v>0</v>
      </c>
      <c r="T74" s="3">
        <v>0</v>
      </c>
      <c r="U74" s="33">
        <f t="shared" si="21"/>
        <v>9333.42</v>
      </c>
      <c r="V74" s="9">
        <f>IF(X74&lt;&gt;"Liquidação Cancelada",VLOOKUP(B74,'BASE DE DADOS OPS'!$B$4:$P$9650,10,FALSE),"Liquidação Cancelada")</f>
        <v>45939</v>
      </c>
      <c r="W74" s="13">
        <f t="shared" si="22"/>
        <v>2</v>
      </c>
      <c r="X74" s="10">
        <f>VLOOKUP(A74,'BASE DE DADOS OPS'!$A$4:$P$9650,12,FALSE)</f>
        <v>6516</v>
      </c>
      <c r="Y74" s="4">
        <f>IF(X74&lt;&gt;"Liquidação Cancelada",VLOOKUP(B74,'BASE DE DADOS OPS'!$B$5:$P$9635,12,FALSE),"Liquidação Cancelada")</f>
        <v>9333.42</v>
      </c>
      <c r="Z74" s="4">
        <f>IF(X74&lt;&gt;"Liquidação Cancelada",VLOOKUP(B74,'BASE DE DADOS OPS'!$B$5:$P$9635,14,FALSE),"Liquidação Cancelada")</f>
        <v>1490.98</v>
      </c>
      <c r="AA74" s="4">
        <f>IF(X74&lt;&gt;"Liquidação Cancelada",VLOOKUP(B74,'BASE DE DADOS OPS'!$B$5:$P$9635,13,FALSE),"Liquidação Cancelada")</f>
        <v>7842.44</v>
      </c>
      <c r="AB74" s="4">
        <f t="shared" si="23"/>
        <v>7842.4400000000005</v>
      </c>
      <c r="AC74" s="3">
        <f t="shared" si="24"/>
        <v>-9.0949470177292824E-13</v>
      </c>
      <c r="AD74" s="29"/>
    </row>
    <row r="75" spans="1:30" s="23" customFormat="1" ht="24.95" customHeight="1" x14ac:dyDescent="0.2">
      <c r="A75" s="23" t="str">
        <f t="shared" si="16"/>
        <v>1441|1440011|100|2025|96572523691|3611|9223,33</v>
      </c>
      <c r="B75" s="23" t="str">
        <f t="shared" si="17"/>
        <v>1441|1440011|100|2025|6433</v>
      </c>
      <c r="C75" s="28" t="str">
        <f t="shared" si="18"/>
        <v>1440011|6433</v>
      </c>
      <c r="D75" s="10">
        <v>1441</v>
      </c>
      <c r="E75" s="10">
        <v>1440011</v>
      </c>
      <c r="F75" s="36" t="str">
        <f t="shared" si="19"/>
        <v>100/2025</v>
      </c>
      <c r="G75" s="10">
        <v>100</v>
      </c>
      <c r="H75" s="10">
        <v>2025</v>
      </c>
      <c r="I75" s="36" t="str">
        <f t="shared" si="20"/>
        <v>10.1</v>
      </c>
      <c r="J75" s="10">
        <v>10</v>
      </c>
      <c r="K75" s="10">
        <v>1</v>
      </c>
      <c r="L75" s="10">
        <v>96572523691</v>
      </c>
      <c r="M75" s="11" t="s">
        <v>347</v>
      </c>
      <c r="N75" s="10">
        <v>3611</v>
      </c>
      <c r="O75" s="11" t="s">
        <v>481</v>
      </c>
      <c r="P75" s="9">
        <v>45937</v>
      </c>
      <c r="Q75" s="10">
        <v>9</v>
      </c>
      <c r="R75" s="3">
        <v>9223.33</v>
      </c>
      <c r="S75" s="3">
        <v>0</v>
      </c>
      <c r="T75" s="3">
        <v>0</v>
      </c>
      <c r="U75" s="33">
        <f t="shared" si="21"/>
        <v>9223.33</v>
      </c>
      <c r="V75" s="9">
        <f>IF(X75&lt;&gt;"Liquidação Cancelada",VLOOKUP(B75,'BASE DE DADOS OPS'!$B$4:$P$9650,10,FALSE),"Liquidação Cancelada")</f>
        <v>45938</v>
      </c>
      <c r="W75" s="13">
        <f t="shared" si="22"/>
        <v>1</v>
      </c>
      <c r="X75" s="10">
        <f>VLOOKUP(A75,'BASE DE DADOS OPS'!$A$4:$P$9650,12,FALSE)</f>
        <v>6433</v>
      </c>
      <c r="Y75" s="4">
        <f>IF(X75&lt;&gt;"Liquidação Cancelada",VLOOKUP(B75,'BASE DE DADOS OPS'!$B$5:$P$9635,12,FALSE),"Liquidação Cancelada")</f>
        <v>9223.33</v>
      </c>
      <c r="Z75" s="4">
        <f>IF(X75&lt;&gt;"Liquidação Cancelada",VLOOKUP(B75,'BASE DE DADOS OPS'!$B$5:$P$9635,14,FALSE),"Liquidação Cancelada")</f>
        <v>1460.71</v>
      </c>
      <c r="AA75" s="4">
        <f>IF(X75&lt;&gt;"Liquidação Cancelada",VLOOKUP(B75,'BASE DE DADOS OPS'!$B$5:$P$9635,13,FALSE),"Liquidação Cancelada")</f>
        <v>7762.62</v>
      </c>
      <c r="AB75" s="4">
        <f t="shared" si="23"/>
        <v>7762.62</v>
      </c>
      <c r="AC75" s="3">
        <f t="shared" si="24"/>
        <v>0</v>
      </c>
      <c r="AD75" s="29"/>
    </row>
    <row r="76" spans="1:30" s="23" customFormat="1" ht="24.95" customHeight="1" x14ac:dyDescent="0.2">
      <c r="A76" s="23" t="str">
        <f t="shared" si="16"/>
        <v>1441|1440011|101|2025|16618025672|3611|3686,74</v>
      </c>
      <c r="B76" s="23" t="str">
        <f t="shared" si="17"/>
        <v>1441|1440011|101|2025|6361</v>
      </c>
      <c r="C76" s="28" t="str">
        <f t="shared" si="18"/>
        <v>1440011|6361</v>
      </c>
      <c r="D76" s="10">
        <v>1441</v>
      </c>
      <c r="E76" s="10">
        <v>1440011</v>
      </c>
      <c r="F76" s="36" t="str">
        <f t="shared" si="19"/>
        <v>101/2025</v>
      </c>
      <c r="G76" s="10">
        <v>101</v>
      </c>
      <c r="H76" s="10">
        <v>2025</v>
      </c>
      <c r="I76" s="36" t="str">
        <f t="shared" si="20"/>
        <v>10.1</v>
      </c>
      <c r="J76" s="10">
        <v>10</v>
      </c>
      <c r="K76" s="10">
        <v>1</v>
      </c>
      <c r="L76" s="10">
        <v>16618025672</v>
      </c>
      <c r="M76" s="11" t="s">
        <v>348</v>
      </c>
      <c r="N76" s="10">
        <v>3611</v>
      </c>
      <c r="O76" s="11" t="s">
        <v>481</v>
      </c>
      <c r="P76" s="9">
        <v>45937</v>
      </c>
      <c r="Q76" s="10">
        <v>9</v>
      </c>
      <c r="R76" s="3">
        <v>3686.74</v>
      </c>
      <c r="S76" s="3">
        <v>0</v>
      </c>
      <c r="T76" s="3">
        <v>0</v>
      </c>
      <c r="U76" s="33">
        <f t="shared" si="21"/>
        <v>3686.74</v>
      </c>
      <c r="V76" s="9">
        <f>IF(X76&lt;&gt;"Liquidação Cancelada",VLOOKUP(B76,'BASE DE DADOS OPS'!$B$4:$P$9650,10,FALSE),"Liquidação Cancelada")</f>
        <v>45938</v>
      </c>
      <c r="W76" s="13">
        <f t="shared" si="22"/>
        <v>1</v>
      </c>
      <c r="X76" s="10">
        <f>VLOOKUP(A76,'BASE DE DADOS OPS'!$A$4:$P$9650,12,FALSE)</f>
        <v>6361</v>
      </c>
      <c r="Y76" s="4">
        <f>IF(X76&lt;&gt;"Liquidação Cancelada",VLOOKUP(B76,'BASE DE DADOS OPS'!$B$5:$P$9635,12,FALSE),"Liquidação Cancelada")</f>
        <v>3686.74</v>
      </c>
      <c r="Z76" s="4">
        <f>IF(X76&lt;&gt;"Liquidação Cancelada",VLOOKUP(B76,'BASE DE DADOS OPS'!$B$5:$P$9635,14,FALSE),"Liquidação Cancelada")</f>
        <v>67.77</v>
      </c>
      <c r="AA76" s="4">
        <f>IF(X76&lt;&gt;"Liquidação Cancelada",VLOOKUP(B76,'BASE DE DADOS OPS'!$B$5:$P$9635,13,FALSE),"Liquidação Cancelada")</f>
        <v>3618.97</v>
      </c>
      <c r="AB76" s="4">
        <f t="shared" si="23"/>
        <v>3618.97</v>
      </c>
      <c r="AC76" s="3">
        <f t="shared" si="24"/>
        <v>0</v>
      </c>
      <c r="AD76" s="29"/>
    </row>
    <row r="77" spans="1:30" s="23" customFormat="1" ht="24.95" customHeight="1" x14ac:dyDescent="0.2">
      <c r="A77" s="23" t="str">
        <f t="shared" si="16"/>
        <v>1441|1440011|102|2025|56445180604|3611|3193,84</v>
      </c>
      <c r="B77" s="23" t="str">
        <f t="shared" si="17"/>
        <v>1441|1440011|102|2025|6470</v>
      </c>
      <c r="C77" s="28" t="str">
        <f t="shared" si="18"/>
        <v>1440011|6470</v>
      </c>
      <c r="D77" s="10">
        <v>1441</v>
      </c>
      <c r="E77" s="10">
        <v>1440011</v>
      </c>
      <c r="F77" s="36" t="str">
        <f t="shared" si="19"/>
        <v>102/2025</v>
      </c>
      <c r="G77" s="10">
        <v>102</v>
      </c>
      <c r="H77" s="10">
        <v>2025</v>
      </c>
      <c r="I77" s="36" t="str">
        <f t="shared" si="20"/>
        <v>10.1</v>
      </c>
      <c r="J77" s="10">
        <v>10</v>
      </c>
      <c r="K77" s="10">
        <v>1</v>
      </c>
      <c r="L77" s="10">
        <v>56445180604</v>
      </c>
      <c r="M77" s="11" t="s">
        <v>349</v>
      </c>
      <c r="N77" s="10">
        <v>3611</v>
      </c>
      <c r="O77" s="11" t="s">
        <v>481</v>
      </c>
      <c r="P77" s="9">
        <v>45937</v>
      </c>
      <c r="Q77" s="10">
        <v>9</v>
      </c>
      <c r="R77" s="3">
        <v>3193.84</v>
      </c>
      <c r="S77" s="3">
        <v>0</v>
      </c>
      <c r="T77" s="3">
        <v>0</v>
      </c>
      <c r="U77" s="33">
        <f t="shared" si="21"/>
        <v>3193.84</v>
      </c>
      <c r="V77" s="9">
        <f>IF(X77&lt;&gt;"Liquidação Cancelada",VLOOKUP(B77,'BASE DE DADOS OPS'!$B$4:$P$9650,10,FALSE),"Liquidação Cancelada")</f>
        <v>45939</v>
      </c>
      <c r="W77" s="13">
        <f t="shared" si="22"/>
        <v>2</v>
      </c>
      <c r="X77" s="10">
        <f>VLOOKUP(A77,'BASE DE DADOS OPS'!$A$4:$P$9650,12,FALSE)</f>
        <v>6470</v>
      </c>
      <c r="Y77" s="4">
        <f>IF(X77&lt;&gt;"Liquidação Cancelada",VLOOKUP(B77,'BASE DE DADOS OPS'!$B$5:$P$9635,12,FALSE),"Liquidação Cancelada")</f>
        <v>3193.84</v>
      </c>
      <c r="Z77" s="4">
        <f>IF(X77&lt;&gt;"Liquidação Cancelada",VLOOKUP(B77,'BASE DE DADOS OPS'!$B$5:$P$9635,14,FALSE),"Liquidação Cancelada")</f>
        <v>11.84</v>
      </c>
      <c r="AA77" s="4">
        <f>IF(X77&lt;&gt;"Liquidação Cancelada",VLOOKUP(B77,'BASE DE DADOS OPS'!$B$5:$P$9635,13,FALSE),"Liquidação Cancelada")</f>
        <v>3182</v>
      </c>
      <c r="AB77" s="4">
        <f t="shared" si="23"/>
        <v>3182</v>
      </c>
      <c r="AC77" s="3">
        <f t="shared" si="24"/>
        <v>0</v>
      </c>
      <c r="AD77" s="29"/>
    </row>
    <row r="78" spans="1:30" s="23" customFormat="1" ht="24.95" customHeight="1" x14ac:dyDescent="0.2">
      <c r="A78" s="23" t="str">
        <f t="shared" si="16"/>
        <v>1441|1440011|106|2025|69750416104|3611|1298,9</v>
      </c>
      <c r="B78" s="23" t="str">
        <f t="shared" si="17"/>
        <v>1441|1440011|106|2025|6509</v>
      </c>
      <c r="C78" s="28" t="str">
        <f t="shared" si="18"/>
        <v>1440011|6509</v>
      </c>
      <c r="D78" s="10">
        <v>1441</v>
      </c>
      <c r="E78" s="10">
        <v>1440011</v>
      </c>
      <c r="F78" s="36" t="str">
        <f t="shared" si="19"/>
        <v>106/2025</v>
      </c>
      <c r="G78" s="10">
        <v>106</v>
      </c>
      <c r="H78" s="10">
        <v>2025</v>
      </c>
      <c r="I78" s="36" t="str">
        <f t="shared" si="20"/>
        <v>10.1</v>
      </c>
      <c r="J78" s="10">
        <v>10</v>
      </c>
      <c r="K78" s="10">
        <v>1</v>
      </c>
      <c r="L78" s="10">
        <v>69750416104</v>
      </c>
      <c r="M78" s="11" t="s">
        <v>353</v>
      </c>
      <c r="N78" s="10">
        <v>3611</v>
      </c>
      <c r="O78" s="11" t="s">
        <v>481</v>
      </c>
      <c r="P78" s="9">
        <v>45937</v>
      </c>
      <c r="Q78" s="10">
        <v>9</v>
      </c>
      <c r="R78" s="3">
        <v>1298.9000000000001</v>
      </c>
      <c r="S78" s="3">
        <v>0</v>
      </c>
      <c r="T78" s="3">
        <v>0</v>
      </c>
      <c r="U78" s="33">
        <f t="shared" si="21"/>
        <v>1298.9000000000001</v>
      </c>
      <c r="V78" s="9">
        <f>IF(X78&lt;&gt;"Liquidação Cancelada",VLOOKUP(B78,'BASE DE DADOS OPS'!$B$4:$P$9650,10,FALSE),"Liquidação Cancelada")</f>
        <v>45939</v>
      </c>
      <c r="W78" s="13">
        <f t="shared" si="22"/>
        <v>2</v>
      </c>
      <c r="X78" s="10">
        <f>VLOOKUP(A78,'BASE DE DADOS OPS'!$A$4:$P$9650,12,FALSE)</f>
        <v>6509</v>
      </c>
      <c r="Y78" s="4">
        <f>IF(X78&lt;&gt;"Liquidação Cancelada",VLOOKUP(B78,'BASE DE DADOS OPS'!$B$5:$P$9635,12,FALSE),"Liquidação Cancelada")</f>
        <v>1298.9000000000001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1298.9000000000001</v>
      </c>
      <c r="AB78" s="4">
        <f t="shared" si="23"/>
        <v>1298.9000000000001</v>
      </c>
      <c r="AC78" s="3">
        <f t="shared" si="24"/>
        <v>0</v>
      </c>
      <c r="AD78" s="29"/>
    </row>
    <row r="79" spans="1:30" s="23" customFormat="1" ht="24.95" customHeight="1" x14ac:dyDescent="0.2">
      <c r="A79" s="23" t="str">
        <f t="shared" si="16"/>
        <v>1441|1440011|108|2025|20660570610|3611|13040,43</v>
      </c>
      <c r="B79" s="23" t="str">
        <f t="shared" si="17"/>
        <v>1441|1440011|108|2025|6478</v>
      </c>
      <c r="C79" s="28" t="str">
        <f t="shared" si="18"/>
        <v>1440011|6478</v>
      </c>
      <c r="D79" s="10">
        <v>1441</v>
      </c>
      <c r="E79" s="10">
        <v>1440011</v>
      </c>
      <c r="F79" s="36" t="str">
        <f t="shared" si="19"/>
        <v>108/2025</v>
      </c>
      <c r="G79" s="10">
        <v>108</v>
      </c>
      <c r="H79" s="10">
        <v>2025</v>
      </c>
      <c r="I79" s="36" t="str">
        <f t="shared" si="20"/>
        <v>10.1</v>
      </c>
      <c r="J79" s="10">
        <v>10</v>
      </c>
      <c r="K79" s="10">
        <v>1</v>
      </c>
      <c r="L79" s="10">
        <v>20660570610</v>
      </c>
      <c r="M79" s="11" t="s">
        <v>355</v>
      </c>
      <c r="N79" s="10">
        <v>3611</v>
      </c>
      <c r="O79" s="11" t="s">
        <v>481</v>
      </c>
      <c r="P79" s="9">
        <v>45937</v>
      </c>
      <c r="Q79" s="10">
        <v>9</v>
      </c>
      <c r="R79" s="3">
        <v>13040.43</v>
      </c>
      <c r="S79" s="3">
        <v>0</v>
      </c>
      <c r="T79" s="3">
        <v>0</v>
      </c>
      <c r="U79" s="33">
        <f t="shared" si="21"/>
        <v>13040.43</v>
      </c>
      <c r="V79" s="9">
        <f>IF(X79&lt;&gt;"Liquidação Cancelada",VLOOKUP(B79,'BASE DE DADOS OPS'!$B$4:$P$9650,10,FALSE),"Liquidação Cancelada")</f>
        <v>45939</v>
      </c>
      <c r="W79" s="13">
        <f t="shared" si="22"/>
        <v>2</v>
      </c>
      <c r="X79" s="10">
        <f>VLOOKUP(A79,'BASE DE DADOS OPS'!$A$4:$P$9650,12,FALSE)</f>
        <v>6478</v>
      </c>
      <c r="Y79" s="4">
        <f>IF(X79&lt;&gt;"Liquidação Cancelada",VLOOKUP(B79,'BASE DE DADOS OPS'!$B$5:$P$9635,12,FALSE),"Liquidação Cancelada")</f>
        <v>13040.43</v>
      </c>
      <c r="Z79" s="4">
        <f>IF(X79&lt;&gt;"Liquidação Cancelada",VLOOKUP(B79,'BASE DE DADOS OPS'!$B$5:$P$9635,14,FALSE),"Liquidação Cancelada")</f>
        <v>2510.41</v>
      </c>
      <c r="AA79" s="4">
        <f>IF(X79&lt;&gt;"Liquidação Cancelada",VLOOKUP(B79,'BASE DE DADOS OPS'!$B$5:$P$9635,13,FALSE),"Liquidação Cancelada")</f>
        <v>10530.02</v>
      </c>
      <c r="AB79" s="4">
        <f t="shared" si="23"/>
        <v>10530.02</v>
      </c>
      <c r="AC79" s="3">
        <f t="shared" si="24"/>
        <v>0</v>
      </c>
      <c r="AD79" s="29"/>
    </row>
    <row r="80" spans="1:30" s="23" customFormat="1" ht="24.95" customHeight="1" x14ac:dyDescent="0.2">
      <c r="A80" s="23" t="str">
        <f t="shared" si="16"/>
        <v>1441|1440011|109|2025|73060178615|3611|3756,64</v>
      </c>
      <c r="B80" s="23" t="str">
        <f t="shared" si="17"/>
        <v>1441|1440011|109|2025|6513</v>
      </c>
      <c r="C80" s="28" t="str">
        <f t="shared" si="18"/>
        <v>1440011|6513</v>
      </c>
      <c r="D80" s="10">
        <v>1441</v>
      </c>
      <c r="E80" s="10">
        <v>1440011</v>
      </c>
      <c r="F80" s="36" t="str">
        <f t="shared" si="19"/>
        <v>109/2025</v>
      </c>
      <c r="G80" s="10">
        <v>109</v>
      </c>
      <c r="H80" s="10">
        <v>2025</v>
      </c>
      <c r="I80" s="36" t="str">
        <f t="shared" si="20"/>
        <v>10.1</v>
      </c>
      <c r="J80" s="10">
        <v>10</v>
      </c>
      <c r="K80" s="10">
        <v>1</v>
      </c>
      <c r="L80" s="10">
        <v>73060178615</v>
      </c>
      <c r="M80" s="11" t="s">
        <v>310</v>
      </c>
      <c r="N80" s="10">
        <v>3611</v>
      </c>
      <c r="O80" s="11" t="s">
        <v>481</v>
      </c>
      <c r="P80" s="9">
        <v>45937</v>
      </c>
      <c r="Q80" s="10">
        <v>9</v>
      </c>
      <c r="R80" s="3">
        <v>3756.64</v>
      </c>
      <c r="S80" s="3">
        <v>0</v>
      </c>
      <c r="T80" s="3">
        <v>0</v>
      </c>
      <c r="U80" s="33">
        <f t="shared" si="21"/>
        <v>3756.64</v>
      </c>
      <c r="V80" s="9">
        <f>IF(X80&lt;&gt;"Liquidação Cancelada",VLOOKUP(B80,'BASE DE DADOS OPS'!$B$4:$P$9650,10,FALSE),"Liquidação Cancelada")</f>
        <v>45939</v>
      </c>
      <c r="W80" s="13">
        <f t="shared" si="22"/>
        <v>2</v>
      </c>
      <c r="X80" s="10">
        <f>VLOOKUP(A80,'BASE DE DADOS OPS'!$A$4:$P$9650,12,FALSE)</f>
        <v>6513</v>
      </c>
      <c r="Y80" s="4">
        <f>IF(X80&lt;&gt;"Liquidação Cancelada",VLOOKUP(B80,'BASE DE DADOS OPS'!$B$5:$P$9635,12,FALSE),"Liquidação Cancelada")</f>
        <v>3756.6400000000003</v>
      </c>
      <c r="Z80" s="4">
        <f>IF(X80&lt;&gt;"Liquidação Cancelada",VLOOKUP(B80,'BASE DE DADOS OPS'!$B$5:$P$9635,14,FALSE),"Liquidação Cancelada")</f>
        <v>78.260000000000005</v>
      </c>
      <c r="AA80" s="4">
        <f>IF(X80&lt;&gt;"Liquidação Cancelada",VLOOKUP(B80,'BASE DE DADOS OPS'!$B$5:$P$9635,13,FALSE),"Liquidação Cancelada")</f>
        <v>3678.38</v>
      </c>
      <c r="AB80" s="4">
        <f t="shared" si="23"/>
        <v>3678.38</v>
      </c>
      <c r="AC80" s="3">
        <f t="shared" si="24"/>
        <v>-4.5474735088646412E-13</v>
      </c>
      <c r="AD80" s="29"/>
    </row>
    <row r="81" spans="1:30" s="23" customFormat="1" ht="24.95" customHeight="1" x14ac:dyDescent="0.2">
      <c r="A81" s="23" t="str">
        <f t="shared" si="16"/>
        <v>1441|1440011|110|2025|37578588672|3611|1780,23</v>
      </c>
      <c r="B81" s="23" t="str">
        <f t="shared" si="17"/>
        <v>1441|1440011|110|2025|6507</v>
      </c>
      <c r="C81" s="28" t="str">
        <f t="shared" si="18"/>
        <v>1440011|6507</v>
      </c>
      <c r="D81" s="10">
        <v>1441</v>
      </c>
      <c r="E81" s="10">
        <v>1440011</v>
      </c>
      <c r="F81" s="36" t="str">
        <f t="shared" si="19"/>
        <v>110/2025</v>
      </c>
      <c r="G81" s="10">
        <v>110</v>
      </c>
      <c r="H81" s="10">
        <v>2025</v>
      </c>
      <c r="I81" s="36" t="str">
        <f t="shared" si="20"/>
        <v>10.1</v>
      </c>
      <c r="J81" s="10">
        <v>10</v>
      </c>
      <c r="K81" s="10">
        <v>1</v>
      </c>
      <c r="L81" s="10">
        <v>37578588672</v>
      </c>
      <c r="M81" s="11" t="s">
        <v>356</v>
      </c>
      <c r="N81" s="10">
        <v>3611</v>
      </c>
      <c r="O81" s="11" t="s">
        <v>481</v>
      </c>
      <c r="P81" s="9">
        <v>45937</v>
      </c>
      <c r="Q81" s="10">
        <v>9</v>
      </c>
      <c r="R81" s="3">
        <v>1780.23</v>
      </c>
      <c r="S81" s="3">
        <v>0</v>
      </c>
      <c r="T81" s="3">
        <v>0</v>
      </c>
      <c r="U81" s="33">
        <f t="shared" si="21"/>
        <v>1780.23</v>
      </c>
      <c r="V81" s="9">
        <f>IF(X81&lt;&gt;"Liquidação Cancelada",VLOOKUP(B81,'BASE DE DADOS OPS'!$B$4:$P$9650,10,FALSE),"Liquidação Cancelada")</f>
        <v>45939</v>
      </c>
      <c r="W81" s="13">
        <f t="shared" si="22"/>
        <v>2</v>
      </c>
      <c r="X81" s="10">
        <f>VLOOKUP(A81,'BASE DE DADOS OPS'!$A$4:$P$9650,12,FALSE)</f>
        <v>6507</v>
      </c>
      <c r="Y81" s="4">
        <f>IF(X81&lt;&gt;"Liquidação Cancelada",VLOOKUP(B81,'BASE DE DADOS OPS'!$B$5:$P$9635,12,FALSE),"Liquidação Cancelada")</f>
        <v>1780.23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1780.23</v>
      </c>
      <c r="AB81" s="4">
        <f t="shared" si="23"/>
        <v>1780.23</v>
      </c>
      <c r="AC81" s="3">
        <f t="shared" si="24"/>
        <v>0</v>
      </c>
      <c r="AD81" s="29"/>
    </row>
    <row r="82" spans="1:30" s="23" customFormat="1" ht="24.95" customHeight="1" x14ac:dyDescent="0.2">
      <c r="A82" s="23" t="str">
        <f t="shared" si="16"/>
        <v>1441|1440011|114|2025|84939974634|3611|5273,86</v>
      </c>
      <c r="B82" s="23" t="str">
        <f t="shared" si="17"/>
        <v>1441|1440011|114|2025|6506</v>
      </c>
      <c r="C82" s="28" t="str">
        <f t="shared" si="18"/>
        <v>1440011|6506</v>
      </c>
      <c r="D82" s="10">
        <v>1441</v>
      </c>
      <c r="E82" s="10">
        <v>1440011</v>
      </c>
      <c r="F82" s="36" t="str">
        <f t="shared" si="19"/>
        <v>114/2025</v>
      </c>
      <c r="G82" s="10">
        <v>114</v>
      </c>
      <c r="H82" s="10">
        <v>2025</v>
      </c>
      <c r="I82" s="36" t="str">
        <f t="shared" si="20"/>
        <v>10.1</v>
      </c>
      <c r="J82" s="10">
        <v>10</v>
      </c>
      <c r="K82" s="10">
        <v>1</v>
      </c>
      <c r="L82" s="10">
        <v>84939974634</v>
      </c>
      <c r="M82" s="11" t="s">
        <v>360</v>
      </c>
      <c r="N82" s="10">
        <v>3611</v>
      </c>
      <c r="O82" s="11" t="s">
        <v>481</v>
      </c>
      <c r="P82" s="9">
        <v>45937</v>
      </c>
      <c r="Q82" s="10">
        <v>9</v>
      </c>
      <c r="R82" s="3">
        <v>5273.86</v>
      </c>
      <c r="S82" s="3">
        <v>0</v>
      </c>
      <c r="T82" s="3">
        <v>0</v>
      </c>
      <c r="U82" s="33">
        <f t="shared" si="21"/>
        <v>5273.86</v>
      </c>
      <c r="V82" s="9">
        <f>IF(X82&lt;&gt;"Liquidação Cancelada",VLOOKUP(B82,'BASE DE DADOS OPS'!$B$4:$P$9650,10,FALSE),"Liquidação Cancelada")</f>
        <v>45939</v>
      </c>
      <c r="W82" s="13">
        <f t="shared" si="22"/>
        <v>2</v>
      </c>
      <c r="X82" s="10">
        <f>VLOOKUP(A82,'BASE DE DADOS OPS'!$A$4:$P$9650,12,FALSE)</f>
        <v>6506</v>
      </c>
      <c r="Y82" s="4">
        <f>IF(X82&lt;&gt;"Liquidação Cancelada",VLOOKUP(B82,'BASE DE DADOS OPS'!$B$5:$P$9635,12,FALSE),"Liquidação Cancelada")</f>
        <v>5273.8600000000006</v>
      </c>
      <c r="Z82" s="4">
        <f>IF(X82&lt;&gt;"Liquidação Cancelada",VLOOKUP(B82,'BASE DE DADOS OPS'!$B$5:$P$9635,14,FALSE),"Liquidação Cancelada")</f>
        <v>374.6</v>
      </c>
      <c r="AA82" s="4">
        <f>IF(X82&lt;&gt;"Liquidação Cancelada",VLOOKUP(B82,'BASE DE DADOS OPS'!$B$5:$P$9635,13,FALSE),"Liquidação Cancelada")</f>
        <v>4899.26</v>
      </c>
      <c r="AB82" s="4">
        <f t="shared" si="23"/>
        <v>4899.26</v>
      </c>
      <c r="AC82" s="3">
        <f t="shared" si="24"/>
        <v>-9.0949470177292824E-13</v>
      </c>
      <c r="AD82" s="29"/>
    </row>
    <row r="83" spans="1:30" s="23" customFormat="1" ht="24.95" customHeight="1" x14ac:dyDescent="0.2">
      <c r="A83" s="23" t="str">
        <f t="shared" si="16"/>
        <v>1441|1440011|115|2025|24891606649|3611|5273,86</v>
      </c>
      <c r="B83" s="23" t="str">
        <f t="shared" si="17"/>
        <v>1441|1440011|115|2025|6505</v>
      </c>
      <c r="C83" s="28" t="str">
        <f t="shared" si="18"/>
        <v>1440011|6505</v>
      </c>
      <c r="D83" s="10">
        <v>1441</v>
      </c>
      <c r="E83" s="10">
        <v>1440011</v>
      </c>
      <c r="F83" s="36" t="str">
        <f t="shared" si="19"/>
        <v>115/2025</v>
      </c>
      <c r="G83" s="10">
        <v>115</v>
      </c>
      <c r="H83" s="10">
        <v>2025</v>
      </c>
      <c r="I83" s="36" t="str">
        <f t="shared" si="20"/>
        <v>10.1</v>
      </c>
      <c r="J83" s="10">
        <v>10</v>
      </c>
      <c r="K83" s="10">
        <v>1</v>
      </c>
      <c r="L83" s="10">
        <v>24891606649</v>
      </c>
      <c r="M83" s="11" t="s">
        <v>361</v>
      </c>
      <c r="N83" s="10">
        <v>3611</v>
      </c>
      <c r="O83" s="11" t="s">
        <v>481</v>
      </c>
      <c r="P83" s="9">
        <v>45937</v>
      </c>
      <c r="Q83" s="10">
        <v>9</v>
      </c>
      <c r="R83" s="3">
        <v>5273.86</v>
      </c>
      <c r="S83" s="3">
        <v>0</v>
      </c>
      <c r="T83" s="3">
        <v>0</v>
      </c>
      <c r="U83" s="33">
        <f t="shared" si="21"/>
        <v>5273.86</v>
      </c>
      <c r="V83" s="9">
        <f>IF(X83&lt;&gt;"Liquidação Cancelada",VLOOKUP(B83,'BASE DE DADOS OPS'!$B$4:$P$9650,10,FALSE),"Liquidação Cancelada")</f>
        <v>45939</v>
      </c>
      <c r="W83" s="13">
        <f t="shared" si="22"/>
        <v>2</v>
      </c>
      <c r="X83" s="10">
        <f>VLOOKUP(A83,'BASE DE DADOS OPS'!$A$4:$P$9650,12,FALSE)</f>
        <v>6505</v>
      </c>
      <c r="Y83" s="4">
        <f>IF(X83&lt;&gt;"Liquidação Cancelada",VLOOKUP(B83,'BASE DE DADOS OPS'!$B$5:$P$9635,12,FALSE),"Liquidação Cancelada")</f>
        <v>5273.8600000000006</v>
      </c>
      <c r="Z83" s="4">
        <f>IF(X83&lt;&gt;"Liquidação Cancelada",VLOOKUP(B83,'BASE DE DADOS OPS'!$B$5:$P$9635,14,FALSE),"Liquidação Cancelada")</f>
        <v>374.6</v>
      </c>
      <c r="AA83" s="4">
        <f>IF(X83&lt;&gt;"Liquidação Cancelada",VLOOKUP(B83,'BASE DE DADOS OPS'!$B$5:$P$9635,13,FALSE),"Liquidação Cancelada")</f>
        <v>4899.26</v>
      </c>
      <c r="AB83" s="4">
        <f t="shared" si="23"/>
        <v>4899.26</v>
      </c>
      <c r="AC83" s="3">
        <f t="shared" si="24"/>
        <v>-9.0949470177292824E-13</v>
      </c>
      <c r="AD83" s="29"/>
    </row>
    <row r="84" spans="1:30" s="23" customFormat="1" ht="24.95" customHeight="1" x14ac:dyDescent="0.2">
      <c r="A84" s="23" t="str">
        <f t="shared" si="16"/>
        <v>1441|1440011|116|2025|21374872687|3611|8151,05</v>
      </c>
      <c r="B84" s="23" t="str">
        <f t="shared" si="17"/>
        <v>1441|1440011|116|2025|6499</v>
      </c>
      <c r="C84" s="28" t="str">
        <f t="shared" si="18"/>
        <v>1440011|6499</v>
      </c>
      <c r="D84" s="10">
        <v>1441</v>
      </c>
      <c r="E84" s="10">
        <v>1440011</v>
      </c>
      <c r="F84" s="36" t="str">
        <f t="shared" si="19"/>
        <v>116/2025</v>
      </c>
      <c r="G84" s="10">
        <v>116</v>
      </c>
      <c r="H84" s="10">
        <v>2025</v>
      </c>
      <c r="I84" s="36" t="str">
        <f t="shared" si="20"/>
        <v>10.1</v>
      </c>
      <c r="J84" s="10">
        <v>10</v>
      </c>
      <c r="K84" s="10">
        <v>1</v>
      </c>
      <c r="L84" s="10">
        <v>21374872687</v>
      </c>
      <c r="M84" s="11" t="s">
        <v>362</v>
      </c>
      <c r="N84" s="10">
        <v>3611</v>
      </c>
      <c r="O84" s="11" t="s">
        <v>481</v>
      </c>
      <c r="P84" s="9">
        <v>45937</v>
      </c>
      <c r="Q84" s="10">
        <v>9</v>
      </c>
      <c r="R84" s="3">
        <v>8151.05</v>
      </c>
      <c r="S84" s="3">
        <v>0</v>
      </c>
      <c r="T84" s="3">
        <v>0</v>
      </c>
      <c r="U84" s="33">
        <f t="shared" si="21"/>
        <v>8151.05</v>
      </c>
      <c r="V84" s="9">
        <f>IF(X84&lt;&gt;"Liquidação Cancelada",VLOOKUP(B84,'BASE DE DADOS OPS'!$B$4:$P$9650,10,FALSE),"Liquidação Cancelada")</f>
        <v>45939</v>
      </c>
      <c r="W84" s="13">
        <f t="shared" si="22"/>
        <v>2</v>
      </c>
      <c r="X84" s="10">
        <f>VLOOKUP(A84,'BASE DE DADOS OPS'!$A$4:$P$9650,12,FALSE)</f>
        <v>6499</v>
      </c>
      <c r="Y84" s="4">
        <f>IF(X84&lt;&gt;"Liquidação Cancelada",VLOOKUP(B84,'BASE DE DADOS OPS'!$B$5:$P$9635,12,FALSE),"Liquidação Cancelada")</f>
        <v>8151.05</v>
      </c>
      <c r="Z84" s="4">
        <f>IF(X84&lt;&gt;"Liquidação Cancelada",VLOOKUP(B84,'BASE DE DADOS OPS'!$B$5:$P$9635,14,FALSE),"Liquidação Cancelada")</f>
        <v>1165.83</v>
      </c>
      <c r="AA84" s="4">
        <f>IF(X84&lt;&gt;"Liquidação Cancelada",VLOOKUP(B84,'BASE DE DADOS OPS'!$B$5:$P$9635,13,FALSE),"Liquidação Cancelada")</f>
        <v>6985.22</v>
      </c>
      <c r="AB84" s="4">
        <f t="shared" si="23"/>
        <v>6985.22</v>
      </c>
      <c r="AC84" s="3">
        <f t="shared" si="24"/>
        <v>0</v>
      </c>
      <c r="AD84" s="29"/>
    </row>
    <row r="85" spans="1:30" s="23" customFormat="1" ht="24.95" customHeight="1" x14ac:dyDescent="0.2">
      <c r="A85" s="23" t="str">
        <f t="shared" si="16"/>
        <v>1441|1440011|118|2025|82839425653|3611|12642,14</v>
      </c>
      <c r="B85" s="23" t="str">
        <f t="shared" si="17"/>
        <v>1441|1440011|118|2025|6496</v>
      </c>
      <c r="C85" s="28" t="str">
        <f t="shared" si="18"/>
        <v>1440011|6496</v>
      </c>
      <c r="D85" s="10">
        <v>1441</v>
      </c>
      <c r="E85" s="10">
        <v>1440011</v>
      </c>
      <c r="F85" s="36" t="str">
        <f t="shared" si="19"/>
        <v>118/2025</v>
      </c>
      <c r="G85" s="10">
        <v>118</v>
      </c>
      <c r="H85" s="10">
        <v>2025</v>
      </c>
      <c r="I85" s="36" t="str">
        <f t="shared" si="20"/>
        <v>10.1</v>
      </c>
      <c r="J85" s="10">
        <v>10</v>
      </c>
      <c r="K85" s="10">
        <v>1</v>
      </c>
      <c r="L85" s="10">
        <v>82839425653</v>
      </c>
      <c r="M85" s="11" t="s">
        <v>363</v>
      </c>
      <c r="N85" s="10">
        <v>3611</v>
      </c>
      <c r="O85" s="11" t="s">
        <v>481</v>
      </c>
      <c r="P85" s="9">
        <v>45937</v>
      </c>
      <c r="Q85" s="10">
        <v>9</v>
      </c>
      <c r="R85" s="3">
        <v>12642.14</v>
      </c>
      <c r="S85" s="3">
        <v>0</v>
      </c>
      <c r="T85" s="3">
        <v>0</v>
      </c>
      <c r="U85" s="33">
        <f t="shared" si="21"/>
        <v>12642.14</v>
      </c>
      <c r="V85" s="9">
        <f>IF(X85&lt;&gt;"Liquidação Cancelada",VLOOKUP(B85,'BASE DE DADOS OPS'!$B$4:$P$9650,10,FALSE),"Liquidação Cancelada")</f>
        <v>45939</v>
      </c>
      <c r="W85" s="13">
        <f t="shared" si="22"/>
        <v>2</v>
      </c>
      <c r="X85" s="10">
        <f>VLOOKUP(A85,'BASE DE DADOS OPS'!$A$4:$P$9650,12,FALSE)</f>
        <v>6496</v>
      </c>
      <c r="Y85" s="4">
        <f>IF(X85&lt;&gt;"Liquidação Cancelada",VLOOKUP(B85,'BASE DE DADOS OPS'!$B$5:$P$9635,12,FALSE),"Liquidação Cancelada")</f>
        <v>12642.14</v>
      </c>
      <c r="Z85" s="4">
        <f>IF(X85&lt;&gt;"Liquidação Cancelada",VLOOKUP(B85,'BASE DE DADOS OPS'!$B$5:$P$9635,14,FALSE),"Liquidação Cancelada")</f>
        <v>2400.88</v>
      </c>
      <c r="AA85" s="4">
        <f>IF(X85&lt;&gt;"Liquidação Cancelada",VLOOKUP(B85,'BASE DE DADOS OPS'!$B$5:$P$9635,13,FALSE),"Liquidação Cancelada")</f>
        <v>10241.26</v>
      </c>
      <c r="AB85" s="4">
        <f t="shared" si="23"/>
        <v>10241.259999999998</v>
      </c>
      <c r="AC85" s="3">
        <f t="shared" si="24"/>
        <v>1.8189894035458565E-12</v>
      </c>
      <c r="AD85" s="29"/>
    </row>
    <row r="86" spans="1:30" s="23" customFormat="1" ht="24.95" customHeight="1" x14ac:dyDescent="0.2">
      <c r="A86" s="23" t="str">
        <f t="shared" si="16"/>
        <v>1441|1440011|119|2025|4928579895|3611|7673,24</v>
      </c>
      <c r="B86" s="23" t="str">
        <f t="shared" si="17"/>
        <v>1441|1440011|119|2025|6495</v>
      </c>
      <c r="C86" s="28" t="str">
        <f t="shared" si="18"/>
        <v>1440011|6495</v>
      </c>
      <c r="D86" s="10">
        <v>1441</v>
      </c>
      <c r="E86" s="10">
        <v>1440011</v>
      </c>
      <c r="F86" s="36" t="str">
        <f t="shared" si="19"/>
        <v>119/2025</v>
      </c>
      <c r="G86" s="10">
        <v>119</v>
      </c>
      <c r="H86" s="10">
        <v>2025</v>
      </c>
      <c r="I86" s="36" t="str">
        <f t="shared" si="20"/>
        <v>10.1</v>
      </c>
      <c r="J86" s="10">
        <v>10</v>
      </c>
      <c r="K86" s="10">
        <v>1</v>
      </c>
      <c r="L86" s="10">
        <v>4928579895</v>
      </c>
      <c r="M86" s="11" t="s">
        <v>364</v>
      </c>
      <c r="N86" s="10">
        <v>3611</v>
      </c>
      <c r="O86" s="11" t="s">
        <v>481</v>
      </c>
      <c r="P86" s="9">
        <v>45937</v>
      </c>
      <c r="Q86" s="10">
        <v>9</v>
      </c>
      <c r="R86" s="3">
        <v>7673.24</v>
      </c>
      <c r="S86" s="3">
        <v>0</v>
      </c>
      <c r="T86" s="3">
        <v>0</v>
      </c>
      <c r="U86" s="33">
        <f t="shared" si="21"/>
        <v>7673.24</v>
      </c>
      <c r="V86" s="9">
        <f>IF(X86&lt;&gt;"Liquidação Cancelada",VLOOKUP(B86,'BASE DE DADOS OPS'!$B$4:$P$9650,10,FALSE),"Liquidação Cancelada")</f>
        <v>45939</v>
      </c>
      <c r="W86" s="13">
        <f t="shared" si="22"/>
        <v>2</v>
      </c>
      <c r="X86" s="10">
        <f>VLOOKUP(A86,'BASE DE DADOS OPS'!$A$4:$P$9650,12,FALSE)</f>
        <v>6495</v>
      </c>
      <c r="Y86" s="4">
        <f>IF(X86&lt;&gt;"Liquidação Cancelada",VLOOKUP(B86,'BASE DE DADOS OPS'!$B$5:$P$9635,12,FALSE),"Liquidação Cancelada")</f>
        <v>7673.2400000000007</v>
      </c>
      <c r="Z86" s="4">
        <f>IF(X86&lt;&gt;"Liquidação Cancelada",VLOOKUP(B86,'BASE DE DADOS OPS'!$B$5:$P$9635,14,FALSE),"Liquidação Cancelada")</f>
        <v>1034.43</v>
      </c>
      <c r="AA86" s="4">
        <f>IF(X86&lt;&gt;"Liquidação Cancelada",VLOOKUP(B86,'BASE DE DADOS OPS'!$B$5:$P$9635,13,FALSE),"Liquidação Cancelada")</f>
        <v>6638.81</v>
      </c>
      <c r="AB86" s="4">
        <f t="shared" si="23"/>
        <v>6638.81</v>
      </c>
      <c r="AC86" s="3">
        <f t="shared" si="24"/>
        <v>-9.0949470177292824E-13</v>
      </c>
      <c r="AD86" s="29"/>
    </row>
    <row r="87" spans="1:30" s="23" customFormat="1" ht="24.95" customHeight="1" x14ac:dyDescent="0.2">
      <c r="A87" s="23" t="str">
        <f t="shared" si="16"/>
        <v>1441|1440011|122|2025|86784552687|3611|5403,59</v>
      </c>
      <c r="B87" s="23" t="str">
        <f t="shared" si="17"/>
        <v>1441|1440011|122|2025|6490</v>
      </c>
      <c r="C87" s="28" t="str">
        <f t="shared" si="18"/>
        <v>1440011|6490</v>
      </c>
      <c r="D87" s="10">
        <v>1441</v>
      </c>
      <c r="E87" s="10">
        <v>1440011</v>
      </c>
      <c r="F87" s="36" t="str">
        <f t="shared" si="19"/>
        <v>122/2025</v>
      </c>
      <c r="G87" s="10">
        <v>122</v>
      </c>
      <c r="H87" s="10">
        <v>2025</v>
      </c>
      <c r="I87" s="36" t="str">
        <f t="shared" si="20"/>
        <v>10.1</v>
      </c>
      <c r="J87" s="10">
        <v>10</v>
      </c>
      <c r="K87" s="10">
        <v>1</v>
      </c>
      <c r="L87" s="10">
        <v>86784552687</v>
      </c>
      <c r="M87" s="11" t="s">
        <v>366</v>
      </c>
      <c r="N87" s="10">
        <v>3611</v>
      </c>
      <c r="O87" s="11" t="s">
        <v>481</v>
      </c>
      <c r="P87" s="9">
        <v>45937</v>
      </c>
      <c r="Q87" s="10">
        <v>9</v>
      </c>
      <c r="R87" s="3">
        <v>5403.59</v>
      </c>
      <c r="S87" s="3">
        <v>0</v>
      </c>
      <c r="T87" s="3">
        <v>0</v>
      </c>
      <c r="U87" s="33">
        <f t="shared" si="21"/>
        <v>5403.59</v>
      </c>
      <c r="V87" s="9">
        <f>IF(X87&lt;&gt;"Liquidação Cancelada",VLOOKUP(B87,'BASE DE DADOS OPS'!$B$4:$P$9650,10,FALSE),"Liquidação Cancelada")</f>
        <v>45939</v>
      </c>
      <c r="W87" s="13">
        <f t="shared" si="22"/>
        <v>2</v>
      </c>
      <c r="X87" s="10">
        <f>VLOOKUP(A87,'BASE DE DADOS OPS'!$A$4:$P$9650,12,FALSE)</f>
        <v>6490</v>
      </c>
      <c r="Y87" s="4">
        <f>IF(X87&lt;&gt;"Liquidação Cancelada",VLOOKUP(B87,'BASE DE DADOS OPS'!$B$5:$P$9635,12,FALSE),"Liquidação Cancelada")</f>
        <v>5403.59</v>
      </c>
      <c r="Z87" s="4">
        <f>IF(X87&lt;&gt;"Liquidação Cancelada",VLOOKUP(B87,'BASE DE DADOS OPS'!$B$5:$P$9635,14,FALSE),"Liquidação Cancelada")</f>
        <v>410.28</v>
      </c>
      <c r="AA87" s="4">
        <f>IF(X87&lt;&gt;"Liquidação Cancelada",VLOOKUP(B87,'BASE DE DADOS OPS'!$B$5:$P$9635,13,FALSE),"Liquidação Cancelada")</f>
        <v>4993.3100000000004</v>
      </c>
      <c r="AB87" s="4">
        <f t="shared" si="23"/>
        <v>4993.3100000000004</v>
      </c>
      <c r="AC87" s="3">
        <f t="shared" si="24"/>
        <v>0</v>
      </c>
      <c r="AD87" s="29"/>
    </row>
    <row r="88" spans="1:30" s="23" customFormat="1" ht="24.95" customHeight="1" x14ac:dyDescent="0.2">
      <c r="A88" s="23" t="str">
        <f t="shared" si="16"/>
        <v>1441|1440011|124|2025|10212674650|3611|3800</v>
      </c>
      <c r="B88" s="23" t="str">
        <f t="shared" si="17"/>
        <v>1441|1440011|124|2025|6449</v>
      </c>
      <c r="C88" s="28" t="str">
        <f t="shared" si="18"/>
        <v>1440011|6449</v>
      </c>
      <c r="D88" s="10">
        <v>1441</v>
      </c>
      <c r="E88" s="10">
        <v>1440011</v>
      </c>
      <c r="F88" s="36" t="str">
        <f t="shared" si="19"/>
        <v>124/2025</v>
      </c>
      <c r="G88" s="10">
        <v>124</v>
      </c>
      <c r="H88" s="10">
        <v>2025</v>
      </c>
      <c r="I88" s="36" t="str">
        <f t="shared" si="20"/>
        <v>10.1</v>
      </c>
      <c r="J88" s="10">
        <v>10</v>
      </c>
      <c r="K88" s="10">
        <v>1</v>
      </c>
      <c r="L88" s="10">
        <v>10212674650</v>
      </c>
      <c r="M88" s="11" t="s">
        <v>367</v>
      </c>
      <c r="N88" s="10">
        <v>3611</v>
      </c>
      <c r="O88" s="11" t="s">
        <v>481</v>
      </c>
      <c r="P88" s="9">
        <v>45937</v>
      </c>
      <c r="Q88" s="10">
        <v>9</v>
      </c>
      <c r="R88" s="3">
        <v>3800</v>
      </c>
      <c r="S88" s="3">
        <v>0</v>
      </c>
      <c r="T88" s="3">
        <v>0</v>
      </c>
      <c r="U88" s="33">
        <f t="shared" si="21"/>
        <v>3800</v>
      </c>
      <c r="V88" s="9">
        <f>IF(X88&lt;&gt;"Liquidação Cancelada",VLOOKUP(B88,'BASE DE DADOS OPS'!$B$4:$P$9650,10,FALSE),"Liquidação Cancelada")</f>
        <v>45938</v>
      </c>
      <c r="W88" s="13">
        <f t="shared" si="22"/>
        <v>1</v>
      </c>
      <c r="X88" s="10">
        <f>VLOOKUP(A88,'BASE DE DADOS OPS'!$A$4:$P$9650,12,FALSE)</f>
        <v>6449</v>
      </c>
      <c r="Y88" s="4">
        <f>IF(X88&lt;&gt;"Liquidação Cancelada",VLOOKUP(B88,'BASE DE DADOS OPS'!$B$5:$P$9635,12,FALSE),"Liquidação Cancelada")</f>
        <v>3800</v>
      </c>
      <c r="Z88" s="4">
        <f>IF(X88&lt;&gt;"Liquidação Cancelada",VLOOKUP(B88,'BASE DE DADOS OPS'!$B$5:$P$9635,14,FALSE),"Liquidação Cancelada")</f>
        <v>84.76</v>
      </c>
      <c r="AA88" s="4">
        <f>IF(X88&lt;&gt;"Liquidação Cancelada",VLOOKUP(B88,'BASE DE DADOS OPS'!$B$5:$P$9635,13,FALSE),"Liquidação Cancelada")</f>
        <v>3715.24</v>
      </c>
      <c r="AB88" s="4">
        <f t="shared" si="23"/>
        <v>3715.24</v>
      </c>
      <c r="AC88" s="3">
        <f t="shared" si="24"/>
        <v>0</v>
      </c>
      <c r="AD88" s="29"/>
    </row>
    <row r="89" spans="1:30" s="23" customFormat="1" ht="24.95" customHeight="1" x14ac:dyDescent="0.2">
      <c r="A89" s="23" t="str">
        <f t="shared" si="16"/>
        <v>1441|1440011|125|2025|62297406649|3611|1859,17</v>
      </c>
      <c r="B89" s="23" t="str">
        <f t="shared" si="17"/>
        <v>1441|1440011|125|2025|6424</v>
      </c>
      <c r="C89" s="28" t="str">
        <f t="shared" si="18"/>
        <v>1440011|6424</v>
      </c>
      <c r="D89" s="10">
        <v>1441</v>
      </c>
      <c r="E89" s="10">
        <v>1440011</v>
      </c>
      <c r="F89" s="36" t="str">
        <f t="shared" si="19"/>
        <v>125/2025</v>
      </c>
      <c r="G89" s="10">
        <v>125</v>
      </c>
      <c r="H89" s="10">
        <v>2025</v>
      </c>
      <c r="I89" s="36" t="str">
        <f t="shared" si="20"/>
        <v>10.1</v>
      </c>
      <c r="J89" s="10">
        <v>10</v>
      </c>
      <c r="K89" s="10">
        <v>1</v>
      </c>
      <c r="L89" s="10">
        <v>62297406649</v>
      </c>
      <c r="M89" s="11" t="s">
        <v>368</v>
      </c>
      <c r="N89" s="10">
        <v>3611</v>
      </c>
      <c r="O89" s="11" t="s">
        <v>481</v>
      </c>
      <c r="P89" s="9">
        <v>45937</v>
      </c>
      <c r="Q89" s="10">
        <v>9</v>
      </c>
      <c r="R89" s="3">
        <v>1859.17</v>
      </c>
      <c r="S89" s="3">
        <v>0</v>
      </c>
      <c r="T89" s="3">
        <v>0</v>
      </c>
      <c r="U89" s="33">
        <f t="shared" si="21"/>
        <v>1859.17</v>
      </c>
      <c r="V89" s="9">
        <f>IF(X89&lt;&gt;"Liquidação Cancelada",VLOOKUP(B89,'BASE DE DADOS OPS'!$B$4:$P$9650,10,FALSE),"Liquidação Cancelada")</f>
        <v>45938</v>
      </c>
      <c r="W89" s="13">
        <f t="shared" si="22"/>
        <v>1</v>
      </c>
      <c r="X89" s="10">
        <f>VLOOKUP(A89,'BASE DE DADOS OPS'!$A$4:$P$9650,12,FALSE)</f>
        <v>6424</v>
      </c>
      <c r="Y89" s="4">
        <f>IF(X89&lt;&gt;"Liquidação Cancelada",VLOOKUP(B89,'BASE DE DADOS OPS'!$B$5:$P$9635,12,FALSE),"Liquidação Cancelada")</f>
        <v>1859.17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1859.17</v>
      </c>
      <c r="AB89" s="4">
        <f t="shared" si="23"/>
        <v>1859.17</v>
      </c>
      <c r="AC89" s="3">
        <f t="shared" si="24"/>
        <v>0</v>
      </c>
      <c r="AD89" s="29"/>
    </row>
    <row r="90" spans="1:30" s="23" customFormat="1" ht="24.95" customHeight="1" x14ac:dyDescent="0.2">
      <c r="A90" s="23" t="str">
        <f t="shared" si="16"/>
        <v>1441|1440011|127|2025|98321560687|3611|3480,75</v>
      </c>
      <c r="B90" s="23" t="str">
        <f t="shared" si="17"/>
        <v>1441|1440011|127|2025|6460</v>
      </c>
      <c r="C90" s="28" t="str">
        <f t="shared" si="18"/>
        <v>1440011|6460</v>
      </c>
      <c r="D90" s="10">
        <v>1441</v>
      </c>
      <c r="E90" s="10">
        <v>1440011</v>
      </c>
      <c r="F90" s="36" t="str">
        <f t="shared" si="19"/>
        <v>127/2025</v>
      </c>
      <c r="G90" s="10">
        <v>127</v>
      </c>
      <c r="H90" s="10">
        <v>2025</v>
      </c>
      <c r="I90" s="36" t="str">
        <f t="shared" si="20"/>
        <v>10.1</v>
      </c>
      <c r="J90" s="10">
        <v>10</v>
      </c>
      <c r="K90" s="10">
        <v>1</v>
      </c>
      <c r="L90" s="10">
        <v>98321560687</v>
      </c>
      <c r="M90" s="11" t="s">
        <v>370</v>
      </c>
      <c r="N90" s="10">
        <v>3611</v>
      </c>
      <c r="O90" s="11" t="s">
        <v>481</v>
      </c>
      <c r="P90" s="9">
        <v>45937</v>
      </c>
      <c r="Q90" s="10">
        <v>9</v>
      </c>
      <c r="R90" s="3">
        <v>3480.75</v>
      </c>
      <c r="S90" s="3">
        <v>0</v>
      </c>
      <c r="T90" s="3">
        <v>0</v>
      </c>
      <c r="U90" s="33">
        <f t="shared" si="21"/>
        <v>3480.75</v>
      </c>
      <c r="V90" s="9">
        <f>IF(X90&lt;&gt;"Liquidação Cancelada",VLOOKUP(B90,'BASE DE DADOS OPS'!$B$4:$P$9650,10,FALSE),"Liquidação Cancelada")</f>
        <v>45939</v>
      </c>
      <c r="W90" s="13">
        <f t="shared" si="22"/>
        <v>2</v>
      </c>
      <c r="X90" s="10">
        <f>VLOOKUP(A90,'BASE DE DADOS OPS'!$A$4:$P$9650,12,FALSE)</f>
        <v>6460</v>
      </c>
      <c r="Y90" s="4">
        <f>IF(X90&lt;&gt;"Liquidação Cancelada",VLOOKUP(B90,'BASE DE DADOS OPS'!$B$5:$P$9635,12,FALSE),"Liquidação Cancelada")</f>
        <v>3480.75</v>
      </c>
      <c r="Z90" s="4">
        <f>IF(X90&lt;&gt;"Liquidação Cancelada",VLOOKUP(B90,'BASE DE DADOS OPS'!$B$5:$P$9635,14,FALSE),"Liquidação Cancelada")</f>
        <v>36.869999999999997</v>
      </c>
      <c r="AA90" s="4">
        <f>IF(X90&lt;&gt;"Liquidação Cancelada",VLOOKUP(B90,'BASE DE DADOS OPS'!$B$5:$P$9635,13,FALSE),"Liquidação Cancelada")</f>
        <v>3443.88</v>
      </c>
      <c r="AB90" s="4">
        <f t="shared" si="23"/>
        <v>3443.88</v>
      </c>
      <c r="AC90" s="3">
        <f t="shared" si="24"/>
        <v>0</v>
      </c>
      <c r="AD90" s="29"/>
    </row>
    <row r="91" spans="1:30" s="23" customFormat="1" ht="24.95" customHeight="1" x14ac:dyDescent="0.2">
      <c r="A91" s="23" t="str">
        <f t="shared" si="16"/>
        <v>1441|1440011|128|2025|56653212653|3611|2109,82</v>
      </c>
      <c r="B91" s="23" t="str">
        <f t="shared" si="17"/>
        <v>1441|1440011|128|2025|6446</v>
      </c>
      <c r="C91" s="28" t="str">
        <f t="shared" si="18"/>
        <v>1440011|6446</v>
      </c>
      <c r="D91" s="10">
        <v>1441</v>
      </c>
      <c r="E91" s="10">
        <v>1440011</v>
      </c>
      <c r="F91" s="36" t="str">
        <f t="shared" si="19"/>
        <v>128/2025</v>
      </c>
      <c r="G91" s="10">
        <v>128</v>
      </c>
      <c r="H91" s="10">
        <v>2025</v>
      </c>
      <c r="I91" s="36" t="str">
        <f t="shared" si="20"/>
        <v>10.1</v>
      </c>
      <c r="J91" s="10">
        <v>10</v>
      </c>
      <c r="K91" s="10">
        <v>1</v>
      </c>
      <c r="L91" s="10">
        <v>56653212653</v>
      </c>
      <c r="M91" s="11" t="s">
        <v>371</v>
      </c>
      <c r="N91" s="10">
        <v>3611</v>
      </c>
      <c r="O91" s="11" t="s">
        <v>481</v>
      </c>
      <c r="P91" s="9">
        <v>45937</v>
      </c>
      <c r="Q91" s="10">
        <v>9</v>
      </c>
      <c r="R91" s="3">
        <v>2109.8200000000002</v>
      </c>
      <c r="S91" s="3">
        <v>0</v>
      </c>
      <c r="T91" s="3">
        <v>0</v>
      </c>
      <c r="U91" s="33">
        <f t="shared" si="21"/>
        <v>2109.8200000000002</v>
      </c>
      <c r="V91" s="9">
        <f>IF(X91&lt;&gt;"Liquidação Cancelada",VLOOKUP(B91,'BASE DE DADOS OPS'!$B$4:$P$9650,10,FALSE),"Liquidação Cancelada")</f>
        <v>45938</v>
      </c>
      <c r="W91" s="13">
        <f t="shared" si="22"/>
        <v>1</v>
      </c>
      <c r="X91" s="10">
        <f>VLOOKUP(A91,'BASE DE DADOS OPS'!$A$4:$P$9650,12,FALSE)</f>
        <v>6446</v>
      </c>
      <c r="Y91" s="4">
        <f>IF(X91&lt;&gt;"Liquidação Cancelada",VLOOKUP(B91,'BASE DE DADOS OPS'!$B$5:$P$9635,12,FALSE),"Liquidação Cancelada")</f>
        <v>2109.8200000000002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2109.8200000000002</v>
      </c>
      <c r="AB91" s="4">
        <f t="shared" si="23"/>
        <v>2109.8200000000002</v>
      </c>
      <c r="AC91" s="3">
        <f t="shared" si="24"/>
        <v>0</v>
      </c>
      <c r="AD91" s="29"/>
    </row>
    <row r="92" spans="1:30" s="23" customFormat="1" ht="24.95" customHeight="1" x14ac:dyDescent="0.2">
      <c r="A92" s="23" t="str">
        <f t="shared" si="16"/>
        <v>1441|1440011|130|2025|59424451687|3611|3094,88</v>
      </c>
      <c r="B92" s="23" t="str">
        <f t="shared" si="17"/>
        <v>1441|1440011|130|2025|6445</v>
      </c>
      <c r="C92" s="28" t="str">
        <f t="shared" si="18"/>
        <v>1440011|6445</v>
      </c>
      <c r="D92" s="10">
        <v>1441</v>
      </c>
      <c r="E92" s="10">
        <v>1440011</v>
      </c>
      <c r="F92" s="36" t="str">
        <f t="shared" si="19"/>
        <v>130/2025</v>
      </c>
      <c r="G92" s="10">
        <v>130</v>
      </c>
      <c r="H92" s="10">
        <v>2025</v>
      </c>
      <c r="I92" s="36" t="str">
        <f t="shared" si="20"/>
        <v>10.1</v>
      </c>
      <c r="J92" s="10">
        <v>10</v>
      </c>
      <c r="K92" s="10">
        <v>1</v>
      </c>
      <c r="L92" s="10">
        <v>59424451687</v>
      </c>
      <c r="M92" s="11" t="s">
        <v>373</v>
      </c>
      <c r="N92" s="10">
        <v>3611</v>
      </c>
      <c r="O92" s="11" t="s">
        <v>481</v>
      </c>
      <c r="P92" s="9">
        <v>45937</v>
      </c>
      <c r="Q92" s="10">
        <v>9</v>
      </c>
      <c r="R92" s="3">
        <v>3094.88</v>
      </c>
      <c r="S92" s="3">
        <v>0</v>
      </c>
      <c r="T92" s="3">
        <v>0</v>
      </c>
      <c r="U92" s="33">
        <f t="shared" si="21"/>
        <v>3094.88</v>
      </c>
      <c r="V92" s="9">
        <f>IF(X92&lt;&gt;"Liquidação Cancelada",VLOOKUP(B92,'BASE DE DADOS OPS'!$B$4:$P$9650,10,FALSE),"Liquidação Cancelada")</f>
        <v>45938</v>
      </c>
      <c r="W92" s="13">
        <f t="shared" si="22"/>
        <v>1</v>
      </c>
      <c r="X92" s="10">
        <f>VLOOKUP(A92,'BASE DE DADOS OPS'!$A$4:$P$9650,12,FALSE)</f>
        <v>6445</v>
      </c>
      <c r="Y92" s="4">
        <f>IF(X92&lt;&gt;"Liquidação Cancelada",VLOOKUP(B92,'BASE DE DADOS OPS'!$B$5:$P$9635,12,FALSE),"Liquidação Cancelada")</f>
        <v>3094.88</v>
      </c>
      <c r="Z92" s="4">
        <f>IF(X92&lt;&gt;"Liquidação Cancelada",VLOOKUP(B92,'BASE DE DADOS OPS'!$B$5:$P$9635,14,FALSE),"Liquidação Cancelada")</f>
        <v>4.42</v>
      </c>
      <c r="AA92" s="4">
        <f>IF(X92&lt;&gt;"Liquidação Cancelada",VLOOKUP(B92,'BASE DE DADOS OPS'!$B$5:$P$9635,13,FALSE),"Liquidação Cancelada")</f>
        <v>3090.46</v>
      </c>
      <c r="AB92" s="4">
        <f t="shared" si="23"/>
        <v>3090.46</v>
      </c>
      <c r="AC92" s="3">
        <f t="shared" si="24"/>
        <v>0</v>
      </c>
      <c r="AD92" s="29"/>
    </row>
    <row r="93" spans="1:30" s="23" customFormat="1" ht="24.95" customHeight="1" x14ac:dyDescent="0.2">
      <c r="A93" s="23" t="str">
        <f t="shared" si="16"/>
        <v>1441|1440011|132|2025|84137207615|3611|9598,22</v>
      </c>
      <c r="B93" s="23" t="str">
        <f t="shared" si="17"/>
        <v>1441|1440011|132|2025|6484</v>
      </c>
      <c r="C93" s="28" t="str">
        <f t="shared" si="18"/>
        <v>1440011|6484</v>
      </c>
      <c r="D93" s="10">
        <v>1441</v>
      </c>
      <c r="E93" s="10">
        <v>1440011</v>
      </c>
      <c r="F93" s="36" t="str">
        <f t="shared" si="19"/>
        <v>132/2025</v>
      </c>
      <c r="G93" s="10">
        <v>132</v>
      </c>
      <c r="H93" s="10">
        <v>2025</v>
      </c>
      <c r="I93" s="36" t="str">
        <f t="shared" si="20"/>
        <v>10.1</v>
      </c>
      <c r="J93" s="10">
        <v>10</v>
      </c>
      <c r="K93" s="10">
        <v>1</v>
      </c>
      <c r="L93" s="10">
        <v>84137207615</v>
      </c>
      <c r="M93" s="11" t="s">
        <v>375</v>
      </c>
      <c r="N93" s="10">
        <v>3611</v>
      </c>
      <c r="O93" s="11" t="s">
        <v>481</v>
      </c>
      <c r="P93" s="9">
        <v>45937</v>
      </c>
      <c r="Q93" s="10">
        <v>9</v>
      </c>
      <c r="R93" s="3">
        <v>9598.2199999999993</v>
      </c>
      <c r="S93" s="3">
        <v>0</v>
      </c>
      <c r="T93" s="3">
        <v>0</v>
      </c>
      <c r="U93" s="33">
        <f t="shared" si="21"/>
        <v>9598.2199999999993</v>
      </c>
      <c r="V93" s="9">
        <f>IF(X93&lt;&gt;"Liquidação Cancelada",VLOOKUP(B93,'BASE DE DADOS OPS'!$B$4:$P$9650,10,FALSE),"Liquidação Cancelada")</f>
        <v>45939</v>
      </c>
      <c r="W93" s="13">
        <f t="shared" si="22"/>
        <v>2</v>
      </c>
      <c r="X93" s="10">
        <f>VLOOKUP(A93,'BASE DE DADOS OPS'!$A$4:$P$9650,12,FALSE)</f>
        <v>6484</v>
      </c>
      <c r="Y93" s="4">
        <f>IF(X93&lt;&gt;"Liquidação Cancelada",VLOOKUP(B93,'BASE DE DADOS OPS'!$B$5:$P$9635,12,FALSE),"Liquidação Cancelada")</f>
        <v>9598.2199999999993</v>
      </c>
      <c r="Z93" s="4">
        <f>IF(X93&lt;&gt;"Liquidação Cancelada",VLOOKUP(B93,'BASE DE DADOS OPS'!$B$5:$P$9635,14,FALSE),"Liquidação Cancelada")</f>
        <v>1563.8</v>
      </c>
      <c r="AA93" s="4">
        <f>IF(X93&lt;&gt;"Liquidação Cancelada",VLOOKUP(B93,'BASE DE DADOS OPS'!$B$5:$P$9635,13,FALSE),"Liquidação Cancelada")</f>
        <v>8034.42</v>
      </c>
      <c r="AB93" s="4">
        <f t="shared" si="23"/>
        <v>8034.4199999999992</v>
      </c>
      <c r="AC93" s="3">
        <f t="shared" si="24"/>
        <v>9.0949470177292824E-13</v>
      </c>
      <c r="AD93" s="29"/>
    </row>
    <row r="94" spans="1:30" s="23" customFormat="1" ht="24.95" customHeight="1" x14ac:dyDescent="0.2">
      <c r="A94" s="23" t="str">
        <f t="shared" si="16"/>
        <v>1441|1440011|133|2025|69209960653|3611|2113,32</v>
      </c>
      <c r="B94" s="23" t="str">
        <f t="shared" si="17"/>
        <v>1441|1440011|133|2025|6473</v>
      </c>
      <c r="C94" s="28" t="str">
        <f t="shared" si="18"/>
        <v>1440011|6473</v>
      </c>
      <c r="D94" s="10">
        <v>1441</v>
      </c>
      <c r="E94" s="10">
        <v>1440011</v>
      </c>
      <c r="F94" s="36" t="str">
        <f t="shared" si="19"/>
        <v>133/2025</v>
      </c>
      <c r="G94" s="10">
        <v>133</v>
      </c>
      <c r="H94" s="10">
        <v>2025</v>
      </c>
      <c r="I94" s="36" t="str">
        <f t="shared" si="20"/>
        <v>10.1</v>
      </c>
      <c r="J94" s="10">
        <v>10</v>
      </c>
      <c r="K94" s="10">
        <v>1</v>
      </c>
      <c r="L94" s="10">
        <v>69209960653</v>
      </c>
      <c r="M94" s="11" t="s">
        <v>376</v>
      </c>
      <c r="N94" s="10">
        <v>3611</v>
      </c>
      <c r="O94" s="11" t="s">
        <v>481</v>
      </c>
      <c r="P94" s="9">
        <v>45937</v>
      </c>
      <c r="Q94" s="10">
        <v>9</v>
      </c>
      <c r="R94" s="3">
        <v>2113.3200000000002</v>
      </c>
      <c r="S94" s="3">
        <v>0</v>
      </c>
      <c r="T94" s="3">
        <v>0</v>
      </c>
      <c r="U94" s="33">
        <f t="shared" si="21"/>
        <v>2113.3200000000002</v>
      </c>
      <c r="V94" s="9">
        <f>IF(X94&lt;&gt;"Liquidação Cancelada",VLOOKUP(B94,'BASE DE DADOS OPS'!$B$4:$P$9650,10,FALSE),"Liquidação Cancelada")</f>
        <v>45939</v>
      </c>
      <c r="W94" s="13">
        <f t="shared" si="22"/>
        <v>2</v>
      </c>
      <c r="X94" s="10">
        <f>VLOOKUP(A94,'BASE DE DADOS OPS'!$A$4:$P$9650,12,FALSE)</f>
        <v>6473</v>
      </c>
      <c r="Y94" s="4">
        <f>IF(X94&lt;&gt;"Liquidação Cancelada",VLOOKUP(B94,'BASE DE DADOS OPS'!$B$5:$P$9635,12,FALSE),"Liquidação Cancelada")</f>
        <v>2113.3200000000002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2113.3200000000002</v>
      </c>
      <c r="AB94" s="4">
        <f t="shared" si="23"/>
        <v>2113.3200000000002</v>
      </c>
      <c r="AC94" s="3">
        <f t="shared" si="24"/>
        <v>0</v>
      </c>
      <c r="AD94" s="29"/>
    </row>
    <row r="95" spans="1:30" s="23" customFormat="1" ht="24.95" customHeight="1" x14ac:dyDescent="0.2">
      <c r="A95" s="23" t="str">
        <f t="shared" si="16"/>
        <v>1441|1440011|135|2025|94454981604|3611|17000</v>
      </c>
      <c r="B95" s="23" t="str">
        <f t="shared" si="17"/>
        <v>1441|1440011|135|2025|6482</v>
      </c>
      <c r="C95" s="28" t="str">
        <f t="shared" si="18"/>
        <v>1440011|6482</v>
      </c>
      <c r="D95" s="10">
        <v>1441</v>
      </c>
      <c r="E95" s="10">
        <v>1440011</v>
      </c>
      <c r="F95" s="36" t="str">
        <f t="shared" si="19"/>
        <v>135/2025</v>
      </c>
      <c r="G95" s="10">
        <v>135</v>
      </c>
      <c r="H95" s="10">
        <v>2025</v>
      </c>
      <c r="I95" s="36" t="str">
        <f t="shared" si="20"/>
        <v>10.1</v>
      </c>
      <c r="J95" s="10">
        <v>10</v>
      </c>
      <c r="K95" s="10">
        <v>1</v>
      </c>
      <c r="L95" s="10">
        <v>94454981604</v>
      </c>
      <c r="M95" s="11" t="s">
        <v>377</v>
      </c>
      <c r="N95" s="10">
        <v>3611</v>
      </c>
      <c r="O95" s="11" t="s">
        <v>481</v>
      </c>
      <c r="P95" s="9">
        <v>45937</v>
      </c>
      <c r="Q95" s="10">
        <v>8</v>
      </c>
      <c r="R95" s="3">
        <v>17000</v>
      </c>
      <c r="S95" s="3">
        <v>0</v>
      </c>
      <c r="T95" s="3">
        <v>0</v>
      </c>
      <c r="U95" s="33">
        <f t="shared" si="21"/>
        <v>17000</v>
      </c>
      <c r="V95" s="9">
        <f>IF(X95&lt;&gt;"Liquidação Cancelada",VLOOKUP(B95,'BASE DE DADOS OPS'!$B$4:$P$9650,10,FALSE),"Liquidação Cancelada")</f>
        <v>45939</v>
      </c>
      <c r="W95" s="13">
        <f t="shared" si="22"/>
        <v>2</v>
      </c>
      <c r="X95" s="10">
        <f>VLOOKUP(A95,'BASE DE DADOS OPS'!$A$4:$P$9650,12,FALSE)</f>
        <v>6482</v>
      </c>
      <c r="Y95" s="4">
        <f>IF(X95&lt;&gt;"Liquidação Cancelada",VLOOKUP(B95,'BASE DE DADOS OPS'!$B$5:$P$9635,12,FALSE),"Liquidação Cancelada")</f>
        <v>17000</v>
      </c>
      <c r="Z95" s="4">
        <f>IF(X95&lt;&gt;"Liquidação Cancelada",VLOOKUP(B95,'BASE DE DADOS OPS'!$B$5:$P$9635,14,FALSE),"Liquidação Cancelada")</f>
        <v>3599.29</v>
      </c>
      <c r="AA95" s="4">
        <f>IF(X95&lt;&gt;"Liquidação Cancelada",VLOOKUP(B95,'BASE DE DADOS OPS'!$B$5:$P$9635,13,FALSE),"Liquidação Cancelada")</f>
        <v>13400.71</v>
      </c>
      <c r="AB95" s="4">
        <f t="shared" si="23"/>
        <v>13400.71</v>
      </c>
      <c r="AC95" s="3">
        <f t="shared" si="24"/>
        <v>0</v>
      </c>
      <c r="AD95" s="29"/>
    </row>
    <row r="96" spans="1:30" s="23" customFormat="1" ht="24.95" customHeight="1" x14ac:dyDescent="0.2">
      <c r="A96" s="23" t="str">
        <f t="shared" si="16"/>
        <v>1441|1440011|139|2025|12964038000163|3920|6267,59</v>
      </c>
      <c r="B96" s="23" t="str">
        <f t="shared" si="17"/>
        <v>1441|1440011|139|2025|6462</v>
      </c>
      <c r="C96" s="28" t="str">
        <f t="shared" si="18"/>
        <v>1440011|6462</v>
      </c>
      <c r="D96" s="10">
        <v>1441</v>
      </c>
      <c r="E96" s="10">
        <v>1440011</v>
      </c>
      <c r="F96" s="36" t="str">
        <f t="shared" si="19"/>
        <v>139/2025</v>
      </c>
      <c r="G96" s="10">
        <v>139</v>
      </c>
      <c r="H96" s="10">
        <v>2025</v>
      </c>
      <c r="I96" s="36" t="str">
        <f t="shared" si="20"/>
        <v>10.1</v>
      </c>
      <c r="J96" s="10">
        <v>10</v>
      </c>
      <c r="K96" s="10">
        <v>1</v>
      </c>
      <c r="L96" s="10">
        <v>12964038000163</v>
      </c>
      <c r="M96" s="11" t="s">
        <v>379</v>
      </c>
      <c r="N96" s="10">
        <v>3920</v>
      </c>
      <c r="O96" s="11" t="s">
        <v>481</v>
      </c>
      <c r="P96" s="9">
        <v>45937</v>
      </c>
      <c r="Q96" s="10">
        <v>9</v>
      </c>
      <c r="R96" s="3">
        <v>6267.59</v>
      </c>
      <c r="S96" s="3">
        <v>0</v>
      </c>
      <c r="T96" s="3">
        <v>0</v>
      </c>
      <c r="U96" s="33">
        <f t="shared" si="21"/>
        <v>6267.59</v>
      </c>
      <c r="V96" s="9">
        <f>IF(X96&lt;&gt;"Liquidação Cancelada",VLOOKUP(B96,'BASE DE DADOS OPS'!$B$4:$P$9650,10,FALSE),"Liquidação Cancelada")</f>
        <v>45939</v>
      </c>
      <c r="W96" s="13">
        <f t="shared" si="22"/>
        <v>2</v>
      </c>
      <c r="X96" s="10">
        <f>VLOOKUP(A96,'BASE DE DADOS OPS'!$A$4:$P$9650,12,FALSE)</f>
        <v>6462</v>
      </c>
      <c r="Y96" s="4">
        <f>IF(X96&lt;&gt;"Liquidação Cancelada",VLOOKUP(B96,'BASE DE DADOS OPS'!$B$5:$P$9635,12,FALSE),"Liquidação Cancelada")</f>
        <v>6267.59</v>
      </c>
      <c r="Z96" s="4">
        <f>IF(X96&lt;&gt;"Liquidação Cancelada",VLOOKUP(B96,'BASE DE DADOS OPS'!$B$5:$P$9635,14,FALSE),"Liquidação Cancelada")</f>
        <v>300.83999999999997</v>
      </c>
      <c r="AA96" s="4">
        <f>IF(X96&lt;&gt;"Liquidação Cancelada",VLOOKUP(B96,'BASE DE DADOS OPS'!$B$5:$P$9635,13,FALSE),"Liquidação Cancelada")</f>
        <v>5966.75</v>
      </c>
      <c r="AB96" s="4">
        <f t="shared" si="23"/>
        <v>5966.75</v>
      </c>
      <c r="AC96" s="3">
        <f t="shared" si="24"/>
        <v>0</v>
      </c>
      <c r="AD96" s="29"/>
    </row>
    <row r="97" spans="1:30" s="23" customFormat="1" ht="24.95" customHeight="1" x14ac:dyDescent="0.2">
      <c r="A97" s="23" t="str">
        <f t="shared" si="16"/>
        <v>1441|1440011|140|2025|15226019000128|3920|8264,61</v>
      </c>
      <c r="B97" s="23" t="str">
        <f t="shared" si="17"/>
        <v>1441|1440011|140|2025|6416</v>
      </c>
      <c r="C97" s="28" t="str">
        <f t="shared" si="18"/>
        <v>1440011|6416</v>
      </c>
      <c r="D97" s="10">
        <v>1441</v>
      </c>
      <c r="E97" s="10">
        <v>1440011</v>
      </c>
      <c r="F97" s="36" t="str">
        <f t="shared" si="19"/>
        <v>140/2025</v>
      </c>
      <c r="G97" s="10">
        <v>140</v>
      </c>
      <c r="H97" s="10">
        <v>2025</v>
      </c>
      <c r="I97" s="36" t="str">
        <f t="shared" si="20"/>
        <v>10.1</v>
      </c>
      <c r="J97" s="10">
        <v>10</v>
      </c>
      <c r="K97" s="10">
        <v>1</v>
      </c>
      <c r="L97" s="10">
        <v>15226019000128</v>
      </c>
      <c r="M97" s="11" t="s">
        <v>380</v>
      </c>
      <c r="N97" s="10">
        <v>3920</v>
      </c>
      <c r="O97" s="11" t="s">
        <v>481</v>
      </c>
      <c r="P97" s="9">
        <v>45937</v>
      </c>
      <c r="Q97" s="10">
        <v>9</v>
      </c>
      <c r="R97" s="3">
        <v>8264.61</v>
      </c>
      <c r="S97" s="3">
        <v>0</v>
      </c>
      <c r="T97" s="3">
        <v>0</v>
      </c>
      <c r="U97" s="33">
        <f t="shared" si="21"/>
        <v>8264.61</v>
      </c>
      <c r="V97" s="9">
        <f>IF(X97&lt;&gt;"Liquidação Cancelada",VLOOKUP(B97,'BASE DE DADOS OPS'!$B$4:$P$9650,10,FALSE),"Liquidação Cancelada")</f>
        <v>45938</v>
      </c>
      <c r="W97" s="13">
        <f t="shared" si="22"/>
        <v>1</v>
      </c>
      <c r="X97" s="10">
        <f>VLOOKUP(A97,'BASE DE DADOS OPS'!$A$4:$P$9650,12,FALSE)</f>
        <v>6416</v>
      </c>
      <c r="Y97" s="4">
        <f>IF(X97&lt;&gt;"Liquidação Cancelada",VLOOKUP(B97,'BASE DE DADOS OPS'!$B$5:$P$9635,12,FALSE),"Liquidação Cancelada")</f>
        <v>8264.61</v>
      </c>
      <c r="Z97" s="4">
        <f>IF(X97&lt;&gt;"Liquidação Cancelada",VLOOKUP(B97,'BASE DE DADOS OPS'!$B$5:$P$9635,14,FALSE),"Liquidação Cancelada")</f>
        <v>1197.06</v>
      </c>
      <c r="AA97" s="4">
        <f>IF(X97&lt;&gt;"Liquidação Cancelada",VLOOKUP(B97,'BASE DE DADOS OPS'!$B$5:$P$9635,13,FALSE),"Liquidação Cancelada")</f>
        <v>7067.55</v>
      </c>
      <c r="AB97" s="4">
        <f t="shared" si="23"/>
        <v>7067.5500000000011</v>
      </c>
      <c r="AC97" s="3">
        <f t="shared" si="24"/>
        <v>-9.0949470177292824E-13</v>
      </c>
      <c r="AD97" s="29"/>
    </row>
    <row r="98" spans="1:30" s="23" customFormat="1" ht="24.95" customHeight="1" x14ac:dyDescent="0.2">
      <c r="A98" s="23" t="str">
        <f t="shared" si="16"/>
        <v>1441|1440011|141|2025|3801004600|3611|3648,03</v>
      </c>
      <c r="B98" s="23" t="str">
        <f t="shared" si="17"/>
        <v>1441|1440011|141|2025|6463</v>
      </c>
      <c r="C98" s="28" t="str">
        <f t="shared" si="18"/>
        <v>1440011|6463</v>
      </c>
      <c r="D98" s="10">
        <v>1441</v>
      </c>
      <c r="E98" s="10">
        <v>1440011</v>
      </c>
      <c r="F98" s="36" t="str">
        <f t="shared" si="19"/>
        <v>141/2025</v>
      </c>
      <c r="G98" s="10">
        <v>141</v>
      </c>
      <c r="H98" s="10">
        <v>2025</v>
      </c>
      <c r="I98" s="36" t="str">
        <f t="shared" si="20"/>
        <v>10.1</v>
      </c>
      <c r="J98" s="10">
        <v>10</v>
      </c>
      <c r="K98" s="10">
        <v>1</v>
      </c>
      <c r="L98" s="10">
        <v>3801004600</v>
      </c>
      <c r="M98" s="11" t="s">
        <v>381</v>
      </c>
      <c r="N98" s="10">
        <v>3611</v>
      </c>
      <c r="O98" s="11" t="s">
        <v>481</v>
      </c>
      <c r="P98" s="9">
        <v>45937</v>
      </c>
      <c r="Q98" s="10">
        <v>9</v>
      </c>
      <c r="R98" s="3">
        <v>3648.03</v>
      </c>
      <c r="S98" s="3">
        <v>0</v>
      </c>
      <c r="T98" s="3">
        <v>0</v>
      </c>
      <c r="U98" s="33">
        <f t="shared" si="21"/>
        <v>3648.03</v>
      </c>
      <c r="V98" s="9">
        <f>IF(X98&lt;&gt;"Liquidação Cancelada",VLOOKUP(B98,'BASE DE DADOS OPS'!$B$4:$P$9650,10,FALSE),"Liquidação Cancelada")</f>
        <v>45939</v>
      </c>
      <c r="W98" s="13">
        <f t="shared" si="22"/>
        <v>2</v>
      </c>
      <c r="X98" s="10">
        <f>VLOOKUP(A98,'BASE DE DADOS OPS'!$A$4:$P$9650,12,FALSE)</f>
        <v>6463</v>
      </c>
      <c r="Y98" s="4">
        <f>IF(X98&lt;&gt;"Liquidação Cancelada",VLOOKUP(B98,'BASE DE DADOS OPS'!$B$5:$P$9635,12,FALSE),"Liquidação Cancelada")</f>
        <v>3648.03</v>
      </c>
      <c r="Z98" s="4">
        <f>IF(X98&lt;&gt;"Liquidação Cancelada",VLOOKUP(B98,'BASE DE DADOS OPS'!$B$5:$P$9635,14,FALSE),"Liquidação Cancelada")</f>
        <v>61.96</v>
      </c>
      <c r="AA98" s="4">
        <f>IF(X98&lt;&gt;"Liquidação Cancelada",VLOOKUP(B98,'BASE DE DADOS OPS'!$B$5:$P$9635,13,FALSE),"Liquidação Cancelada")</f>
        <v>3586.07</v>
      </c>
      <c r="AB98" s="4">
        <f t="shared" si="23"/>
        <v>3586.07</v>
      </c>
      <c r="AC98" s="3">
        <f t="shared" si="24"/>
        <v>0</v>
      </c>
      <c r="AD98" s="29"/>
    </row>
    <row r="99" spans="1:30" s="23" customFormat="1" ht="24.95" customHeight="1" x14ac:dyDescent="0.2">
      <c r="A99" s="23" t="str">
        <f t="shared" si="16"/>
        <v>1441|1440011|143|2025|51801027668|3611|5458,84</v>
      </c>
      <c r="B99" s="23" t="str">
        <f t="shared" si="17"/>
        <v>1441|1440011|143|2025|6432</v>
      </c>
      <c r="C99" s="28" t="str">
        <f t="shared" si="18"/>
        <v>1440011|6432</v>
      </c>
      <c r="D99" s="10">
        <v>1441</v>
      </c>
      <c r="E99" s="10">
        <v>1440011</v>
      </c>
      <c r="F99" s="36" t="str">
        <f t="shared" si="19"/>
        <v>143/2025</v>
      </c>
      <c r="G99" s="10">
        <v>143</v>
      </c>
      <c r="H99" s="10">
        <v>2025</v>
      </c>
      <c r="I99" s="36" t="str">
        <f t="shared" si="20"/>
        <v>10.1</v>
      </c>
      <c r="J99" s="10">
        <v>10</v>
      </c>
      <c r="K99" s="10">
        <v>1</v>
      </c>
      <c r="L99" s="10">
        <v>51801027668</v>
      </c>
      <c r="M99" s="11" t="s">
        <v>383</v>
      </c>
      <c r="N99" s="10">
        <v>3611</v>
      </c>
      <c r="O99" s="11" t="s">
        <v>481</v>
      </c>
      <c r="P99" s="9">
        <v>45937</v>
      </c>
      <c r="Q99" s="10">
        <v>9</v>
      </c>
      <c r="R99" s="3">
        <v>5458.84</v>
      </c>
      <c r="S99" s="3">
        <v>0</v>
      </c>
      <c r="T99" s="3">
        <v>0</v>
      </c>
      <c r="U99" s="33">
        <f t="shared" si="21"/>
        <v>5458.84</v>
      </c>
      <c r="V99" s="9">
        <f>IF(X99&lt;&gt;"Liquidação Cancelada",VLOOKUP(B99,'BASE DE DADOS OPS'!$B$4:$P$9650,10,FALSE),"Liquidação Cancelada")</f>
        <v>45938</v>
      </c>
      <c r="W99" s="13">
        <f t="shared" si="22"/>
        <v>1</v>
      </c>
      <c r="X99" s="10">
        <f>VLOOKUP(A99,'BASE DE DADOS OPS'!$A$4:$P$9650,12,FALSE)</f>
        <v>6432</v>
      </c>
      <c r="Y99" s="4">
        <f>IF(X99&lt;&gt;"Liquidação Cancelada",VLOOKUP(B99,'BASE DE DADOS OPS'!$B$5:$P$9635,12,FALSE),"Liquidação Cancelada")</f>
        <v>5458.84</v>
      </c>
      <c r="Z99" s="4">
        <f>IF(X99&lt;&gt;"Liquidação Cancelada",VLOOKUP(B99,'BASE DE DADOS OPS'!$B$5:$P$9635,14,FALSE),"Liquidação Cancelada")</f>
        <v>425.47</v>
      </c>
      <c r="AA99" s="4">
        <f>IF(X99&lt;&gt;"Liquidação Cancelada",VLOOKUP(B99,'BASE DE DADOS OPS'!$B$5:$P$9635,13,FALSE),"Liquidação Cancelada")</f>
        <v>5033.37</v>
      </c>
      <c r="AB99" s="4">
        <f t="shared" si="23"/>
        <v>5033.37</v>
      </c>
      <c r="AC99" s="3">
        <f t="shared" si="24"/>
        <v>0</v>
      </c>
      <c r="AD99" s="29"/>
    </row>
    <row r="100" spans="1:30" s="23" customFormat="1" ht="24.95" customHeight="1" x14ac:dyDescent="0.2">
      <c r="A100" s="23" t="str">
        <f t="shared" si="16"/>
        <v>1441|1440011|144|2025|2895180679|3611|5018,44</v>
      </c>
      <c r="B100" s="23" t="str">
        <f t="shared" si="17"/>
        <v>1441|1440011|144|2025|6441</v>
      </c>
      <c r="C100" s="28" t="str">
        <f t="shared" si="18"/>
        <v>1440011|6441</v>
      </c>
      <c r="D100" s="10">
        <v>1441</v>
      </c>
      <c r="E100" s="10">
        <v>1440011</v>
      </c>
      <c r="F100" s="36" t="str">
        <f t="shared" si="19"/>
        <v>144/2025</v>
      </c>
      <c r="G100" s="10">
        <v>144</v>
      </c>
      <c r="H100" s="10">
        <v>2025</v>
      </c>
      <c r="I100" s="36" t="str">
        <f t="shared" si="20"/>
        <v>10.1</v>
      </c>
      <c r="J100" s="10">
        <v>10</v>
      </c>
      <c r="K100" s="10">
        <v>1</v>
      </c>
      <c r="L100" s="10">
        <v>2895180679</v>
      </c>
      <c r="M100" s="11" t="s">
        <v>384</v>
      </c>
      <c r="N100" s="10">
        <v>3611</v>
      </c>
      <c r="O100" s="11" t="s">
        <v>481</v>
      </c>
      <c r="P100" s="9">
        <v>45937</v>
      </c>
      <c r="Q100" s="10">
        <v>9</v>
      </c>
      <c r="R100" s="3">
        <v>5018.4399999999996</v>
      </c>
      <c r="S100" s="3">
        <v>0</v>
      </c>
      <c r="T100" s="3">
        <v>0</v>
      </c>
      <c r="U100" s="33">
        <f t="shared" si="21"/>
        <v>5018.4399999999996</v>
      </c>
      <c r="V100" s="9">
        <f>IF(X100&lt;&gt;"Liquidação Cancelada",VLOOKUP(B100,'BASE DE DADOS OPS'!$B$4:$P$9650,10,FALSE),"Liquidação Cancelada")</f>
        <v>45938</v>
      </c>
      <c r="W100" s="13">
        <f t="shared" si="22"/>
        <v>1</v>
      </c>
      <c r="X100" s="10">
        <f>VLOOKUP(A100,'BASE DE DADOS OPS'!$A$4:$P$9650,12,FALSE)</f>
        <v>6441</v>
      </c>
      <c r="Y100" s="4">
        <f>IF(X100&lt;&gt;"Liquidação Cancelada",VLOOKUP(B100,'BASE DE DADOS OPS'!$B$5:$P$9635,12,FALSE),"Liquidação Cancelada")</f>
        <v>5018.4399999999996</v>
      </c>
      <c r="Z100" s="4">
        <f>IF(X100&lt;&gt;"Liquidação Cancelada",VLOOKUP(B100,'BASE DE DADOS OPS'!$B$5:$P$9635,14,FALSE),"Liquidação Cancelada")</f>
        <v>317.04000000000002</v>
      </c>
      <c r="AA100" s="4">
        <f>IF(X100&lt;&gt;"Liquidação Cancelada",VLOOKUP(B100,'BASE DE DADOS OPS'!$B$5:$P$9635,13,FALSE),"Liquidação Cancelada")</f>
        <v>4701.3999999999996</v>
      </c>
      <c r="AB100" s="4">
        <f t="shared" si="23"/>
        <v>4701.3999999999996</v>
      </c>
      <c r="AC100" s="3">
        <f t="shared" si="24"/>
        <v>0</v>
      </c>
      <c r="AD100" s="29"/>
    </row>
    <row r="101" spans="1:30" s="23" customFormat="1" ht="24.95" customHeight="1" x14ac:dyDescent="0.2">
      <c r="A101" s="23" t="str">
        <f t="shared" si="16"/>
        <v>1441|1440011|145|2025|95644954668|3611|9985,08</v>
      </c>
      <c r="B101" s="23" t="str">
        <f t="shared" si="17"/>
        <v>1441|1440011|145|2025|6423</v>
      </c>
      <c r="C101" s="28" t="str">
        <f t="shared" si="18"/>
        <v>1440011|6423</v>
      </c>
      <c r="D101" s="10">
        <v>1441</v>
      </c>
      <c r="E101" s="10">
        <v>1440011</v>
      </c>
      <c r="F101" s="36" t="str">
        <f t="shared" si="19"/>
        <v>145/2025</v>
      </c>
      <c r="G101" s="10">
        <v>145</v>
      </c>
      <c r="H101" s="10">
        <v>2025</v>
      </c>
      <c r="I101" s="36" t="str">
        <f t="shared" si="20"/>
        <v>10.1</v>
      </c>
      <c r="J101" s="10">
        <v>10</v>
      </c>
      <c r="K101" s="10">
        <v>1</v>
      </c>
      <c r="L101" s="10">
        <v>95644954668</v>
      </c>
      <c r="M101" s="11" t="s">
        <v>385</v>
      </c>
      <c r="N101" s="10">
        <v>3611</v>
      </c>
      <c r="O101" s="11" t="s">
        <v>481</v>
      </c>
      <c r="P101" s="9">
        <v>45937</v>
      </c>
      <c r="Q101" s="10">
        <v>9</v>
      </c>
      <c r="R101" s="3">
        <v>9985.08</v>
      </c>
      <c r="S101" s="3">
        <v>0</v>
      </c>
      <c r="T101" s="3">
        <v>0</v>
      </c>
      <c r="U101" s="33">
        <f t="shared" si="21"/>
        <v>9985.08</v>
      </c>
      <c r="V101" s="9">
        <f>IF(X101&lt;&gt;"Liquidação Cancelada",VLOOKUP(B101,'BASE DE DADOS OPS'!$B$4:$P$9650,10,FALSE),"Liquidação Cancelada")</f>
        <v>45938</v>
      </c>
      <c r="W101" s="13">
        <f t="shared" si="22"/>
        <v>1</v>
      </c>
      <c r="X101" s="10">
        <f>VLOOKUP(A101,'BASE DE DADOS OPS'!$A$4:$P$9650,12,FALSE)</f>
        <v>6423</v>
      </c>
      <c r="Y101" s="4">
        <f>IF(X101&lt;&gt;"Liquidação Cancelada",VLOOKUP(B101,'BASE DE DADOS OPS'!$B$5:$P$9635,12,FALSE),"Liquidação Cancelada")</f>
        <v>9985.08</v>
      </c>
      <c r="Z101" s="4">
        <f>IF(X101&lt;&gt;"Liquidação Cancelada",VLOOKUP(B101,'BASE DE DADOS OPS'!$B$5:$P$9635,14,FALSE),"Liquidação Cancelada")</f>
        <v>1670.19</v>
      </c>
      <c r="AA101" s="4">
        <f>IF(X101&lt;&gt;"Liquidação Cancelada",VLOOKUP(B101,'BASE DE DADOS OPS'!$B$5:$P$9635,13,FALSE),"Liquidação Cancelada")</f>
        <v>8314.89</v>
      </c>
      <c r="AB101" s="4">
        <f t="shared" si="23"/>
        <v>8314.89</v>
      </c>
      <c r="AC101" s="3">
        <f t="shared" si="24"/>
        <v>0</v>
      </c>
      <c r="AD101" s="29"/>
    </row>
    <row r="102" spans="1:30" s="23" customFormat="1" ht="24.95" customHeight="1" x14ac:dyDescent="0.2">
      <c r="A102" s="23" t="str">
        <f t="shared" si="16"/>
        <v>1441|1440011|147|2025|41733882000181|3920|8648,95</v>
      </c>
      <c r="B102" s="23" t="str">
        <f t="shared" si="17"/>
        <v>1441|1440011|147|2025|6425</v>
      </c>
      <c r="C102" s="28" t="str">
        <f t="shared" si="18"/>
        <v>1440011|6425</v>
      </c>
      <c r="D102" s="10">
        <v>1441</v>
      </c>
      <c r="E102" s="10">
        <v>1440011</v>
      </c>
      <c r="F102" s="36" t="str">
        <f t="shared" si="19"/>
        <v>147/2025</v>
      </c>
      <c r="G102" s="10">
        <v>147</v>
      </c>
      <c r="H102" s="10">
        <v>2025</v>
      </c>
      <c r="I102" s="36" t="str">
        <f t="shared" si="20"/>
        <v>10.1</v>
      </c>
      <c r="J102" s="10">
        <v>10</v>
      </c>
      <c r="K102" s="10">
        <v>1</v>
      </c>
      <c r="L102" s="10">
        <v>41733882000181</v>
      </c>
      <c r="M102" s="11" t="s">
        <v>387</v>
      </c>
      <c r="N102" s="10">
        <v>3920</v>
      </c>
      <c r="O102" s="11" t="s">
        <v>481</v>
      </c>
      <c r="P102" s="9">
        <v>45937</v>
      </c>
      <c r="Q102" s="10">
        <v>9</v>
      </c>
      <c r="R102" s="3">
        <v>8648.9500000000007</v>
      </c>
      <c r="S102" s="3">
        <v>0</v>
      </c>
      <c r="T102" s="3">
        <v>0</v>
      </c>
      <c r="U102" s="33">
        <f t="shared" si="21"/>
        <v>8648.9500000000007</v>
      </c>
      <c r="V102" s="9">
        <f>IF(X102&lt;&gt;"Liquidação Cancelada",VLOOKUP(B102,'BASE DE DADOS OPS'!$B$4:$P$9650,10,FALSE),"Liquidação Cancelada")</f>
        <v>45938</v>
      </c>
      <c r="W102" s="13">
        <f t="shared" si="22"/>
        <v>1</v>
      </c>
      <c r="X102" s="10">
        <f>VLOOKUP(A102,'BASE DE DADOS OPS'!$A$4:$P$9650,12,FALSE)</f>
        <v>6425</v>
      </c>
      <c r="Y102" s="4">
        <f>IF(X102&lt;&gt;"Liquidação Cancelada",VLOOKUP(B102,'BASE DE DADOS OPS'!$B$5:$P$9635,12,FALSE),"Liquidação Cancelada")</f>
        <v>8648.9499999999989</v>
      </c>
      <c r="Z102" s="4">
        <f>IF(X102&lt;&gt;"Liquidação Cancelada",VLOOKUP(B102,'BASE DE DADOS OPS'!$B$5:$P$9635,14,FALSE),"Liquidação Cancelada")</f>
        <v>415.15</v>
      </c>
      <c r="AA102" s="4">
        <f>IF(X102&lt;&gt;"Liquidação Cancelada",VLOOKUP(B102,'BASE DE DADOS OPS'!$B$5:$P$9635,13,FALSE),"Liquidação Cancelada")</f>
        <v>8233.7999999999993</v>
      </c>
      <c r="AB102" s="4">
        <f t="shared" si="23"/>
        <v>8233.7999999999993</v>
      </c>
      <c r="AC102" s="3">
        <f t="shared" si="24"/>
        <v>1.8189894035458565E-12</v>
      </c>
      <c r="AD102" s="29"/>
    </row>
    <row r="103" spans="1:30" s="23" customFormat="1" ht="24.95" customHeight="1" x14ac:dyDescent="0.2">
      <c r="A103" s="23" t="str">
        <f t="shared" si="16"/>
        <v>1441|1440011|148|2025|23732170000166|3920|16007,38</v>
      </c>
      <c r="B103" s="23" t="str">
        <f t="shared" si="17"/>
        <v>1441|1440011|148|2025|6434</v>
      </c>
      <c r="C103" s="28" t="str">
        <f t="shared" si="18"/>
        <v>1440011|6434</v>
      </c>
      <c r="D103" s="10">
        <v>1441</v>
      </c>
      <c r="E103" s="10">
        <v>1440011</v>
      </c>
      <c r="F103" s="36" t="str">
        <f t="shared" si="19"/>
        <v>148/2025</v>
      </c>
      <c r="G103" s="10">
        <v>148</v>
      </c>
      <c r="H103" s="10">
        <v>2025</v>
      </c>
      <c r="I103" s="36" t="str">
        <f t="shared" si="20"/>
        <v>10.1</v>
      </c>
      <c r="J103" s="10">
        <v>10</v>
      </c>
      <c r="K103" s="10">
        <v>1</v>
      </c>
      <c r="L103" s="10">
        <v>23732170000166</v>
      </c>
      <c r="M103" s="11" t="s">
        <v>307</v>
      </c>
      <c r="N103" s="10">
        <v>3920</v>
      </c>
      <c r="O103" s="11" t="s">
        <v>481</v>
      </c>
      <c r="P103" s="9">
        <v>45937</v>
      </c>
      <c r="Q103" s="10">
        <v>9</v>
      </c>
      <c r="R103" s="3">
        <v>16007.38</v>
      </c>
      <c r="S103" s="3">
        <v>0</v>
      </c>
      <c r="T103" s="3">
        <v>0</v>
      </c>
      <c r="U103" s="33">
        <f t="shared" si="21"/>
        <v>16007.38</v>
      </c>
      <c r="V103" s="9">
        <f>IF(X103&lt;&gt;"Liquidação Cancelada",VLOOKUP(B103,'BASE DE DADOS OPS'!$B$4:$P$9650,10,FALSE),"Liquidação Cancelada")</f>
        <v>45938</v>
      </c>
      <c r="W103" s="13">
        <f t="shared" si="22"/>
        <v>1</v>
      </c>
      <c r="X103" s="10">
        <f>VLOOKUP(A103,'BASE DE DADOS OPS'!$A$4:$P$9650,12,FALSE)</f>
        <v>6434</v>
      </c>
      <c r="Y103" s="4">
        <f>IF(X103&lt;&gt;"Liquidação Cancelada",VLOOKUP(B103,'BASE DE DADOS OPS'!$B$5:$P$9635,12,FALSE),"Liquidação Cancelada")</f>
        <v>16007.380000000001</v>
      </c>
      <c r="Z103" s="4">
        <f>IF(X103&lt;&gt;"Liquidação Cancelada",VLOOKUP(B103,'BASE DE DADOS OPS'!$B$5:$P$9635,14,FALSE),"Liquidação Cancelada")</f>
        <v>768.35</v>
      </c>
      <c r="AA103" s="4">
        <f>IF(X103&lt;&gt;"Liquidação Cancelada",VLOOKUP(B103,'BASE DE DADOS OPS'!$B$5:$P$9635,13,FALSE),"Liquidação Cancelada")</f>
        <v>15239.03</v>
      </c>
      <c r="AB103" s="4">
        <f t="shared" si="23"/>
        <v>15239.03</v>
      </c>
      <c r="AC103" s="3">
        <f t="shared" si="24"/>
        <v>-1.8189894035458565E-12</v>
      </c>
      <c r="AD103" s="29"/>
    </row>
    <row r="104" spans="1:30" s="23" customFormat="1" ht="24.95" customHeight="1" x14ac:dyDescent="0.2">
      <c r="A104" s="23" t="str">
        <f t="shared" si="16"/>
        <v>1441|1440011|150|2025|22510183000128|3920|14294,6</v>
      </c>
      <c r="B104" s="23" t="str">
        <f t="shared" si="17"/>
        <v>1441|1440011|150|2025|6479</v>
      </c>
      <c r="C104" s="28" t="str">
        <f t="shared" si="18"/>
        <v>1440011|6479</v>
      </c>
      <c r="D104" s="10">
        <v>1441</v>
      </c>
      <c r="E104" s="10">
        <v>1440011</v>
      </c>
      <c r="F104" s="36" t="str">
        <f t="shared" si="19"/>
        <v>150/2025</v>
      </c>
      <c r="G104" s="10">
        <v>150</v>
      </c>
      <c r="H104" s="10">
        <v>2025</v>
      </c>
      <c r="I104" s="36" t="str">
        <f t="shared" si="20"/>
        <v>10.1</v>
      </c>
      <c r="J104" s="10">
        <v>10</v>
      </c>
      <c r="K104" s="10">
        <v>1</v>
      </c>
      <c r="L104" s="10">
        <v>22510183000128</v>
      </c>
      <c r="M104" s="11" t="s">
        <v>388</v>
      </c>
      <c r="N104" s="10">
        <v>3920</v>
      </c>
      <c r="O104" s="11" t="s">
        <v>481</v>
      </c>
      <c r="P104" s="9">
        <v>45937</v>
      </c>
      <c r="Q104" s="10">
        <v>9</v>
      </c>
      <c r="R104" s="3">
        <v>14294.6</v>
      </c>
      <c r="S104" s="3">
        <v>0</v>
      </c>
      <c r="T104" s="3">
        <v>0</v>
      </c>
      <c r="U104" s="33">
        <f t="shared" si="21"/>
        <v>14294.6</v>
      </c>
      <c r="V104" s="9">
        <f>IF(X104&lt;&gt;"Liquidação Cancelada",VLOOKUP(B104,'BASE DE DADOS OPS'!$B$4:$P$9650,10,FALSE),"Liquidação Cancelada")</f>
        <v>45939</v>
      </c>
      <c r="W104" s="13">
        <f t="shared" si="22"/>
        <v>2</v>
      </c>
      <c r="X104" s="10">
        <f>VLOOKUP(A104,'BASE DE DADOS OPS'!$A$4:$P$9650,12,FALSE)</f>
        <v>6479</v>
      </c>
      <c r="Y104" s="4">
        <f>IF(X104&lt;&gt;"Liquidação Cancelada",VLOOKUP(B104,'BASE DE DADOS OPS'!$B$5:$P$9635,12,FALSE),"Liquidação Cancelada")</f>
        <v>14294.599999999999</v>
      </c>
      <c r="Z104" s="4">
        <f>IF(X104&lt;&gt;"Liquidação Cancelada",VLOOKUP(B104,'BASE DE DADOS OPS'!$B$5:$P$9635,14,FALSE),"Liquidação Cancelada")</f>
        <v>686.14</v>
      </c>
      <c r="AA104" s="4">
        <f>IF(X104&lt;&gt;"Liquidação Cancelada",VLOOKUP(B104,'BASE DE DADOS OPS'!$B$5:$P$9635,13,FALSE),"Liquidação Cancelada")</f>
        <v>13608.46</v>
      </c>
      <c r="AB104" s="4">
        <f t="shared" si="23"/>
        <v>13608.46</v>
      </c>
      <c r="AC104" s="3">
        <f t="shared" si="24"/>
        <v>1.8189894035458565E-12</v>
      </c>
      <c r="AD104" s="29"/>
    </row>
    <row r="105" spans="1:30" s="23" customFormat="1" ht="24.95" customHeight="1" x14ac:dyDescent="0.2">
      <c r="A105" s="23" t="str">
        <f t="shared" si="16"/>
        <v>1441|1440011|151|2025|38437345000180|3920|10978,47</v>
      </c>
      <c r="B105" s="23" t="str">
        <f t="shared" si="17"/>
        <v>1441|1440011|151|2025|6444</v>
      </c>
      <c r="C105" s="28" t="str">
        <f t="shared" si="18"/>
        <v>1440011|6444</v>
      </c>
      <c r="D105" s="10">
        <v>1441</v>
      </c>
      <c r="E105" s="10">
        <v>1440011</v>
      </c>
      <c r="F105" s="36" t="str">
        <f t="shared" si="19"/>
        <v>151/2025</v>
      </c>
      <c r="G105" s="10">
        <v>151</v>
      </c>
      <c r="H105" s="10">
        <v>2025</v>
      </c>
      <c r="I105" s="36" t="str">
        <f t="shared" si="20"/>
        <v>10.1</v>
      </c>
      <c r="J105" s="10">
        <v>10</v>
      </c>
      <c r="K105" s="10">
        <v>1</v>
      </c>
      <c r="L105" s="10">
        <v>38437345000180</v>
      </c>
      <c r="M105" s="11" t="s">
        <v>389</v>
      </c>
      <c r="N105" s="10">
        <v>3920</v>
      </c>
      <c r="O105" s="11" t="s">
        <v>481</v>
      </c>
      <c r="P105" s="9">
        <v>45937</v>
      </c>
      <c r="Q105" s="10">
        <v>9</v>
      </c>
      <c r="R105" s="3">
        <v>10978.47</v>
      </c>
      <c r="S105" s="3">
        <v>0</v>
      </c>
      <c r="T105" s="3">
        <v>0</v>
      </c>
      <c r="U105" s="33">
        <f t="shared" si="21"/>
        <v>10978.47</v>
      </c>
      <c r="V105" s="9">
        <f>IF(X105&lt;&gt;"Liquidação Cancelada",VLOOKUP(B105,'BASE DE DADOS OPS'!$B$4:$P$9650,10,FALSE),"Liquidação Cancelada")</f>
        <v>45938</v>
      </c>
      <c r="W105" s="13">
        <f t="shared" si="22"/>
        <v>1</v>
      </c>
      <c r="X105" s="10">
        <f>VLOOKUP(A105,'BASE DE DADOS OPS'!$A$4:$P$9650,12,FALSE)</f>
        <v>6444</v>
      </c>
      <c r="Y105" s="4">
        <f>IF(X105&lt;&gt;"Liquidação Cancelada",VLOOKUP(B105,'BASE DE DADOS OPS'!$B$5:$P$9635,12,FALSE),"Liquidação Cancelada")</f>
        <v>10978.47</v>
      </c>
      <c r="Z105" s="4">
        <f>IF(X105&lt;&gt;"Liquidação Cancelada",VLOOKUP(B105,'BASE DE DADOS OPS'!$B$5:$P$9635,14,FALSE),"Liquidação Cancelada")</f>
        <v>526.97</v>
      </c>
      <c r="AA105" s="4">
        <f>IF(X105&lt;&gt;"Liquidação Cancelada",VLOOKUP(B105,'BASE DE DADOS OPS'!$B$5:$P$9635,13,FALSE),"Liquidação Cancelada")</f>
        <v>10451.5</v>
      </c>
      <c r="AB105" s="4">
        <f t="shared" si="23"/>
        <v>10451.5</v>
      </c>
      <c r="AC105" s="3">
        <f t="shared" si="24"/>
        <v>0</v>
      </c>
      <c r="AD105" s="29"/>
    </row>
    <row r="106" spans="1:30" s="23" customFormat="1" ht="24.95" customHeight="1" x14ac:dyDescent="0.2">
      <c r="A106" s="23" t="str">
        <f t="shared" si="16"/>
        <v>1441|1440011|153|2025|11027551000165|3920|7796,28</v>
      </c>
      <c r="B106" s="23" t="str">
        <f t="shared" si="17"/>
        <v>1441|1440011|153|2025|6438</v>
      </c>
      <c r="C106" s="28" t="str">
        <f t="shared" si="18"/>
        <v>1440011|6438</v>
      </c>
      <c r="D106" s="10">
        <v>1441</v>
      </c>
      <c r="E106" s="10">
        <v>1440011</v>
      </c>
      <c r="F106" s="36" t="str">
        <f t="shared" si="19"/>
        <v>153/2025</v>
      </c>
      <c r="G106" s="10">
        <v>153</v>
      </c>
      <c r="H106" s="10">
        <v>2025</v>
      </c>
      <c r="I106" s="36" t="str">
        <f t="shared" si="20"/>
        <v>10.1</v>
      </c>
      <c r="J106" s="10">
        <v>10</v>
      </c>
      <c r="K106" s="10">
        <v>1</v>
      </c>
      <c r="L106" s="10">
        <v>11027551000165</v>
      </c>
      <c r="M106" s="11" t="s">
        <v>391</v>
      </c>
      <c r="N106" s="10">
        <v>3920</v>
      </c>
      <c r="O106" s="11" t="s">
        <v>481</v>
      </c>
      <c r="P106" s="9">
        <v>45937</v>
      </c>
      <c r="Q106" s="10">
        <v>9</v>
      </c>
      <c r="R106" s="3">
        <v>7796.28</v>
      </c>
      <c r="S106" s="3">
        <v>0</v>
      </c>
      <c r="T106" s="3">
        <v>0</v>
      </c>
      <c r="U106" s="33">
        <f t="shared" si="21"/>
        <v>7796.28</v>
      </c>
      <c r="V106" s="9">
        <f>IF(X106&lt;&gt;"Liquidação Cancelada",VLOOKUP(B106,'BASE DE DADOS OPS'!$B$4:$P$9650,10,FALSE),"Liquidação Cancelada")</f>
        <v>45938</v>
      </c>
      <c r="W106" s="13">
        <f t="shared" si="22"/>
        <v>1</v>
      </c>
      <c r="X106" s="10">
        <f>VLOOKUP(A106,'BASE DE DADOS OPS'!$A$4:$P$9650,12,FALSE)</f>
        <v>6438</v>
      </c>
      <c r="Y106" s="4">
        <f>IF(X106&lt;&gt;"Liquidação Cancelada",VLOOKUP(B106,'BASE DE DADOS OPS'!$B$5:$P$9635,12,FALSE),"Liquidação Cancelada")</f>
        <v>7796.2800000000007</v>
      </c>
      <c r="Z106" s="4">
        <f>IF(X106&lt;&gt;"Liquidação Cancelada",VLOOKUP(B106,'BASE DE DADOS OPS'!$B$5:$P$9635,14,FALSE),"Liquidação Cancelada")</f>
        <v>374.22</v>
      </c>
      <c r="AA106" s="4">
        <f>IF(X106&lt;&gt;"Liquidação Cancelada",VLOOKUP(B106,'BASE DE DADOS OPS'!$B$5:$P$9635,13,FALSE),"Liquidação Cancelada")</f>
        <v>7422.06</v>
      </c>
      <c r="AB106" s="4">
        <f t="shared" si="23"/>
        <v>7422.06</v>
      </c>
      <c r="AC106" s="3">
        <f t="shared" si="24"/>
        <v>-9.0949470177292824E-13</v>
      </c>
      <c r="AD106" s="29"/>
    </row>
    <row r="107" spans="1:30" s="23" customFormat="1" ht="24.95" customHeight="1" x14ac:dyDescent="0.2">
      <c r="A107" s="23" t="str">
        <f t="shared" si="16"/>
        <v>1441|1440011|154|2025|38236252000197|3920|26220,15</v>
      </c>
      <c r="B107" s="23" t="str">
        <f t="shared" si="17"/>
        <v>1441|1440011|154|2025|6442</v>
      </c>
      <c r="C107" s="28" t="str">
        <f t="shared" si="18"/>
        <v>1440011|6442</v>
      </c>
      <c r="D107" s="10">
        <v>1441</v>
      </c>
      <c r="E107" s="10">
        <v>1440011</v>
      </c>
      <c r="F107" s="36" t="str">
        <f t="shared" si="19"/>
        <v>154/2025</v>
      </c>
      <c r="G107" s="10">
        <v>154</v>
      </c>
      <c r="H107" s="10">
        <v>2025</v>
      </c>
      <c r="I107" s="36" t="str">
        <f t="shared" si="20"/>
        <v>10.1</v>
      </c>
      <c r="J107" s="10">
        <v>10</v>
      </c>
      <c r="K107" s="10">
        <v>1</v>
      </c>
      <c r="L107" s="10">
        <v>38236252000197</v>
      </c>
      <c r="M107" s="11" t="s">
        <v>392</v>
      </c>
      <c r="N107" s="10">
        <v>3920</v>
      </c>
      <c r="O107" s="11" t="s">
        <v>481</v>
      </c>
      <c r="P107" s="9">
        <v>45937</v>
      </c>
      <c r="Q107" s="10">
        <v>9</v>
      </c>
      <c r="R107" s="3">
        <v>26220.15</v>
      </c>
      <c r="S107" s="3">
        <v>0</v>
      </c>
      <c r="T107" s="3">
        <v>0</v>
      </c>
      <c r="U107" s="33">
        <f t="shared" si="21"/>
        <v>26220.15</v>
      </c>
      <c r="V107" s="9">
        <f>IF(X107&lt;&gt;"Liquidação Cancelada",VLOOKUP(B107,'BASE DE DADOS OPS'!$B$4:$P$9650,10,FALSE),"Liquidação Cancelada")</f>
        <v>45938</v>
      </c>
      <c r="W107" s="13">
        <f t="shared" si="22"/>
        <v>1</v>
      </c>
      <c r="X107" s="10">
        <f>VLOOKUP(A107,'BASE DE DADOS OPS'!$A$4:$P$9650,12,FALSE)</f>
        <v>6442</v>
      </c>
      <c r="Y107" s="4">
        <f>IF(X107&lt;&gt;"Liquidação Cancelada",VLOOKUP(B107,'BASE DE DADOS OPS'!$B$5:$P$9635,12,FALSE),"Liquidação Cancelada")</f>
        <v>26220.15</v>
      </c>
      <c r="Z107" s="4">
        <f>IF(X107&lt;&gt;"Liquidação Cancelada",VLOOKUP(B107,'BASE DE DADOS OPS'!$B$5:$P$9635,14,FALSE),"Liquidação Cancelada")</f>
        <v>1258.57</v>
      </c>
      <c r="AA107" s="4">
        <f>IF(X107&lt;&gt;"Liquidação Cancelada",VLOOKUP(B107,'BASE DE DADOS OPS'!$B$5:$P$9635,13,FALSE),"Liquidação Cancelada")</f>
        <v>24961.58</v>
      </c>
      <c r="AB107" s="4">
        <f t="shared" si="23"/>
        <v>24961.58</v>
      </c>
      <c r="AC107" s="3">
        <f t="shared" si="24"/>
        <v>0</v>
      </c>
      <c r="AD107" s="29"/>
    </row>
    <row r="108" spans="1:30" s="23" customFormat="1" ht="24.95" customHeight="1" x14ac:dyDescent="0.2">
      <c r="A108" s="23" t="str">
        <f t="shared" si="16"/>
        <v>1441|1440011|155|2025|34975444000164|3920|42953,91</v>
      </c>
      <c r="B108" s="23" t="str">
        <f t="shared" si="17"/>
        <v>1441|1440011|155|2025|6443</v>
      </c>
      <c r="C108" s="28" t="str">
        <f t="shared" si="18"/>
        <v>1440011|6443</v>
      </c>
      <c r="D108" s="10">
        <v>1441</v>
      </c>
      <c r="E108" s="10">
        <v>1440011</v>
      </c>
      <c r="F108" s="36" t="str">
        <f t="shared" si="19"/>
        <v>155/2025</v>
      </c>
      <c r="G108" s="10">
        <v>155</v>
      </c>
      <c r="H108" s="10">
        <v>2025</v>
      </c>
      <c r="I108" s="36" t="str">
        <f t="shared" si="20"/>
        <v>10.1</v>
      </c>
      <c r="J108" s="10">
        <v>10</v>
      </c>
      <c r="K108" s="10">
        <v>1</v>
      </c>
      <c r="L108" s="10">
        <v>34975444000164</v>
      </c>
      <c r="M108" s="11" t="s">
        <v>308</v>
      </c>
      <c r="N108" s="10">
        <v>3920</v>
      </c>
      <c r="O108" s="11" t="s">
        <v>481</v>
      </c>
      <c r="P108" s="9">
        <v>45937</v>
      </c>
      <c r="Q108" s="10">
        <v>14</v>
      </c>
      <c r="R108" s="3">
        <v>42953.91</v>
      </c>
      <c r="S108" s="3">
        <v>0</v>
      </c>
      <c r="T108" s="3">
        <v>0</v>
      </c>
      <c r="U108" s="33">
        <f t="shared" si="21"/>
        <v>42953.91</v>
      </c>
      <c r="V108" s="9">
        <f>IF(X108&lt;&gt;"Liquidação Cancelada",VLOOKUP(B108,'BASE DE DADOS OPS'!$B$4:$P$9650,10,FALSE),"Liquidação Cancelada")</f>
        <v>45938</v>
      </c>
      <c r="W108" s="13">
        <f t="shared" si="22"/>
        <v>1</v>
      </c>
      <c r="X108" s="10">
        <f>VLOOKUP(A108,'BASE DE DADOS OPS'!$A$4:$P$9650,12,FALSE)</f>
        <v>6443</v>
      </c>
      <c r="Y108" s="4">
        <f>IF(X108&lt;&gt;"Liquidação Cancelada",VLOOKUP(B108,'BASE DE DADOS OPS'!$B$5:$P$9635,12,FALSE),"Liquidação Cancelada")</f>
        <v>42953.91</v>
      </c>
      <c r="Z108" s="4">
        <f>IF(X108&lt;&gt;"Liquidação Cancelada",VLOOKUP(B108,'BASE DE DADOS OPS'!$B$5:$P$9635,14,FALSE),"Liquidação Cancelada")</f>
        <v>2061.79</v>
      </c>
      <c r="AA108" s="4">
        <f>IF(X108&lt;&gt;"Liquidação Cancelada",VLOOKUP(B108,'BASE DE DADOS OPS'!$B$5:$P$9635,13,FALSE),"Liquidação Cancelada")</f>
        <v>40892.120000000003</v>
      </c>
      <c r="AB108" s="4">
        <f t="shared" si="23"/>
        <v>40892.120000000003</v>
      </c>
      <c r="AC108" s="3">
        <f t="shared" si="24"/>
        <v>0</v>
      </c>
      <c r="AD108" s="29"/>
    </row>
    <row r="109" spans="1:30" s="23" customFormat="1" ht="24.95" customHeight="1" x14ac:dyDescent="0.2">
      <c r="A109" s="23" t="str">
        <f t="shared" si="16"/>
        <v>1441|1440011|164|2025|7887283000184|3920|6066,14</v>
      </c>
      <c r="B109" s="23" t="str">
        <f t="shared" si="17"/>
        <v>1441|1440011|164|2025|6503</v>
      </c>
      <c r="C109" s="28" t="str">
        <f t="shared" si="18"/>
        <v>1440011|6503</v>
      </c>
      <c r="D109" s="10">
        <v>1441</v>
      </c>
      <c r="E109" s="10">
        <v>1440011</v>
      </c>
      <c r="F109" s="36" t="str">
        <f t="shared" si="19"/>
        <v>164/2025</v>
      </c>
      <c r="G109" s="10">
        <v>164</v>
      </c>
      <c r="H109" s="10">
        <v>2025</v>
      </c>
      <c r="I109" s="36" t="str">
        <f t="shared" si="20"/>
        <v>10.1</v>
      </c>
      <c r="J109" s="10">
        <v>10</v>
      </c>
      <c r="K109" s="10">
        <v>1</v>
      </c>
      <c r="L109" s="10">
        <v>7887283000184</v>
      </c>
      <c r="M109" s="11" t="s">
        <v>397</v>
      </c>
      <c r="N109" s="10">
        <v>3920</v>
      </c>
      <c r="O109" s="11" t="s">
        <v>481</v>
      </c>
      <c r="P109" s="9">
        <v>45937</v>
      </c>
      <c r="Q109" s="10">
        <v>9</v>
      </c>
      <c r="R109" s="3">
        <v>6066.14</v>
      </c>
      <c r="S109" s="3">
        <v>0</v>
      </c>
      <c r="T109" s="3">
        <v>0</v>
      </c>
      <c r="U109" s="33">
        <f t="shared" si="21"/>
        <v>6066.14</v>
      </c>
      <c r="V109" s="9">
        <f>IF(X109&lt;&gt;"Liquidação Cancelada",VLOOKUP(B109,'BASE DE DADOS OPS'!$B$4:$P$9650,10,FALSE),"Liquidação Cancelada")</f>
        <v>45939</v>
      </c>
      <c r="W109" s="13">
        <f t="shared" si="22"/>
        <v>2</v>
      </c>
      <c r="X109" s="10">
        <f>VLOOKUP(A109,'BASE DE DADOS OPS'!$A$4:$P$9650,12,FALSE)</f>
        <v>6503</v>
      </c>
      <c r="Y109" s="4">
        <f>IF(X109&lt;&gt;"Liquidação Cancelada",VLOOKUP(B109,'BASE DE DADOS OPS'!$B$5:$P$9635,12,FALSE),"Liquidação Cancelada")</f>
        <v>6066.14</v>
      </c>
      <c r="Z109" s="4">
        <f>IF(X109&lt;&gt;"Liquidação Cancelada",VLOOKUP(B109,'BASE DE DADOS OPS'!$B$5:$P$9635,14,FALSE),"Liquidação Cancelada")</f>
        <v>291.17</v>
      </c>
      <c r="AA109" s="4">
        <f>IF(X109&lt;&gt;"Liquidação Cancelada",VLOOKUP(B109,'BASE DE DADOS OPS'!$B$5:$P$9635,13,FALSE),"Liquidação Cancelada")</f>
        <v>5774.97</v>
      </c>
      <c r="AB109" s="4">
        <f t="shared" si="23"/>
        <v>5774.97</v>
      </c>
      <c r="AC109" s="3">
        <f t="shared" si="24"/>
        <v>0</v>
      </c>
      <c r="AD109" s="29"/>
    </row>
    <row r="110" spans="1:30" s="23" customFormat="1" ht="24.95" customHeight="1" x14ac:dyDescent="0.2">
      <c r="A110" s="23" t="str">
        <f t="shared" si="16"/>
        <v>1441|1440011|165|2025|9069772000154|3920|16479,86</v>
      </c>
      <c r="B110" s="23" t="str">
        <f t="shared" si="17"/>
        <v>1441|1440011|165|2025|6501</v>
      </c>
      <c r="C110" s="28" t="str">
        <f t="shared" si="18"/>
        <v>1440011|6501</v>
      </c>
      <c r="D110" s="10">
        <v>1441</v>
      </c>
      <c r="E110" s="10">
        <v>1440011</v>
      </c>
      <c r="F110" s="36" t="str">
        <f t="shared" si="19"/>
        <v>165/2025</v>
      </c>
      <c r="G110" s="10">
        <v>165</v>
      </c>
      <c r="H110" s="10">
        <v>2025</v>
      </c>
      <c r="I110" s="36" t="str">
        <f t="shared" si="20"/>
        <v>10.1</v>
      </c>
      <c r="J110" s="10">
        <v>10</v>
      </c>
      <c r="K110" s="10">
        <v>1</v>
      </c>
      <c r="L110" s="10">
        <v>9069772000154</v>
      </c>
      <c r="M110" s="11" t="s">
        <v>398</v>
      </c>
      <c r="N110" s="10">
        <v>3920</v>
      </c>
      <c r="O110" s="11" t="s">
        <v>481</v>
      </c>
      <c r="P110" s="9">
        <v>45937</v>
      </c>
      <c r="Q110" s="10">
        <v>9</v>
      </c>
      <c r="R110" s="3">
        <v>16479.86</v>
      </c>
      <c r="S110" s="3">
        <v>0</v>
      </c>
      <c r="T110" s="3">
        <v>0</v>
      </c>
      <c r="U110" s="33">
        <f t="shared" si="21"/>
        <v>16479.86</v>
      </c>
      <c r="V110" s="9">
        <f>IF(X110&lt;&gt;"Liquidação Cancelada",VLOOKUP(B110,'BASE DE DADOS OPS'!$B$4:$P$9650,10,FALSE),"Liquidação Cancelada")</f>
        <v>45939</v>
      </c>
      <c r="W110" s="13">
        <f t="shared" si="22"/>
        <v>2</v>
      </c>
      <c r="X110" s="10">
        <f>VLOOKUP(A110,'BASE DE DADOS OPS'!$A$4:$P$9650,12,FALSE)</f>
        <v>6501</v>
      </c>
      <c r="Y110" s="4">
        <f>IF(X110&lt;&gt;"Liquidação Cancelada",VLOOKUP(B110,'BASE DE DADOS OPS'!$B$5:$P$9635,12,FALSE),"Liquidação Cancelada")</f>
        <v>16479.86</v>
      </c>
      <c r="Z110" s="4">
        <f>IF(X110&lt;&gt;"Liquidação Cancelada",VLOOKUP(B110,'BASE DE DADOS OPS'!$B$5:$P$9635,14,FALSE),"Liquidação Cancelada")</f>
        <v>791.03</v>
      </c>
      <c r="AA110" s="4">
        <f>IF(X110&lt;&gt;"Liquidação Cancelada",VLOOKUP(B110,'BASE DE DADOS OPS'!$B$5:$P$9635,13,FALSE),"Liquidação Cancelada")</f>
        <v>15688.83</v>
      </c>
      <c r="AB110" s="4">
        <f t="shared" si="23"/>
        <v>15688.83</v>
      </c>
      <c r="AC110" s="3">
        <f t="shared" si="24"/>
        <v>0</v>
      </c>
      <c r="AD110" s="29"/>
    </row>
    <row r="111" spans="1:30" s="23" customFormat="1" ht="24.95" customHeight="1" x14ac:dyDescent="0.2">
      <c r="A111" s="23" t="str">
        <f t="shared" si="16"/>
        <v>1441|1440011|166|2025|15210046000102|3920|4610,81</v>
      </c>
      <c r="B111" s="23" t="str">
        <f t="shared" si="17"/>
        <v>1441|1440011|166|2025|6427</v>
      </c>
      <c r="C111" s="28" t="str">
        <f t="shared" si="18"/>
        <v>1440011|6427</v>
      </c>
      <c r="D111" s="10">
        <v>1441</v>
      </c>
      <c r="E111" s="10">
        <v>1440011</v>
      </c>
      <c r="F111" s="36" t="str">
        <f t="shared" si="19"/>
        <v>166/2025</v>
      </c>
      <c r="G111" s="10">
        <v>166</v>
      </c>
      <c r="H111" s="10">
        <v>2025</v>
      </c>
      <c r="I111" s="36" t="str">
        <f t="shared" si="20"/>
        <v>10.1</v>
      </c>
      <c r="J111" s="10">
        <v>10</v>
      </c>
      <c r="K111" s="10">
        <v>1</v>
      </c>
      <c r="L111" s="10">
        <v>15210046000102</v>
      </c>
      <c r="M111" s="11" t="s">
        <v>399</v>
      </c>
      <c r="N111" s="10">
        <v>3920</v>
      </c>
      <c r="O111" s="11" t="s">
        <v>481</v>
      </c>
      <c r="P111" s="9">
        <v>45937</v>
      </c>
      <c r="Q111" s="10">
        <v>9</v>
      </c>
      <c r="R111" s="3">
        <v>4610.8100000000004</v>
      </c>
      <c r="S111" s="3">
        <v>0</v>
      </c>
      <c r="T111" s="3">
        <v>0</v>
      </c>
      <c r="U111" s="33">
        <f t="shared" si="21"/>
        <v>4610.8100000000004</v>
      </c>
      <c r="V111" s="9">
        <f>IF(X111&lt;&gt;"Liquidação Cancelada",VLOOKUP(B111,'BASE DE DADOS OPS'!$B$4:$P$9650,10,FALSE),"Liquidação Cancelada")</f>
        <v>45938</v>
      </c>
      <c r="W111" s="13">
        <f t="shared" si="22"/>
        <v>1</v>
      </c>
      <c r="X111" s="10">
        <f>VLOOKUP(A111,'BASE DE DADOS OPS'!$A$4:$P$9650,12,FALSE)</f>
        <v>6427</v>
      </c>
      <c r="Y111" s="4">
        <f>IF(X111&lt;&gt;"Liquidação Cancelada",VLOOKUP(B111,'BASE DE DADOS OPS'!$B$5:$P$9635,12,FALSE),"Liquidação Cancelada")</f>
        <v>4610.8099999999995</v>
      </c>
      <c r="Z111" s="4">
        <f>IF(X111&lt;&gt;"Liquidação Cancelada",VLOOKUP(B111,'BASE DE DADOS OPS'!$B$5:$P$9635,14,FALSE),"Liquidação Cancelada")</f>
        <v>221.32</v>
      </c>
      <c r="AA111" s="4">
        <f>IF(X111&lt;&gt;"Liquidação Cancelada",VLOOKUP(B111,'BASE DE DADOS OPS'!$B$5:$P$9635,13,FALSE),"Liquidação Cancelada")</f>
        <v>4389.49</v>
      </c>
      <c r="AB111" s="4">
        <f t="shared" si="23"/>
        <v>4389.49</v>
      </c>
      <c r="AC111" s="3">
        <f t="shared" si="24"/>
        <v>9.0949470177292824E-13</v>
      </c>
      <c r="AD111" s="29"/>
    </row>
    <row r="112" spans="1:30" s="23" customFormat="1" ht="24.95" customHeight="1" x14ac:dyDescent="0.2">
      <c r="A112" s="23" t="str">
        <f t="shared" si="16"/>
        <v>1441|1440011|169|2025|18229133000108|3920|4950,22</v>
      </c>
      <c r="B112" s="23" t="str">
        <f t="shared" si="17"/>
        <v>1441|1440011|169|2025|6538</v>
      </c>
      <c r="C112" s="28" t="str">
        <f t="shared" si="18"/>
        <v>1440011|6538</v>
      </c>
      <c r="D112" s="10">
        <v>1441</v>
      </c>
      <c r="E112" s="10">
        <v>1440011</v>
      </c>
      <c r="F112" s="36" t="str">
        <f t="shared" si="19"/>
        <v>169/2025</v>
      </c>
      <c r="G112" s="10">
        <v>169</v>
      </c>
      <c r="H112" s="10">
        <v>2025</v>
      </c>
      <c r="I112" s="36" t="str">
        <f t="shared" si="20"/>
        <v>10.1</v>
      </c>
      <c r="J112" s="10">
        <v>10</v>
      </c>
      <c r="K112" s="10">
        <v>1</v>
      </c>
      <c r="L112" s="10">
        <v>18229133000108</v>
      </c>
      <c r="M112" s="11" t="s">
        <v>297</v>
      </c>
      <c r="N112" s="10">
        <v>3920</v>
      </c>
      <c r="O112" s="11" t="s">
        <v>481</v>
      </c>
      <c r="P112" s="9">
        <v>45937</v>
      </c>
      <c r="Q112" s="10">
        <v>9</v>
      </c>
      <c r="R112" s="3">
        <v>4950.22</v>
      </c>
      <c r="S112" s="3">
        <v>0</v>
      </c>
      <c r="T112" s="3">
        <v>0</v>
      </c>
      <c r="U112" s="33">
        <f t="shared" si="21"/>
        <v>4950.22</v>
      </c>
      <c r="V112" s="9">
        <f>IF(X112&lt;&gt;"Liquidação Cancelada",VLOOKUP(B112,'BASE DE DADOS OPS'!$B$4:$P$9650,10,FALSE),"Liquidação Cancelada")</f>
        <v>45939</v>
      </c>
      <c r="W112" s="13">
        <f t="shared" si="22"/>
        <v>2</v>
      </c>
      <c r="X112" s="10">
        <f>VLOOKUP(A112,'BASE DE DADOS OPS'!$A$4:$P$9650,12,FALSE)</f>
        <v>6538</v>
      </c>
      <c r="Y112" s="4">
        <f>IF(X112&lt;&gt;"Liquidação Cancelada",VLOOKUP(B112,'BASE DE DADOS OPS'!$B$5:$P$9635,12,FALSE),"Liquidação Cancelada")</f>
        <v>4950.2199999999993</v>
      </c>
      <c r="Z112" s="4">
        <f>IF(X112&lt;&gt;"Liquidação Cancelada",VLOOKUP(B112,'BASE DE DADOS OPS'!$B$5:$P$9635,14,FALSE),"Liquidação Cancelada")</f>
        <v>237.61</v>
      </c>
      <c r="AA112" s="4">
        <f>IF(X112&lt;&gt;"Liquidação Cancelada",VLOOKUP(B112,'BASE DE DADOS OPS'!$B$5:$P$9635,13,FALSE),"Liquidação Cancelada")</f>
        <v>4712.6099999999997</v>
      </c>
      <c r="AB112" s="4">
        <f t="shared" si="23"/>
        <v>4712.6099999999997</v>
      </c>
      <c r="AC112" s="3">
        <f t="shared" si="24"/>
        <v>9.0949470177292824E-13</v>
      </c>
      <c r="AD112" s="29"/>
    </row>
    <row r="113" spans="1:30" s="23" customFormat="1" ht="24.95" customHeight="1" x14ac:dyDescent="0.2">
      <c r="A113" s="23" t="str">
        <f t="shared" si="16"/>
        <v>1441|1440011|170|2025|37454422000147|3920|6934,9</v>
      </c>
      <c r="B113" s="23" t="str">
        <f t="shared" si="17"/>
        <v>1441|1440011|170|2025|6458</v>
      </c>
      <c r="C113" s="28" t="str">
        <f t="shared" si="18"/>
        <v>1440011|6458</v>
      </c>
      <c r="D113" s="10">
        <v>1441</v>
      </c>
      <c r="E113" s="10">
        <v>1440011</v>
      </c>
      <c r="F113" s="36" t="str">
        <f t="shared" si="19"/>
        <v>170/2025</v>
      </c>
      <c r="G113" s="10">
        <v>170</v>
      </c>
      <c r="H113" s="10">
        <v>2025</v>
      </c>
      <c r="I113" s="36" t="str">
        <f t="shared" si="20"/>
        <v>10.1</v>
      </c>
      <c r="J113" s="10">
        <v>10</v>
      </c>
      <c r="K113" s="10">
        <v>1</v>
      </c>
      <c r="L113" s="10">
        <v>37454422000147</v>
      </c>
      <c r="M113" s="11" t="s">
        <v>401</v>
      </c>
      <c r="N113" s="10">
        <v>3920</v>
      </c>
      <c r="O113" s="11" t="s">
        <v>481</v>
      </c>
      <c r="P113" s="9">
        <v>45937</v>
      </c>
      <c r="Q113" s="10">
        <v>9</v>
      </c>
      <c r="R113" s="3">
        <v>6934.9</v>
      </c>
      <c r="S113" s="3">
        <v>0</v>
      </c>
      <c r="T113" s="3">
        <v>0</v>
      </c>
      <c r="U113" s="33">
        <f t="shared" si="21"/>
        <v>6934.9</v>
      </c>
      <c r="V113" s="9">
        <f>IF(X113&lt;&gt;"Liquidação Cancelada",VLOOKUP(B113,'BASE DE DADOS OPS'!$B$4:$P$9650,10,FALSE),"Liquidação Cancelada")</f>
        <v>45939</v>
      </c>
      <c r="W113" s="13">
        <f t="shared" si="22"/>
        <v>2</v>
      </c>
      <c r="X113" s="10">
        <f>VLOOKUP(A113,'BASE DE DADOS OPS'!$A$4:$P$9650,12,FALSE)</f>
        <v>6458</v>
      </c>
      <c r="Y113" s="4">
        <f>IF(X113&lt;&gt;"Liquidação Cancelada",VLOOKUP(B113,'BASE DE DADOS OPS'!$B$5:$P$9635,12,FALSE),"Liquidação Cancelada")</f>
        <v>6934.9000000000005</v>
      </c>
      <c r="Z113" s="4">
        <f>IF(X113&lt;&gt;"Liquidação Cancelada",VLOOKUP(B113,'BASE DE DADOS OPS'!$B$5:$P$9635,14,FALSE),"Liquidação Cancelada")</f>
        <v>831.39</v>
      </c>
      <c r="AA113" s="4">
        <f>IF(X113&lt;&gt;"Liquidação Cancelada",VLOOKUP(B113,'BASE DE DADOS OPS'!$B$5:$P$9635,13,FALSE),"Liquidação Cancelada")</f>
        <v>6103.51</v>
      </c>
      <c r="AB113" s="4">
        <f t="shared" si="23"/>
        <v>6103.51</v>
      </c>
      <c r="AC113" s="3">
        <f t="shared" si="24"/>
        <v>-9.0949470177292824E-13</v>
      </c>
      <c r="AD113" s="29"/>
    </row>
    <row r="114" spans="1:30" s="23" customFormat="1" ht="24.95" customHeight="1" x14ac:dyDescent="0.2">
      <c r="A114" s="23" t="str">
        <f t="shared" si="16"/>
        <v>1441|1440011|175|2025|7353227000160|3920|400553,49</v>
      </c>
      <c r="B114" s="23" t="str">
        <f t="shared" si="17"/>
        <v>1441|1440011|175|2025|6415</v>
      </c>
      <c r="C114" s="28" t="str">
        <f t="shared" si="18"/>
        <v>1440011|6415</v>
      </c>
      <c r="D114" s="10">
        <v>1441</v>
      </c>
      <c r="E114" s="10">
        <v>1440011</v>
      </c>
      <c r="F114" s="36" t="str">
        <f t="shared" si="19"/>
        <v>175/2025</v>
      </c>
      <c r="G114" s="10">
        <v>175</v>
      </c>
      <c r="H114" s="10">
        <v>2025</v>
      </c>
      <c r="I114" s="36" t="str">
        <f t="shared" si="20"/>
        <v>10.1</v>
      </c>
      <c r="J114" s="10">
        <v>10</v>
      </c>
      <c r="K114" s="10">
        <v>1</v>
      </c>
      <c r="L114" s="10">
        <v>7353227000160</v>
      </c>
      <c r="M114" s="11" t="s">
        <v>404</v>
      </c>
      <c r="N114" s="10">
        <v>3920</v>
      </c>
      <c r="O114" s="11" t="s">
        <v>481</v>
      </c>
      <c r="P114" s="9">
        <v>45937</v>
      </c>
      <c r="Q114" s="10" t="s">
        <v>576</v>
      </c>
      <c r="R114" s="3">
        <f>400533.49+20</f>
        <v>400553.49</v>
      </c>
      <c r="S114" s="3">
        <v>0</v>
      </c>
      <c r="T114" s="3">
        <v>0</v>
      </c>
      <c r="U114" s="33">
        <f t="shared" si="21"/>
        <v>400553.49</v>
      </c>
      <c r="V114" s="9">
        <f>IF(X114&lt;&gt;"Liquidação Cancelada",VLOOKUP(B114,'BASE DE DADOS OPS'!$B$4:$P$9650,10,FALSE),"Liquidação Cancelada")</f>
        <v>45938</v>
      </c>
      <c r="W114" s="13">
        <f t="shared" si="22"/>
        <v>1</v>
      </c>
      <c r="X114" s="10">
        <f>VLOOKUP(A114,'BASE DE DADOS OPS'!$A$4:$P$9650,12,FALSE)</f>
        <v>6415</v>
      </c>
      <c r="Y114" s="4">
        <f>IF(X114&lt;&gt;"Liquidação Cancelada",VLOOKUP(B114,'BASE DE DADOS OPS'!$B$5:$P$9635,12,FALSE),"Liquidação Cancelada")</f>
        <v>400553.49</v>
      </c>
      <c r="Z114" s="4">
        <f>IF(X114&lt;&gt;"Liquidação Cancelada",VLOOKUP(B114,'BASE DE DADOS OPS'!$B$5:$P$9635,14,FALSE),"Liquidação Cancelada")</f>
        <v>19226.57</v>
      </c>
      <c r="AA114" s="4">
        <f>IF(X114&lt;&gt;"Liquidação Cancelada",VLOOKUP(B114,'BASE DE DADOS OPS'!$B$5:$P$9635,13,FALSE),"Liquidação Cancelada")</f>
        <v>381326.92</v>
      </c>
      <c r="AB114" s="4">
        <f t="shared" si="23"/>
        <v>381326.92</v>
      </c>
      <c r="AC114" s="3">
        <f t="shared" si="24"/>
        <v>0</v>
      </c>
      <c r="AD114" s="29"/>
    </row>
    <row r="115" spans="1:30" s="23" customFormat="1" ht="24.95" customHeight="1" x14ac:dyDescent="0.2">
      <c r="A115" s="23" t="str">
        <f t="shared" si="16"/>
        <v>1441|1440011|177|2025|7329219000188|3920|21000</v>
      </c>
      <c r="B115" s="23" t="str">
        <f t="shared" si="17"/>
        <v>1441|1440011|177|2025|6447</v>
      </c>
      <c r="C115" s="28" t="str">
        <f t="shared" si="18"/>
        <v>1440011|6447</v>
      </c>
      <c r="D115" s="10">
        <v>1441</v>
      </c>
      <c r="E115" s="10">
        <v>1440011</v>
      </c>
      <c r="F115" s="36" t="str">
        <f t="shared" si="19"/>
        <v>177/2025</v>
      </c>
      <c r="G115" s="10">
        <v>177</v>
      </c>
      <c r="H115" s="10">
        <v>2025</v>
      </c>
      <c r="I115" s="36" t="str">
        <f t="shared" si="20"/>
        <v>10.1</v>
      </c>
      <c r="J115" s="10">
        <v>10</v>
      </c>
      <c r="K115" s="10">
        <v>1</v>
      </c>
      <c r="L115" s="10">
        <v>7329219000188</v>
      </c>
      <c r="M115" s="11" t="s">
        <v>406</v>
      </c>
      <c r="N115" s="10">
        <v>3920</v>
      </c>
      <c r="O115" s="11" t="s">
        <v>481</v>
      </c>
      <c r="P115" s="9">
        <v>45937</v>
      </c>
      <c r="Q115" s="10">
        <v>8</v>
      </c>
      <c r="R115" s="3">
        <v>21000</v>
      </c>
      <c r="S115" s="3">
        <v>0</v>
      </c>
      <c r="T115" s="3">
        <v>0</v>
      </c>
      <c r="U115" s="33">
        <f t="shared" si="21"/>
        <v>21000</v>
      </c>
      <c r="V115" s="9">
        <f>IF(X115&lt;&gt;"Liquidação Cancelada",VLOOKUP(B115,'BASE DE DADOS OPS'!$B$4:$P$9650,10,FALSE),"Liquidação Cancelada")</f>
        <v>45938</v>
      </c>
      <c r="W115" s="13">
        <f t="shared" si="22"/>
        <v>1</v>
      </c>
      <c r="X115" s="10">
        <f>VLOOKUP(A115,'BASE DE DADOS OPS'!$A$4:$P$9650,12,FALSE)</f>
        <v>6447</v>
      </c>
      <c r="Y115" s="4">
        <f>IF(X115&lt;&gt;"Liquidação Cancelada",VLOOKUP(B115,'BASE DE DADOS OPS'!$B$5:$P$9635,12,FALSE),"Liquidação Cancelada")</f>
        <v>21000</v>
      </c>
      <c r="Z115" s="4">
        <f>IF(X115&lt;&gt;"Liquidação Cancelada",VLOOKUP(B115,'BASE DE DADOS OPS'!$B$5:$P$9635,14,FALSE),"Liquidação Cancelada")</f>
        <v>1008</v>
      </c>
      <c r="AA115" s="4">
        <f>IF(X115&lt;&gt;"Liquidação Cancelada",VLOOKUP(B115,'BASE DE DADOS OPS'!$B$5:$P$9635,13,FALSE),"Liquidação Cancelada")</f>
        <v>19992</v>
      </c>
      <c r="AB115" s="4">
        <f t="shared" si="23"/>
        <v>19992</v>
      </c>
      <c r="AC115" s="3">
        <f t="shared" si="24"/>
        <v>0</v>
      </c>
      <c r="AD115" s="29"/>
    </row>
    <row r="116" spans="1:30" s="23" customFormat="1" ht="24.95" customHeight="1" x14ac:dyDescent="0.2">
      <c r="A116" s="23" t="str">
        <f t="shared" si="16"/>
        <v>1441|1440011|180|2025|29412494000101|3920|6315,59</v>
      </c>
      <c r="B116" s="23" t="str">
        <f t="shared" si="17"/>
        <v>1441|1440011|180|2025|6537</v>
      </c>
      <c r="C116" s="28" t="str">
        <f t="shared" si="18"/>
        <v>1440011|6537</v>
      </c>
      <c r="D116" s="10">
        <v>1441</v>
      </c>
      <c r="E116" s="10">
        <v>1440011</v>
      </c>
      <c r="F116" s="36" t="str">
        <f t="shared" si="19"/>
        <v>180/2025</v>
      </c>
      <c r="G116" s="10">
        <v>180</v>
      </c>
      <c r="H116" s="10">
        <v>2025</v>
      </c>
      <c r="I116" s="36" t="str">
        <f t="shared" si="20"/>
        <v>10.1</v>
      </c>
      <c r="J116" s="10">
        <v>10</v>
      </c>
      <c r="K116" s="10">
        <v>1</v>
      </c>
      <c r="L116" s="10">
        <v>29412494000101</v>
      </c>
      <c r="M116" s="11" t="s">
        <v>408</v>
      </c>
      <c r="N116" s="10">
        <v>3920</v>
      </c>
      <c r="O116" s="11" t="s">
        <v>481</v>
      </c>
      <c r="P116" s="9">
        <v>45937</v>
      </c>
      <c r="Q116" s="10">
        <v>9</v>
      </c>
      <c r="R116" s="3">
        <v>6315.59</v>
      </c>
      <c r="S116" s="3">
        <v>0</v>
      </c>
      <c r="T116" s="3">
        <v>0</v>
      </c>
      <c r="U116" s="33">
        <f t="shared" si="21"/>
        <v>6315.59</v>
      </c>
      <c r="V116" s="9">
        <f>IF(X116&lt;&gt;"Liquidação Cancelada",VLOOKUP(B116,'BASE DE DADOS OPS'!$B$4:$P$9650,10,FALSE),"Liquidação Cancelada")</f>
        <v>45939</v>
      </c>
      <c r="W116" s="13">
        <f t="shared" si="22"/>
        <v>2</v>
      </c>
      <c r="X116" s="10">
        <f>VLOOKUP(A116,'BASE DE DADOS OPS'!$A$4:$P$9650,12,FALSE)</f>
        <v>6537</v>
      </c>
      <c r="Y116" s="4">
        <f>IF(X116&lt;&gt;"Liquidação Cancelada",VLOOKUP(B116,'BASE DE DADOS OPS'!$B$5:$P$9635,12,FALSE),"Liquidação Cancelada")</f>
        <v>6315.5899999999992</v>
      </c>
      <c r="Z116" s="4">
        <f>IF(X116&lt;&gt;"Liquidação Cancelada",VLOOKUP(B116,'BASE DE DADOS OPS'!$B$5:$P$9635,14,FALSE),"Liquidação Cancelada")</f>
        <v>303.14999999999998</v>
      </c>
      <c r="AA116" s="4">
        <f>IF(X116&lt;&gt;"Liquidação Cancelada",VLOOKUP(B116,'BASE DE DADOS OPS'!$B$5:$P$9635,13,FALSE),"Liquidação Cancelada")</f>
        <v>6012.44</v>
      </c>
      <c r="AB116" s="4">
        <f t="shared" si="23"/>
        <v>6012.44</v>
      </c>
      <c r="AC116" s="3">
        <f t="shared" si="24"/>
        <v>9.0949470177292824E-13</v>
      </c>
      <c r="AD116" s="29"/>
    </row>
    <row r="117" spans="1:30" s="23" customFormat="1" ht="24.95" customHeight="1" x14ac:dyDescent="0.2">
      <c r="A117" s="23" t="str">
        <f t="shared" si="16"/>
        <v>1441|1440011|186|2025|38133478000162|3920|11434,85</v>
      </c>
      <c r="B117" s="23" t="str">
        <f t="shared" si="17"/>
        <v>1441|1440011|186|2025|6536</v>
      </c>
      <c r="C117" s="28" t="str">
        <f t="shared" si="18"/>
        <v>1440011|6536</v>
      </c>
      <c r="D117" s="10">
        <v>1441</v>
      </c>
      <c r="E117" s="10">
        <v>1440011</v>
      </c>
      <c r="F117" s="36" t="str">
        <f t="shared" si="19"/>
        <v>186/2025</v>
      </c>
      <c r="G117" s="10">
        <v>186</v>
      </c>
      <c r="H117" s="10">
        <v>2025</v>
      </c>
      <c r="I117" s="36" t="str">
        <f t="shared" si="20"/>
        <v>10.1</v>
      </c>
      <c r="J117" s="10">
        <v>10</v>
      </c>
      <c r="K117" s="10">
        <v>1</v>
      </c>
      <c r="L117" s="10">
        <v>38133478000162</v>
      </c>
      <c r="M117" s="11" t="s">
        <v>410</v>
      </c>
      <c r="N117" s="10">
        <v>3920</v>
      </c>
      <c r="O117" s="11" t="s">
        <v>481</v>
      </c>
      <c r="P117" s="9">
        <v>45937</v>
      </c>
      <c r="Q117" s="10">
        <v>9</v>
      </c>
      <c r="R117" s="3">
        <v>11434.85</v>
      </c>
      <c r="S117" s="3">
        <v>0</v>
      </c>
      <c r="T117" s="3">
        <v>0</v>
      </c>
      <c r="U117" s="33">
        <f t="shared" si="21"/>
        <v>11434.85</v>
      </c>
      <c r="V117" s="9">
        <f>IF(X117&lt;&gt;"Liquidação Cancelada",VLOOKUP(B117,'BASE DE DADOS OPS'!$B$4:$P$9650,10,FALSE),"Liquidação Cancelada")</f>
        <v>45939</v>
      </c>
      <c r="W117" s="13">
        <f t="shared" si="22"/>
        <v>2</v>
      </c>
      <c r="X117" s="10">
        <f>VLOOKUP(A117,'BASE DE DADOS OPS'!$A$4:$P$9650,12,FALSE)</f>
        <v>6536</v>
      </c>
      <c r="Y117" s="4">
        <f>IF(X117&lt;&gt;"Liquidação Cancelada",VLOOKUP(B117,'BASE DE DADOS OPS'!$B$5:$P$9635,12,FALSE),"Liquidação Cancelada")</f>
        <v>11434.85</v>
      </c>
      <c r="Z117" s="4">
        <f>IF(X117&lt;&gt;"Liquidação Cancelada",VLOOKUP(B117,'BASE DE DADOS OPS'!$B$5:$P$9635,14,FALSE),"Liquidação Cancelada")</f>
        <v>548.87</v>
      </c>
      <c r="AA117" s="4">
        <f>IF(X117&lt;&gt;"Liquidação Cancelada",VLOOKUP(B117,'BASE DE DADOS OPS'!$B$5:$P$9635,13,FALSE),"Liquidação Cancelada")</f>
        <v>10885.98</v>
      </c>
      <c r="AB117" s="4">
        <f t="shared" si="23"/>
        <v>10885.98</v>
      </c>
      <c r="AC117" s="3">
        <f t="shared" si="24"/>
        <v>0</v>
      </c>
      <c r="AD117" s="29"/>
    </row>
    <row r="118" spans="1:30" s="23" customFormat="1" ht="24.95" customHeight="1" x14ac:dyDescent="0.2">
      <c r="A118" s="23" t="str">
        <f t="shared" si="16"/>
        <v>1441|1440011|200|2025|35502073000166|3920|9808,22</v>
      </c>
      <c r="B118" s="23" t="str">
        <f t="shared" si="17"/>
        <v>1441|1440011|200|2025|6422</v>
      </c>
      <c r="C118" s="28" t="str">
        <f t="shared" si="18"/>
        <v>1440011|6422</v>
      </c>
      <c r="D118" s="10">
        <v>1441</v>
      </c>
      <c r="E118" s="10">
        <v>1440011</v>
      </c>
      <c r="F118" s="36" t="str">
        <f t="shared" si="19"/>
        <v>200/2025</v>
      </c>
      <c r="G118" s="10">
        <v>200</v>
      </c>
      <c r="H118" s="10">
        <v>2025</v>
      </c>
      <c r="I118" s="36" t="str">
        <f t="shared" si="20"/>
        <v>10.1</v>
      </c>
      <c r="J118" s="10">
        <v>10</v>
      </c>
      <c r="K118" s="10">
        <v>1</v>
      </c>
      <c r="L118" s="10">
        <v>35502073000166</v>
      </c>
      <c r="M118" s="11" t="s">
        <v>418</v>
      </c>
      <c r="N118" s="10">
        <v>3920</v>
      </c>
      <c r="O118" s="11" t="s">
        <v>481</v>
      </c>
      <c r="P118" s="9">
        <v>45937</v>
      </c>
      <c r="Q118" s="10">
        <v>9</v>
      </c>
      <c r="R118" s="3">
        <v>9808.2199999999993</v>
      </c>
      <c r="S118" s="3">
        <v>0</v>
      </c>
      <c r="T118" s="3">
        <v>0</v>
      </c>
      <c r="U118" s="33">
        <f t="shared" si="21"/>
        <v>9808.2199999999993</v>
      </c>
      <c r="V118" s="9">
        <f>IF(X118&lt;&gt;"Liquidação Cancelada",VLOOKUP(B118,'BASE DE DADOS OPS'!$B$4:$P$9650,10,FALSE),"Liquidação Cancelada")</f>
        <v>45938</v>
      </c>
      <c r="W118" s="13">
        <f t="shared" si="22"/>
        <v>1</v>
      </c>
      <c r="X118" s="10">
        <f>VLOOKUP(A118,'BASE DE DADOS OPS'!$A$4:$P$9650,12,FALSE)</f>
        <v>6422</v>
      </c>
      <c r="Y118" s="4">
        <f>IF(X118&lt;&gt;"Liquidação Cancelada",VLOOKUP(B118,'BASE DE DADOS OPS'!$B$5:$P$9635,12,FALSE),"Liquidação Cancelada")</f>
        <v>9808.2200000000012</v>
      </c>
      <c r="Z118" s="4">
        <f>IF(X118&lt;&gt;"Liquidação Cancelada",VLOOKUP(B118,'BASE DE DADOS OPS'!$B$5:$P$9635,14,FALSE),"Liquidação Cancelada")</f>
        <v>470.79</v>
      </c>
      <c r="AA118" s="4">
        <f>IF(X118&lt;&gt;"Liquidação Cancelada",VLOOKUP(B118,'BASE DE DADOS OPS'!$B$5:$P$9635,13,FALSE),"Liquidação Cancelada")</f>
        <v>9337.43</v>
      </c>
      <c r="AB118" s="4">
        <f t="shared" si="23"/>
        <v>9337.43</v>
      </c>
      <c r="AC118" s="3">
        <f t="shared" si="24"/>
        <v>-1.8189894035458565E-12</v>
      </c>
      <c r="AD118" s="29"/>
    </row>
    <row r="119" spans="1:30" s="23" customFormat="1" ht="24.95" customHeight="1" x14ac:dyDescent="0.2">
      <c r="A119" s="23" t="str">
        <f t="shared" si="16"/>
        <v>1441|1440011|205|2025|12723002000198|3920|4212,79</v>
      </c>
      <c r="B119" s="23" t="str">
        <f t="shared" si="17"/>
        <v>1441|1440011|205|2025|6455</v>
      </c>
      <c r="C119" s="28" t="str">
        <f t="shared" si="18"/>
        <v>1440011|6455</v>
      </c>
      <c r="D119" s="10">
        <v>1441</v>
      </c>
      <c r="E119" s="10">
        <v>1440011</v>
      </c>
      <c r="F119" s="36" t="str">
        <f t="shared" si="19"/>
        <v>205/2025</v>
      </c>
      <c r="G119" s="10">
        <v>205</v>
      </c>
      <c r="H119" s="10">
        <v>2025</v>
      </c>
      <c r="I119" s="36" t="str">
        <f t="shared" si="20"/>
        <v>10.1</v>
      </c>
      <c r="J119" s="10">
        <v>10</v>
      </c>
      <c r="K119" s="10">
        <v>1</v>
      </c>
      <c r="L119" s="10">
        <v>12723002000198</v>
      </c>
      <c r="M119" s="11" t="s">
        <v>420</v>
      </c>
      <c r="N119" s="10">
        <v>3920</v>
      </c>
      <c r="O119" s="11" t="s">
        <v>481</v>
      </c>
      <c r="P119" s="9">
        <v>45937</v>
      </c>
      <c r="Q119" s="10">
        <v>10</v>
      </c>
      <c r="R119" s="3">
        <v>4212.79</v>
      </c>
      <c r="S119" s="3">
        <v>0</v>
      </c>
      <c r="T119" s="3">
        <v>0</v>
      </c>
      <c r="U119" s="33">
        <f t="shared" si="21"/>
        <v>4212.79</v>
      </c>
      <c r="V119" s="9">
        <f>IF(X119&lt;&gt;"Liquidação Cancelada",VLOOKUP(B119,'BASE DE DADOS OPS'!$B$4:$P$9650,10,FALSE),"Liquidação Cancelada")</f>
        <v>45938</v>
      </c>
      <c r="W119" s="13">
        <f t="shared" si="22"/>
        <v>1</v>
      </c>
      <c r="X119" s="10">
        <f>VLOOKUP(A119,'BASE DE DADOS OPS'!$A$4:$P$9650,12,FALSE)</f>
        <v>6455</v>
      </c>
      <c r="Y119" s="4">
        <f>IF(X119&lt;&gt;"Liquidação Cancelada",VLOOKUP(B119,'BASE DE DADOS OPS'!$B$5:$P$9635,12,FALSE),"Liquidação Cancelada")</f>
        <v>4212.79</v>
      </c>
      <c r="Z119" s="4">
        <f>IF(X119&lt;&gt;"Liquidação Cancelada",VLOOKUP(B119,'BASE DE DADOS OPS'!$B$5:$P$9635,14,FALSE),"Liquidação Cancelada")</f>
        <v>202.21</v>
      </c>
      <c r="AA119" s="4">
        <f>IF(X119&lt;&gt;"Liquidação Cancelada",VLOOKUP(B119,'BASE DE DADOS OPS'!$B$5:$P$9635,13,FALSE),"Liquidação Cancelada")</f>
        <v>4010.58</v>
      </c>
      <c r="AB119" s="4">
        <f t="shared" si="23"/>
        <v>4010.58</v>
      </c>
      <c r="AC119" s="3">
        <f t="shared" si="24"/>
        <v>0</v>
      </c>
      <c r="AD119" s="29"/>
    </row>
    <row r="120" spans="1:30" s="23" customFormat="1" ht="24.95" customHeight="1" x14ac:dyDescent="0.2">
      <c r="A120" s="23" t="str">
        <f t="shared" si="16"/>
        <v>1441|1440011|215|2025|8486867000100|3920|12500</v>
      </c>
      <c r="B120" s="23" t="str">
        <f t="shared" si="17"/>
        <v>1441|1440011|215|2025|6426</v>
      </c>
      <c r="C120" s="28" t="str">
        <f t="shared" si="18"/>
        <v>1440011|6426</v>
      </c>
      <c r="D120" s="10">
        <v>1441</v>
      </c>
      <c r="E120" s="10">
        <v>1440011</v>
      </c>
      <c r="F120" s="36" t="str">
        <f t="shared" si="19"/>
        <v>215/2025</v>
      </c>
      <c r="G120" s="10">
        <v>215</v>
      </c>
      <c r="H120" s="10">
        <v>2025</v>
      </c>
      <c r="I120" s="36" t="str">
        <f t="shared" si="20"/>
        <v>10.1</v>
      </c>
      <c r="J120" s="10">
        <v>10</v>
      </c>
      <c r="K120" s="10">
        <v>1</v>
      </c>
      <c r="L120" s="10">
        <v>8486867000100</v>
      </c>
      <c r="M120" s="11" t="s">
        <v>424</v>
      </c>
      <c r="N120" s="10">
        <v>3920</v>
      </c>
      <c r="O120" s="11" t="s">
        <v>481</v>
      </c>
      <c r="P120" s="9">
        <v>45937</v>
      </c>
      <c r="Q120" s="10">
        <v>8</v>
      </c>
      <c r="R120" s="3">
        <v>12500</v>
      </c>
      <c r="S120" s="3">
        <v>0</v>
      </c>
      <c r="T120" s="3">
        <v>0</v>
      </c>
      <c r="U120" s="33">
        <f t="shared" si="21"/>
        <v>12500</v>
      </c>
      <c r="V120" s="9">
        <f>IF(X120&lt;&gt;"Liquidação Cancelada",VLOOKUP(B120,'BASE DE DADOS OPS'!$B$4:$P$9650,10,FALSE),"Liquidação Cancelada")</f>
        <v>45938</v>
      </c>
      <c r="W120" s="13">
        <f t="shared" si="22"/>
        <v>1</v>
      </c>
      <c r="X120" s="10">
        <f>VLOOKUP(A120,'BASE DE DADOS OPS'!$A$4:$P$9650,12,FALSE)</f>
        <v>6426</v>
      </c>
      <c r="Y120" s="4">
        <f>IF(X120&lt;&gt;"Liquidação Cancelada",VLOOKUP(B120,'BASE DE DADOS OPS'!$B$5:$P$9635,12,FALSE),"Liquidação Cancelada")</f>
        <v>12500</v>
      </c>
      <c r="Z120" s="4">
        <f>IF(X120&lt;&gt;"Liquidação Cancelada",VLOOKUP(B120,'BASE DE DADOS OPS'!$B$5:$P$9635,14,FALSE),"Liquidação Cancelada")</f>
        <v>600</v>
      </c>
      <c r="AA120" s="4">
        <f>IF(X120&lt;&gt;"Liquidação Cancelada",VLOOKUP(B120,'BASE DE DADOS OPS'!$B$5:$P$9635,13,FALSE),"Liquidação Cancelada")</f>
        <v>11900</v>
      </c>
      <c r="AB120" s="4">
        <f t="shared" si="23"/>
        <v>11900</v>
      </c>
      <c r="AC120" s="3">
        <f t="shared" si="24"/>
        <v>0</v>
      </c>
      <c r="AD120" s="29"/>
    </row>
    <row r="121" spans="1:30" s="23" customFormat="1" ht="24.95" customHeight="1" x14ac:dyDescent="0.2">
      <c r="A121" s="23" t="str">
        <f t="shared" si="16"/>
        <v>1441|1440011|234|2025|9256973000160|3920|10084,38</v>
      </c>
      <c r="B121" s="23" t="str">
        <f t="shared" si="17"/>
        <v>1441|1440011|234|2025|6476</v>
      </c>
      <c r="C121" s="28" t="str">
        <f t="shared" si="18"/>
        <v>1440011|6476</v>
      </c>
      <c r="D121" s="10">
        <v>1441</v>
      </c>
      <c r="E121" s="10">
        <v>1440011</v>
      </c>
      <c r="F121" s="36" t="str">
        <f t="shared" si="19"/>
        <v>234/2025</v>
      </c>
      <c r="G121" s="10">
        <v>234</v>
      </c>
      <c r="H121" s="10">
        <v>2025</v>
      </c>
      <c r="I121" s="36" t="str">
        <f t="shared" si="20"/>
        <v>10.1</v>
      </c>
      <c r="J121" s="10">
        <v>10</v>
      </c>
      <c r="K121" s="10">
        <v>1</v>
      </c>
      <c r="L121" s="10">
        <v>9256973000160</v>
      </c>
      <c r="M121" s="11" t="s">
        <v>432</v>
      </c>
      <c r="N121" s="10">
        <v>3920</v>
      </c>
      <c r="O121" s="11" t="s">
        <v>481</v>
      </c>
      <c r="P121" s="9">
        <v>45937</v>
      </c>
      <c r="Q121" s="10">
        <v>9</v>
      </c>
      <c r="R121" s="3">
        <v>10084.379999999999</v>
      </c>
      <c r="S121" s="3">
        <v>0</v>
      </c>
      <c r="T121" s="3">
        <v>0</v>
      </c>
      <c r="U121" s="33">
        <f t="shared" si="21"/>
        <v>10084.379999999999</v>
      </c>
      <c r="V121" s="9">
        <f>IF(X121&lt;&gt;"Liquidação Cancelada",VLOOKUP(B121,'BASE DE DADOS OPS'!$B$4:$P$9650,10,FALSE),"Liquidação Cancelada")</f>
        <v>45939</v>
      </c>
      <c r="W121" s="13">
        <f t="shared" si="22"/>
        <v>2</v>
      </c>
      <c r="X121" s="10">
        <f>VLOOKUP(A121,'BASE DE DADOS OPS'!$A$4:$P$9650,12,FALSE)</f>
        <v>6476</v>
      </c>
      <c r="Y121" s="4">
        <f>IF(X121&lt;&gt;"Liquidação Cancelada",VLOOKUP(B121,'BASE DE DADOS OPS'!$B$5:$P$9635,12,FALSE),"Liquidação Cancelada")</f>
        <v>10084.379999999999</v>
      </c>
      <c r="Z121" s="4">
        <f>IF(X121&lt;&gt;"Liquidação Cancelada",VLOOKUP(B121,'BASE DE DADOS OPS'!$B$5:$P$9635,14,FALSE),"Liquidação Cancelada")</f>
        <v>484.05</v>
      </c>
      <c r="AA121" s="4">
        <f>IF(X121&lt;&gt;"Liquidação Cancelada",VLOOKUP(B121,'BASE DE DADOS OPS'!$B$5:$P$9635,13,FALSE),"Liquidação Cancelada")</f>
        <v>9600.33</v>
      </c>
      <c r="AB121" s="4">
        <f t="shared" si="23"/>
        <v>9600.33</v>
      </c>
      <c r="AC121" s="3">
        <f t="shared" si="24"/>
        <v>0</v>
      </c>
      <c r="AD121" s="29"/>
    </row>
    <row r="122" spans="1:30" s="23" customFormat="1" ht="24.95" customHeight="1" x14ac:dyDescent="0.2">
      <c r="A122" s="23" t="str">
        <f t="shared" si="16"/>
        <v>1441|1440011|237|2025|29315416000180|3920|2664,49</v>
      </c>
      <c r="B122" s="23" t="str">
        <f t="shared" si="17"/>
        <v>1441|1440011|237|2025|6464</v>
      </c>
      <c r="C122" s="28" t="str">
        <f t="shared" si="18"/>
        <v>1440011|6464</v>
      </c>
      <c r="D122" s="10">
        <v>1441</v>
      </c>
      <c r="E122" s="10">
        <v>1440011</v>
      </c>
      <c r="F122" s="36" t="str">
        <f t="shared" si="19"/>
        <v>237/2025</v>
      </c>
      <c r="G122" s="10">
        <v>237</v>
      </c>
      <c r="H122" s="10">
        <v>2025</v>
      </c>
      <c r="I122" s="36" t="str">
        <f t="shared" si="20"/>
        <v>10.1</v>
      </c>
      <c r="J122" s="10">
        <v>10</v>
      </c>
      <c r="K122" s="10">
        <v>1</v>
      </c>
      <c r="L122" s="10">
        <v>29315416000180</v>
      </c>
      <c r="M122" s="11" t="s">
        <v>434</v>
      </c>
      <c r="N122" s="10">
        <v>3920</v>
      </c>
      <c r="O122" s="11" t="s">
        <v>481</v>
      </c>
      <c r="P122" s="9">
        <v>45937</v>
      </c>
      <c r="Q122" s="10">
        <v>9</v>
      </c>
      <c r="R122" s="3">
        <v>2664.49</v>
      </c>
      <c r="S122" s="3">
        <v>0</v>
      </c>
      <c r="T122" s="3">
        <v>0</v>
      </c>
      <c r="U122" s="33">
        <f t="shared" si="21"/>
        <v>2664.49</v>
      </c>
      <c r="V122" s="9">
        <f>IF(X122&lt;&gt;"Liquidação Cancelada",VLOOKUP(B122,'BASE DE DADOS OPS'!$B$4:$P$9650,10,FALSE),"Liquidação Cancelada")</f>
        <v>45939</v>
      </c>
      <c r="W122" s="13">
        <f t="shared" si="22"/>
        <v>2</v>
      </c>
      <c r="X122" s="10">
        <f>VLOOKUP(A122,'BASE DE DADOS OPS'!$A$4:$P$9650,12,FALSE)</f>
        <v>6464</v>
      </c>
      <c r="Y122" s="4">
        <f>IF(X122&lt;&gt;"Liquidação Cancelada",VLOOKUP(B122,'BASE DE DADOS OPS'!$B$5:$P$9635,12,FALSE),"Liquidação Cancelada")</f>
        <v>2664.4900000000002</v>
      </c>
      <c r="Z122" s="4">
        <f>IF(X122&lt;&gt;"Liquidação Cancelada",VLOOKUP(B122,'BASE DE DADOS OPS'!$B$5:$P$9635,14,FALSE),"Liquidação Cancelada")</f>
        <v>127.9</v>
      </c>
      <c r="AA122" s="4">
        <f>IF(X122&lt;&gt;"Liquidação Cancelada",VLOOKUP(B122,'BASE DE DADOS OPS'!$B$5:$P$9635,13,FALSE),"Liquidação Cancelada")</f>
        <v>2536.59</v>
      </c>
      <c r="AB122" s="4">
        <f t="shared" si="23"/>
        <v>2536.59</v>
      </c>
      <c r="AC122" s="3">
        <f t="shared" si="24"/>
        <v>-4.5474735088646412E-13</v>
      </c>
      <c r="AD122" s="29"/>
    </row>
    <row r="123" spans="1:30" s="23" customFormat="1" ht="24.95" customHeight="1" x14ac:dyDescent="0.2">
      <c r="A123" s="23" t="str">
        <f t="shared" si="16"/>
        <v>1441|1440011|267|2025|64486426000180|3920|12500</v>
      </c>
      <c r="B123" s="23" t="str">
        <f t="shared" si="17"/>
        <v>1441|1440011|267|2025|6627</v>
      </c>
      <c r="C123" s="28" t="str">
        <f t="shared" si="18"/>
        <v>1440011|6627</v>
      </c>
      <c r="D123" s="10">
        <v>1441</v>
      </c>
      <c r="E123" s="10">
        <v>1440011</v>
      </c>
      <c r="F123" s="36" t="str">
        <f t="shared" si="19"/>
        <v>267/2025</v>
      </c>
      <c r="G123" s="10">
        <v>267</v>
      </c>
      <c r="H123" s="10">
        <v>2025</v>
      </c>
      <c r="I123" s="36" t="str">
        <f t="shared" si="20"/>
        <v>10.1</v>
      </c>
      <c r="J123" s="10">
        <v>10</v>
      </c>
      <c r="K123" s="10">
        <v>1</v>
      </c>
      <c r="L123" s="10">
        <v>64486426000180</v>
      </c>
      <c r="M123" s="11" t="s">
        <v>443</v>
      </c>
      <c r="N123" s="10">
        <v>3920</v>
      </c>
      <c r="O123" s="11" t="s">
        <v>481</v>
      </c>
      <c r="P123" s="9">
        <v>45937</v>
      </c>
      <c r="Q123" s="10">
        <v>6</v>
      </c>
      <c r="R123" s="3">
        <v>12500</v>
      </c>
      <c r="S123" s="3">
        <v>0</v>
      </c>
      <c r="T123" s="3">
        <v>0</v>
      </c>
      <c r="U123" s="33">
        <f t="shared" si="21"/>
        <v>12500</v>
      </c>
      <c r="V123" s="9">
        <f>IF(X123&lt;&gt;"Liquidação Cancelada",VLOOKUP(B123,'BASE DE DADOS OPS'!$B$4:$P$9650,10,FALSE),"Liquidação Cancelada")</f>
        <v>45940</v>
      </c>
      <c r="W123" s="13">
        <f t="shared" si="22"/>
        <v>3</v>
      </c>
      <c r="X123" s="10">
        <v>6627</v>
      </c>
      <c r="Y123" s="4">
        <f>IF(X123&lt;&gt;"Liquidação Cancelada",VLOOKUP(B123,'BASE DE DADOS OPS'!$B$5:$P$9635,12,FALSE),"Liquidação Cancelada")</f>
        <v>12500</v>
      </c>
      <c r="Z123" s="4">
        <f>IF(X123&lt;&gt;"Liquidação Cancelada",VLOOKUP(B123,'BASE DE DADOS OPS'!$B$5:$P$9635,14,FALSE),"Liquidação Cancelada")</f>
        <v>600</v>
      </c>
      <c r="AA123" s="4">
        <f>IF(X123&lt;&gt;"Liquidação Cancelada",VLOOKUP(B123,'BASE DE DADOS OPS'!$B$5:$P$9635,13,FALSE),"Liquidação Cancelada")</f>
        <v>11900</v>
      </c>
      <c r="AB123" s="4">
        <f t="shared" si="23"/>
        <v>11900</v>
      </c>
      <c r="AC123" s="3">
        <f t="shared" si="24"/>
        <v>0</v>
      </c>
      <c r="AD123" s="29"/>
    </row>
    <row r="124" spans="1:30" s="23" customFormat="1" ht="24.95" customHeight="1" x14ac:dyDescent="0.2">
      <c r="A124" s="23" t="str">
        <f t="shared" si="16"/>
        <v>1441|1440011|294|2025|58445252000104|3920|37200</v>
      </c>
      <c r="B124" s="23" t="str">
        <f t="shared" si="17"/>
        <v>1441|1440011|294|2025|6534</v>
      </c>
      <c r="C124" s="28" t="str">
        <f t="shared" si="18"/>
        <v>1440011|6534</v>
      </c>
      <c r="D124" s="10">
        <v>1441</v>
      </c>
      <c r="E124" s="10">
        <v>1440011</v>
      </c>
      <c r="F124" s="36" t="str">
        <f t="shared" si="19"/>
        <v>294/2025</v>
      </c>
      <c r="G124" s="10">
        <v>294</v>
      </c>
      <c r="H124" s="10">
        <v>2025</v>
      </c>
      <c r="I124" s="36" t="str">
        <f t="shared" si="20"/>
        <v>10.1</v>
      </c>
      <c r="J124" s="10">
        <v>10</v>
      </c>
      <c r="K124" s="10">
        <v>1</v>
      </c>
      <c r="L124" s="10">
        <v>58445252000104</v>
      </c>
      <c r="M124" s="11" t="s">
        <v>447</v>
      </c>
      <c r="N124" s="10">
        <v>3920</v>
      </c>
      <c r="O124" s="11" t="s">
        <v>481</v>
      </c>
      <c r="P124" s="9">
        <v>45937</v>
      </c>
      <c r="Q124" s="10">
        <v>4</v>
      </c>
      <c r="R124" s="3">
        <v>37200</v>
      </c>
      <c r="S124" s="3">
        <v>0</v>
      </c>
      <c r="T124" s="3">
        <v>0</v>
      </c>
      <c r="U124" s="33">
        <f t="shared" si="21"/>
        <v>37200</v>
      </c>
      <c r="V124" s="9">
        <f>IF(X124&lt;&gt;"Liquidação Cancelada",VLOOKUP(B124,'BASE DE DADOS OPS'!$B$4:$P$9650,10,FALSE),"Liquidação Cancelada")</f>
        <v>45939</v>
      </c>
      <c r="W124" s="13">
        <f t="shared" si="22"/>
        <v>2</v>
      </c>
      <c r="X124" s="10">
        <f>VLOOKUP(A124,'BASE DE DADOS OPS'!$A$4:$P$9650,12,FALSE)</f>
        <v>6534</v>
      </c>
      <c r="Y124" s="4">
        <f>IF(X124&lt;&gt;"Liquidação Cancelada",VLOOKUP(B124,'BASE DE DADOS OPS'!$B$5:$P$9635,12,FALSE),"Liquidação Cancelada")</f>
        <v>37200</v>
      </c>
      <c r="Z124" s="4">
        <f>IF(X124&lt;&gt;"Liquidação Cancelada",VLOOKUP(B124,'BASE DE DADOS OPS'!$B$5:$P$9635,14,FALSE),"Liquidação Cancelada")</f>
        <v>1785.6</v>
      </c>
      <c r="AA124" s="4">
        <f>IF(X124&lt;&gt;"Liquidação Cancelada",VLOOKUP(B124,'BASE DE DADOS OPS'!$B$5:$P$9635,13,FALSE),"Liquidação Cancelada")</f>
        <v>35414.400000000001</v>
      </c>
      <c r="AB124" s="4">
        <f t="shared" si="23"/>
        <v>35414.400000000001</v>
      </c>
      <c r="AC124" s="3">
        <f t="shared" si="24"/>
        <v>0</v>
      </c>
      <c r="AD124" s="29"/>
    </row>
    <row r="125" spans="1:30" s="23" customFormat="1" ht="24.95" customHeight="1" x14ac:dyDescent="0.2">
      <c r="A125" s="23" t="str">
        <f t="shared" si="16"/>
        <v>1441|1440011|310|2025|3922282000172|3920|800</v>
      </c>
      <c r="B125" s="23" t="str">
        <f t="shared" si="17"/>
        <v>1441|1440011|310|2025|6454</v>
      </c>
      <c r="C125" s="28" t="str">
        <f t="shared" si="18"/>
        <v>1440011|6454</v>
      </c>
      <c r="D125" s="10">
        <v>1441</v>
      </c>
      <c r="E125" s="10">
        <v>1440011</v>
      </c>
      <c r="F125" s="36" t="str">
        <f t="shared" si="19"/>
        <v>310/2025</v>
      </c>
      <c r="G125" s="10">
        <v>310</v>
      </c>
      <c r="H125" s="10">
        <v>2025</v>
      </c>
      <c r="I125" s="36" t="str">
        <f t="shared" si="20"/>
        <v>10.1</v>
      </c>
      <c r="J125" s="10">
        <v>10</v>
      </c>
      <c r="K125" s="10">
        <v>1</v>
      </c>
      <c r="L125" s="10">
        <v>3922282000172</v>
      </c>
      <c r="M125" s="11" t="s">
        <v>450</v>
      </c>
      <c r="N125" s="10">
        <v>3920</v>
      </c>
      <c r="O125" s="11" t="s">
        <v>481</v>
      </c>
      <c r="P125" s="9">
        <v>45937</v>
      </c>
      <c r="Q125" s="10">
        <v>6</v>
      </c>
      <c r="R125" s="3">
        <v>800</v>
      </c>
      <c r="S125" s="3">
        <v>0</v>
      </c>
      <c r="T125" s="3">
        <v>0</v>
      </c>
      <c r="U125" s="33">
        <f t="shared" si="21"/>
        <v>800</v>
      </c>
      <c r="V125" s="9">
        <f>IF(X125&lt;&gt;"Liquidação Cancelada",VLOOKUP(B125,'BASE DE DADOS OPS'!$B$4:$P$9650,10,FALSE),"Liquidação Cancelada")</f>
        <v>45938</v>
      </c>
      <c r="W125" s="13">
        <f t="shared" si="22"/>
        <v>1</v>
      </c>
      <c r="X125" s="10">
        <f>VLOOKUP(A125,'BASE DE DADOS OPS'!$A$4:$P$9650,12,FALSE)</f>
        <v>6454</v>
      </c>
      <c r="Y125" s="4">
        <f>IF(X125&lt;&gt;"Liquidação Cancelada",VLOOKUP(B125,'BASE DE DADOS OPS'!$B$5:$P$9635,12,FALSE),"Liquidação Cancelada")</f>
        <v>800</v>
      </c>
      <c r="Z125" s="4">
        <f>IF(X125&lt;&gt;"Liquidação Cancelada",VLOOKUP(B125,'BASE DE DADOS OPS'!$B$5:$P$9635,14,FALSE),"Liquidação Cancelada")</f>
        <v>38.4</v>
      </c>
      <c r="AA125" s="4">
        <f>IF(X125&lt;&gt;"Liquidação Cancelada",VLOOKUP(B125,'BASE DE DADOS OPS'!$B$5:$P$9635,13,FALSE),"Liquidação Cancelada")</f>
        <v>761.6</v>
      </c>
      <c r="AB125" s="4">
        <f t="shared" si="23"/>
        <v>761.6</v>
      </c>
      <c r="AC125" s="3">
        <f t="shared" si="24"/>
        <v>0</v>
      </c>
      <c r="AD125" s="29"/>
    </row>
    <row r="126" spans="1:30" s="23" customFormat="1" ht="24.95" customHeight="1" x14ac:dyDescent="0.2">
      <c r="A126" s="23" t="str">
        <f t="shared" si="16"/>
        <v>1441|1440011|356|2025|49463330615|3611|3622,87</v>
      </c>
      <c r="B126" s="23" t="str">
        <f t="shared" si="17"/>
        <v>1441|1440011|356|2025|6492</v>
      </c>
      <c r="C126" s="28" t="str">
        <f t="shared" si="18"/>
        <v>1440011|6492</v>
      </c>
      <c r="D126" s="10">
        <v>1441</v>
      </c>
      <c r="E126" s="10">
        <v>1440011</v>
      </c>
      <c r="F126" s="36" t="str">
        <f t="shared" si="19"/>
        <v>356/2025</v>
      </c>
      <c r="G126" s="10">
        <v>356</v>
      </c>
      <c r="H126" s="10">
        <v>2025</v>
      </c>
      <c r="I126" s="36" t="str">
        <f t="shared" si="20"/>
        <v>10.1</v>
      </c>
      <c r="J126" s="10">
        <v>10</v>
      </c>
      <c r="K126" s="10">
        <v>1</v>
      </c>
      <c r="L126" s="10">
        <v>49463330615</v>
      </c>
      <c r="M126" s="11" t="s">
        <v>457</v>
      </c>
      <c r="N126" s="10">
        <v>3611</v>
      </c>
      <c r="O126" s="11" t="s">
        <v>481</v>
      </c>
      <c r="P126" s="9">
        <v>45937</v>
      </c>
      <c r="Q126" s="10">
        <v>4</v>
      </c>
      <c r="R126" s="3">
        <v>3622.87</v>
      </c>
      <c r="S126" s="3">
        <v>0</v>
      </c>
      <c r="T126" s="3">
        <v>0</v>
      </c>
      <c r="U126" s="33">
        <f t="shared" si="21"/>
        <v>3622.87</v>
      </c>
      <c r="V126" s="9">
        <f>IF(X126&lt;&gt;"Liquidação Cancelada",VLOOKUP(B126,'BASE DE DADOS OPS'!$B$4:$P$9650,10,FALSE),"Liquidação Cancelada")</f>
        <v>45939</v>
      </c>
      <c r="W126" s="13">
        <f t="shared" si="22"/>
        <v>2</v>
      </c>
      <c r="X126" s="10">
        <f>VLOOKUP(A126,'BASE DE DADOS OPS'!$A$4:$P$9650,12,FALSE)</f>
        <v>6492</v>
      </c>
      <c r="Y126" s="4">
        <f>IF(X126&lt;&gt;"Liquidação Cancelada",VLOOKUP(B126,'BASE DE DADOS OPS'!$B$5:$P$9635,12,FALSE),"Liquidação Cancelada")</f>
        <v>3622.87</v>
      </c>
      <c r="Z126" s="4">
        <f>IF(X126&lt;&gt;"Liquidação Cancelada",VLOOKUP(B126,'BASE DE DADOS OPS'!$B$5:$P$9635,14,FALSE),"Liquidação Cancelada")</f>
        <v>58.19</v>
      </c>
      <c r="AA126" s="4">
        <f>IF(X126&lt;&gt;"Liquidação Cancelada",VLOOKUP(B126,'BASE DE DADOS OPS'!$B$5:$P$9635,13,FALSE),"Liquidação Cancelada")</f>
        <v>3564.68</v>
      </c>
      <c r="AB126" s="4">
        <f t="shared" si="23"/>
        <v>3564.68</v>
      </c>
      <c r="AC126" s="3">
        <f t="shared" si="24"/>
        <v>0</v>
      </c>
      <c r="AD126" s="29"/>
    </row>
    <row r="127" spans="1:30" s="23" customFormat="1" ht="24.95" customHeight="1" x14ac:dyDescent="0.2">
      <c r="A127" s="23" t="str">
        <f t="shared" si="16"/>
        <v>1441|1440011|367|2025|20655817000105|3920|9398,41</v>
      </c>
      <c r="B127" s="23" t="str">
        <f t="shared" si="17"/>
        <v>1441|1440011|367|2025|6497</v>
      </c>
      <c r="C127" s="28" t="str">
        <f t="shared" si="18"/>
        <v>1440011|6497</v>
      </c>
      <c r="D127" s="10">
        <v>1441</v>
      </c>
      <c r="E127" s="10">
        <v>1440011</v>
      </c>
      <c r="F127" s="36" t="str">
        <f t="shared" si="19"/>
        <v>367/2025</v>
      </c>
      <c r="G127" s="10">
        <v>367</v>
      </c>
      <c r="H127" s="10">
        <v>2025</v>
      </c>
      <c r="I127" s="36" t="str">
        <f t="shared" si="20"/>
        <v>10.1</v>
      </c>
      <c r="J127" s="10">
        <v>10</v>
      </c>
      <c r="K127" s="10">
        <v>1</v>
      </c>
      <c r="L127" s="10">
        <v>20655817000105</v>
      </c>
      <c r="M127" s="11" t="s">
        <v>461</v>
      </c>
      <c r="N127" s="10">
        <v>3920</v>
      </c>
      <c r="O127" s="11" t="s">
        <v>481</v>
      </c>
      <c r="P127" s="9">
        <v>45937</v>
      </c>
      <c r="Q127" s="10">
        <v>3</v>
      </c>
      <c r="R127" s="3">
        <v>9398.41</v>
      </c>
      <c r="S127" s="3">
        <v>0</v>
      </c>
      <c r="T127" s="3">
        <v>0</v>
      </c>
      <c r="U127" s="33">
        <f t="shared" si="21"/>
        <v>9398.41</v>
      </c>
      <c r="V127" s="9">
        <f>IF(X127&lt;&gt;"Liquidação Cancelada",VLOOKUP(B127,'BASE DE DADOS OPS'!$B$4:$P$9650,10,FALSE),"Liquidação Cancelada")</f>
        <v>45939</v>
      </c>
      <c r="W127" s="13">
        <f t="shared" si="22"/>
        <v>2</v>
      </c>
      <c r="X127" s="10">
        <f>VLOOKUP(A127,'BASE DE DADOS OPS'!$A$4:$P$9650,12,FALSE)</f>
        <v>6497</v>
      </c>
      <c r="Y127" s="4">
        <f>IF(X127&lt;&gt;"Liquidação Cancelada",VLOOKUP(B127,'BASE DE DADOS OPS'!$B$5:$P$9635,12,FALSE),"Liquidação Cancelada")</f>
        <v>9398.4100000000017</v>
      </c>
      <c r="Z127" s="4">
        <f>IF(X127&lt;&gt;"Liquidação Cancelada",VLOOKUP(B127,'BASE DE DADOS OPS'!$B$5:$P$9635,14,FALSE),"Liquidação Cancelada")</f>
        <v>451.12</v>
      </c>
      <c r="AA127" s="4">
        <f>IF(X127&lt;&gt;"Liquidação Cancelada",VLOOKUP(B127,'BASE DE DADOS OPS'!$B$5:$P$9635,13,FALSE),"Liquidação Cancelada")</f>
        <v>8947.2900000000009</v>
      </c>
      <c r="AB127" s="4">
        <f t="shared" si="23"/>
        <v>8947.2900000000009</v>
      </c>
      <c r="AC127" s="3">
        <f t="shared" si="24"/>
        <v>-1.8189894035458565E-12</v>
      </c>
      <c r="AD127" s="29"/>
    </row>
    <row r="128" spans="1:30" s="23" customFormat="1" ht="24.95" customHeight="1" x14ac:dyDescent="0.2">
      <c r="A128" s="23" t="str">
        <f t="shared" si="16"/>
        <v>1441|1440011|375|2025|52549488000104|3920|28000</v>
      </c>
      <c r="B128" s="23" t="str">
        <f t="shared" si="17"/>
        <v>1441|1440011|375|2025|6468</v>
      </c>
      <c r="C128" s="28" t="str">
        <f t="shared" si="18"/>
        <v>1440011|6468</v>
      </c>
      <c r="D128" s="10">
        <v>1441</v>
      </c>
      <c r="E128" s="10">
        <v>1440011</v>
      </c>
      <c r="F128" s="36" t="str">
        <f t="shared" si="19"/>
        <v>375/2025</v>
      </c>
      <c r="G128" s="10">
        <v>375</v>
      </c>
      <c r="H128" s="10">
        <v>2025</v>
      </c>
      <c r="I128" s="36" t="str">
        <f t="shared" si="20"/>
        <v>10.1</v>
      </c>
      <c r="J128" s="10">
        <v>10</v>
      </c>
      <c r="K128" s="10">
        <v>1</v>
      </c>
      <c r="L128" s="10">
        <v>52549488000104</v>
      </c>
      <c r="M128" s="11" t="s">
        <v>462</v>
      </c>
      <c r="N128" s="10">
        <v>3920</v>
      </c>
      <c r="O128" s="11" t="s">
        <v>481</v>
      </c>
      <c r="P128" s="9">
        <v>45937</v>
      </c>
      <c r="Q128" s="10">
        <v>2</v>
      </c>
      <c r="R128" s="3">
        <v>28000</v>
      </c>
      <c r="S128" s="3">
        <v>0</v>
      </c>
      <c r="T128" s="3">
        <v>0</v>
      </c>
      <c r="U128" s="33">
        <f t="shared" si="21"/>
        <v>28000</v>
      </c>
      <c r="V128" s="9">
        <f>IF(X128&lt;&gt;"Liquidação Cancelada",VLOOKUP(B128,'BASE DE DADOS OPS'!$B$4:$P$9650,10,FALSE),"Liquidação Cancelada")</f>
        <v>45939</v>
      </c>
      <c r="W128" s="13">
        <f t="shared" si="22"/>
        <v>2</v>
      </c>
      <c r="X128" s="10">
        <f>VLOOKUP(A128,'BASE DE DADOS OPS'!$A$4:$P$9650,12,FALSE)</f>
        <v>6468</v>
      </c>
      <c r="Y128" s="4">
        <f>IF(X128&lt;&gt;"Liquidação Cancelada",VLOOKUP(B128,'BASE DE DADOS OPS'!$B$5:$P$9635,12,FALSE),"Liquidação Cancelada")</f>
        <v>28000</v>
      </c>
      <c r="Z128" s="4">
        <f>IF(X128&lt;&gt;"Liquidação Cancelada",VLOOKUP(B128,'BASE DE DADOS OPS'!$B$5:$P$9635,14,FALSE),"Liquidação Cancelada")</f>
        <v>1344</v>
      </c>
      <c r="AA128" s="4">
        <f>IF(X128&lt;&gt;"Liquidação Cancelada",VLOOKUP(B128,'BASE DE DADOS OPS'!$B$5:$P$9635,13,FALSE),"Liquidação Cancelada")</f>
        <v>26656</v>
      </c>
      <c r="AB128" s="4">
        <f t="shared" si="23"/>
        <v>26656</v>
      </c>
      <c r="AC128" s="3">
        <f t="shared" si="24"/>
        <v>0</v>
      </c>
      <c r="AD128" s="29"/>
    </row>
    <row r="129" spans="1:30" s="23" customFormat="1" ht="24.95" customHeight="1" x14ac:dyDescent="0.2">
      <c r="A129" s="23" t="str">
        <f t="shared" si="16"/>
        <v>1441|1440006|1|2025|1017250000105|3304|3328,58</v>
      </c>
      <c r="B129" s="23" t="str">
        <f t="shared" si="17"/>
        <v>1441|1440006|1|2025|86</v>
      </c>
      <c r="C129" s="28" t="str">
        <f t="shared" si="18"/>
        <v>1440006|86</v>
      </c>
      <c r="D129" s="10">
        <v>1441</v>
      </c>
      <c r="E129" s="10">
        <v>1440006</v>
      </c>
      <c r="F129" s="36" t="str">
        <f t="shared" si="19"/>
        <v>1/2025</v>
      </c>
      <c r="G129" s="10">
        <v>1</v>
      </c>
      <c r="H129" s="10">
        <v>2025</v>
      </c>
      <c r="I129" s="36" t="str">
        <f t="shared" si="20"/>
        <v>10.1</v>
      </c>
      <c r="J129" s="10">
        <v>10</v>
      </c>
      <c r="K129" s="10">
        <v>1</v>
      </c>
      <c r="L129" s="10">
        <v>1017250000105</v>
      </c>
      <c r="M129" s="11" t="s">
        <v>145</v>
      </c>
      <c r="N129" s="10">
        <v>3304</v>
      </c>
      <c r="O129" s="11" t="s">
        <v>13</v>
      </c>
      <c r="P129" s="9">
        <v>45938</v>
      </c>
      <c r="Q129" s="10">
        <v>9</v>
      </c>
      <c r="R129" s="3">
        <v>3328.58</v>
      </c>
      <c r="S129" s="3">
        <v>0</v>
      </c>
      <c r="T129" s="3">
        <v>0</v>
      </c>
      <c r="U129" s="33">
        <f t="shared" si="21"/>
        <v>3328.58</v>
      </c>
      <c r="V129" s="9">
        <f>IF(X129&lt;&gt;"Liquidação Cancelada",VLOOKUP(B129,'BASE DE DADOS OPS'!$B$4:$P$9650,10,FALSE),"Liquidação Cancelada")</f>
        <v>45940</v>
      </c>
      <c r="W129" s="13">
        <f t="shared" si="22"/>
        <v>2</v>
      </c>
      <c r="X129" s="10">
        <f>VLOOKUP(A129,'BASE DE DADOS OPS'!$A$4:$P$9650,12,FALSE)</f>
        <v>86</v>
      </c>
      <c r="Y129" s="4">
        <f>IF(X129&lt;&gt;"Liquidação Cancelada",VLOOKUP(B129,'BASE DE DADOS OPS'!$B$5:$P$9635,12,FALSE),"Liquidação Cancelada")</f>
        <v>3328.5800000000004</v>
      </c>
      <c r="Z129" s="4">
        <f>IF(X129&lt;&gt;"Liquidação Cancelada",VLOOKUP(B129,'BASE DE DADOS OPS'!$B$5:$P$9635,14,FALSE),"Liquidação Cancelada")</f>
        <v>80.53</v>
      </c>
      <c r="AA129" s="4">
        <f>IF(X129&lt;&gt;"Liquidação Cancelada",VLOOKUP(B129,'BASE DE DADOS OPS'!$B$5:$P$9635,13,FALSE),"Liquidação Cancelada")</f>
        <v>3248.05</v>
      </c>
      <c r="AB129" s="4">
        <f t="shared" si="23"/>
        <v>3248.05</v>
      </c>
      <c r="AC129" s="3">
        <f t="shared" si="24"/>
        <v>-4.5474735088646412E-13</v>
      </c>
      <c r="AD129" s="29"/>
    </row>
    <row r="130" spans="1:30" s="23" customFormat="1" ht="24.95" customHeight="1" x14ac:dyDescent="0.2">
      <c r="A130" s="23" t="str">
        <f t="shared" si="16"/>
        <v>1441|1440006|1|2025|1017250000105|3304|1011,34</v>
      </c>
      <c r="B130" s="23" t="str">
        <f t="shared" si="17"/>
        <v>1441|1440006|1|2025|87</v>
      </c>
      <c r="C130" s="28" t="str">
        <f t="shared" si="18"/>
        <v>1440006|87</v>
      </c>
      <c r="D130" s="10">
        <v>1441</v>
      </c>
      <c r="E130" s="10">
        <v>1440006</v>
      </c>
      <c r="F130" s="36" t="str">
        <f t="shared" si="19"/>
        <v>1/2025</v>
      </c>
      <c r="G130" s="10">
        <v>1</v>
      </c>
      <c r="H130" s="10">
        <v>2025</v>
      </c>
      <c r="I130" s="36" t="str">
        <f t="shared" si="20"/>
        <v>10.1</v>
      </c>
      <c r="J130" s="10">
        <v>10</v>
      </c>
      <c r="K130" s="10">
        <v>1</v>
      </c>
      <c r="L130" s="10">
        <v>1017250000105</v>
      </c>
      <c r="M130" s="11" t="s">
        <v>145</v>
      </c>
      <c r="N130" s="10">
        <v>3304</v>
      </c>
      <c r="O130" s="11" t="s">
        <v>13</v>
      </c>
      <c r="P130" s="9">
        <v>45938</v>
      </c>
      <c r="Q130" s="10">
        <v>10</v>
      </c>
      <c r="R130" s="3">
        <v>1011.34</v>
      </c>
      <c r="S130" s="3">
        <v>0</v>
      </c>
      <c r="T130" s="3">
        <v>0</v>
      </c>
      <c r="U130" s="33">
        <f t="shared" si="21"/>
        <v>1011.34</v>
      </c>
      <c r="V130" s="9">
        <f>IF(X130&lt;&gt;"Liquidação Cancelada",VLOOKUP(B130,'BASE DE DADOS OPS'!$B$4:$P$9650,10,FALSE),"Liquidação Cancelada")</f>
        <v>45940</v>
      </c>
      <c r="W130" s="13">
        <f t="shared" si="22"/>
        <v>2</v>
      </c>
      <c r="X130" s="10">
        <f>VLOOKUP(A130,'BASE DE DADOS OPS'!$A$4:$P$9650,12,FALSE)</f>
        <v>87</v>
      </c>
      <c r="Y130" s="4">
        <f>IF(X130&lt;&gt;"Liquidação Cancelada",VLOOKUP(B130,'BASE DE DADOS OPS'!$B$5:$P$9635,12,FALSE),"Liquidação Cancelada")</f>
        <v>1011.3399999999999</v>
      </c>
      <c r="Z130" s="4">
        <f>IF(X130&lt;&gt;"Liquidação Cancelada",VLOOKUP(B130,'BASE DE DADOS OPS'!$B$5:$P$9635,14,FALSE),"Liquidação Cancelada")</f>
        <v>24.92</v>
      </c>
      <c r="AA130" s="4">
        <f>IF(X130&lt;&gt;"Liquidação Cancelada",VLOOKUP(B130,'BASE DE DADOS OPS'!$B$5:$P$9635,13,FALSE),"Liquidação Cancelada")</f>
        <v>986.42</v>
      </c>
      <c r="AB130" s="4">
        <f t="shared" si="23"/>
        <v>986.42</v>
      </c>
      <c r="AC130" s="3">
        <f t="shared" si="24"/>
        <v>1.1368683772161603E-13</v>
      </c>
      <c r="AD130" s="29"/>
    </row>
    <row r="131" spans="1:30" s="23" customFormat="1" ht="24.95" customHeight="1" x14ac:dyDescent="0.2">
      <c r="A131" s="23" t="str">
        <f t="shared" si="16"/>
        <v>1441|1440011|57|2025|1017250000105|3304|6403,96</v>
      </c>
      <c r="B131" s="23" t="str">
        <f t="shared" si="17"/>
        <v>1441|1440011|57|2025|6630</v>
      </c>
      <c r="C131" s="28" t="str">
        <f t="shared" si="18"/>
        <v>1440011|6630</v>
      </c>
      <c r="D131" s="10">
        <v>1441</v>
      </c>
      <c r="E131" s="10">
        <v>1440011</v>
      </c>
      <c r="F131" s="36" t="str">
        <f t="shared" si="19"/>
        <v>57/2025</v>
      </c>
      <c r="G131" s="10">
        <v>57</v>
      </c>
      <c r="H131" s="10">
        <v>2025</v>
      </c>
      <c r="I131" s="36" t="str">
        <f t="shared" si="20"/>
        <v>10.1</v>
      </c>
      <c r="J131" s="10">
        <v>10</v>
      </c>
      <c r="K131" s="10">
        <v>1</v>
      </c>
      <c r="L131" s="10">
        <v>1017250000105</v>
      </c>
      <c r="M131" s="11" t="s">
        <v>145</v>
      </c>
      <c r="N131" s="10">
        <v>3304</v>
      </c>
      <c r="O131" s="11" t="s">
        <v>13</v>
      </c>
      <c r="P131" s="9">
        <v>45938</v>
      </c>
      <c r="Q131" s="10">
        <v>16</v>
      </c>
      <c r="R131" s="3">
        <v>6403.96</v>
      </c>
      <c r="S131" s="3">
        <v>0</v>
      </c>
      <c r="T131" s="3">
        <v>0</v>
      </c>
      <c r="U131" s="33">
        <f t="shared" si="21"/>
        <v>6403.96</v>
      </c>
      <c r="V131" s="9">
        <f>IF(X131&lt;&gt;"Liquidação Cancelada",VLOOKUP(B131,'BASE DE DADOS OPS'!$B$4:$P$9650,10,FALSE),"Liquidação Cancelada")</f>
        <v>45940</v>
      </c>
      <c r="W131" s="13">
        <f t="shared" si="22"/>
        <v>2</v>
      </c>
      <c r="X131" s="10">
        <f>VLOOKUP(A131,'BASE DE DADOS OPS'!$A$4:$P$9650,12,FALSE)</f>
        <v>6630</v>
      </c>
      <c r="Y131" s="4">
        <f>IF(X131&lt;&gt;"Liquidação Cancelada",VLOOKUP(B131,'BASE DE DADOS OPS'!$B$5:$P$9635,12,FALSE),"Liquidação Cancelada")</f>
        <v>6403.96</v>
      </c>
      <c r="Z131" s="4">
        <f>IF(X131&lt;&gt;"Liquidação Cancelada",VLOOKUP(B131,'BASE DE DADOS OPS'!$B$5:$P$9635,14,FALSE),"Liquidação Cancelada")</f>
        <v>156.28</v>
      </c>
      <c r="AA131" s="4">
        <f>IF(X131&lt;&gt;"Liquidação Cancelada",VLOOKUP(B131,'BASE DE DADOS OPS'!$B$5:$P$9635,13,FALSE),"Liquidação Cancelada")</f>
        <v>6247.68</v>
      </c>
      <c r="AB131" s="4">
        <f t="shared" si="23"/>
        <v>6247.68</v>
      </c>
      <c r="AC131" s="3">
        <f t="shared" si="24"/>
        <v>0</v>
      </c>
      <c r="AD131" s="29"/>
    </row>
    <row r="132" spans="1:30" s="23" customFormat="1" ht="24.95" customHeight="1" x14ac:dyDescent="0.2">
      <c r="A132" s="23" t="str">
        <f t="shared" si="16"/>
        <v>1441|1440011|57|2025|1017250000105|3304|8009,4</v>
      </c>
      <c r="B132" s="23" t="str">
        <f t="shared" si="17"/>
        <v>1441|1440011|57|2025|6633</v>
      </c>
      <c r="C132" s="28" t="str">
        <f t="shared" si="18"/>
        <v>1440011|6633</v>
      </c>
      <c r="D132" s="10">
        <v>1441</v>
      </c>
      <c r="E132" s="10">
        <v>1440011</v>
      </c>
      <c r="F132" s="36" t="str">
        <f t="shared" si="19"/>
        <v>57/2025</v>
      </c>
      <c r="G132" s="10">
        <v>57</v>
      </c>
      <c r="H132" s="10">
        <v>2025</v>
      </c>
      <c r="I132" s="36" t="str">
        <f t="shared" si="20"/>
        <v>10.1</v>
      </c>
      <c r="J132" s="10">
        <v>10</v>
      </c>
      <c r="K132" s="10">
        <v>1</v>
      </c>
      <c r="L132" s="10">
        <v>1017250000105</v>
      </c>
      <c r="M132" s="11" t="s">
        <v>145</v>
      </c>
      <c r="N132" s="10">
        <v>3304</v>
      </c>
      <c r="O132" s="11" t="s">
        <v>13</v>
      </c>
      <c r="P132" s="9">
        <v>45938</v>
      </c>
      <c r="Q132" s="10">
        <v>17</v>
      </c>
      <c r="R132" s="3">
        <v>8009.4</v>
      </c>
      <c r="S132" s="3">
        <v>0</v>
      </c>
      <c r="T132" s="3">
        <v>0</v>
      </c>
      <c r="U132" s="33">
        <f t="shared" si="21"/>
        <v>8009.4</v>
      </c>
      <c r="V132" s="9">
        <f>IF(X132&lt;&gt;"Liquidação Cancelada",VLOOKUP(B132,'BASE DE DADOS OPS'!$B$4:$P$9650,10,FALSE),"Liquidação Cancelada")</f>
        <v>45940</v>
      </c>
      <c r="W132" s="13">
        <f t="shared" si="22"/>
        <v>2</v>
      </c>
      <c r="X132" s="10">
        <f>VLOOKUP(A132,'BASE DE DADOS OPS'!$A$4:$P$9650,12,FALSE)</f>
        <v>6633</v>
      </c>
      <c r="Y132" s="4">
        <f>IF(X132&lt;&gt;"Liquidação Cancelada",VLOOKUP(B132,'BASE DE DADOS OPS'!$B$5:$P$9635,12,FALSE),"Liquidação Cancelada")</f>
        <v>8009.4</v>
      </c>
      <c r="Z132" s="4">
        <f>IF(X132&lt;&gt;"Liquidação Cancelada",VLOOKUP(B132,'BASE DE DADOS OPS'!$B$5:$P$9635,14,FALSE),"Liquidação Cancelada")</f>
        <v>196.54</v>
      </c>
      <c r="AA132" s="4">
        <f>IF(X132&lt;&gt;"Liquidação Cancelada",VLOOKUP(B132,'BASE DE DADOS OPS'!$B$5:$P$9635,13,FALSE),"Liquidação Cancelada")</f>
        <v>7812.86</v>
      </c>
      <c r="AB132" s="4">
        <f t="shared" si="23"/>
        <v>7812.86</v>
      </c>
      <c r="AC132" s="3">
        <f t="shared" si="24"/>
        <v>0</v>
      </c>
      <c r="AD132" s="29"/>
    </row>
    <row r="133" spans="1:30" s="23" customFormat="1" ht="24.95" customHeight="1" x14ac:dyDescent="0.2">
      <c r="A133" s="23" t="str">
        <f t="shared" ref="A133:A195" si="25">D133&amp;"|"&amp;E133&amp;"|"&amp;G133&amp;"|"&amp;H133&amp;"|"&amp;L133&amp;"|"&amp;N133&amp;"|"&amp;U133</f>
        <v>1441|1440011|138|2025|54710693668|3611|9084,23</v>
      </c>
      <c r="B133" s="23" t="str">
        <f t="shared" ref="B133:B195" si="26">D133&amp;"|"&amp;E133&amp;"|"&amp;G133&amp;"|"&amp;H133&amp;"|"&amp;X133</f>
        <v>1441|1440011|138|2025|6466</v>
      </c>
      <c r="C133" s="28" t="str">
        <f t="shared" ref="C133:C195" si="27">E133&amp;"|"&amp;X133</f>
        <v>1440011|6466</v>
      </c>
      <c r="D133" s="10">
        <v>1441</v>
      </c>
      <c r="E133" s="10">
        <v>1440011</v>
      </c>
      <c r="F133" s="36" t="str">
        <f t="shared" ref="F133:F195" si="28">G133&amp;"/"&amp;H133</f>
        <v>138/2025</v>
      </c>
      <c r="G133" s="10">
        <v>138</v>
      </c>
      <c r="H133" s="10">
        <v>2025</v>
      </c>
      <c r="I133" s="36" t="str">
        <f t="shared" ref="I133:I195" si="29">J133&amp;"."&amp;K133</f>
        <v>10.1</v>
      </c>
      <c r="J133" s="10">
        <v>10</v>
      </c>
      <c r="K133" s="10">
        <v>1</v>
      </c>
      <c r="L133" s="10">
        <v>54710693668</v>
      </c>
      <c r="M133" s="11" t="s">
        <v>378</v>
      </c>
      <c r="N133" s="10">
        <v>3611</v>
      </c>
      <c r="O133" s="11" t="s">
        <v>481</v>
      </c>
      <c r="P133" s="9">
        <v>45938</v>
      </c>
      <c r="Q133" s="10">
        <v>9</v>
      </c>
      <c r="R133" s="3">
        <v>9084.23</v>
      </c>
      <c r="S133" s="3">
        <v>0</v>
      </c>
      <c r="T133" s="3">
        <v>0</v>
      </c>
      <c r="U133" s="33">
        <f t="shared" ref="U133:U195" si="30">R133-S133-T133</f>
        <v>9084.23</v>
      </c>
      <c r="V133" s="9">
        <f>IF(X133&lt;&gt;"Liquidação Cancelada",VLOOKUP(B133,'BASE DE DADOS OPS'!$B$4:$P$9650,10,FALSE),"Liquidação Cancelada")</f>
        <v>45939</v>
      </c>
      <c r="W133" s="13">
        <f t="shared" ref="W133:W195" si="31">IF(X133&lt;&gt;"Liquidação Cancelada",IF(ISBLANK(V133),"AGUARDANDO PAGAMENTO",NETWORKDAYS(P133,V133)-1),"Liquidação Cancelada")</f>
        <v>1</v>
      </c>
      <c r="X133" s="10">
        <f>VLOOKUP(A133,'BASE DE DADOS OPS'!$A$4:$P$9650,12,FALSE)</f>
        <v>6466</v>
      </c>
      <c r="Y133" s="4">
        <f>IF(X133&lt;&gt;"Liquidação Cancelada",VLOOKUP(B133,'BASE DE DADOS OPS'!$B$5:$P$9635,12,FALSE),"Liquidação Cancelada")</f>
        <v>9084.23</v>
      </c>
      <c r="Z133" s="4">
        <f>IF(X133&lt;&gt;"Liquidação Cancelada",VLOOKUP(B133,'BASE DE DADOS OPS'!$B$5:$P$9635,14,FALSE),"Liquidação Cancelada")</f>
        <v>1422.45</v>
      </c>
      <c r="AA133" s="4">
        <f>IF(X133&lt;&gt;"Liquidação Cancelada",VLOOKUP(B133,'BASE DE DADOS OPS'!$B$5:$P$9635,13,FALSE),"Liquidação Cancelada")</f>
        <v>7661.78</v>
      </c>
      <c r="AB133" s="4">
        <f t="shared" ref="AB133:AB195" si="32">IF(X133&lt;&gt;"Liquidação Cancelada",Y133-Z133,"Liquidação Cancelada")</f>
        <v>7661.78</v>
      </c>
      <c r="AC133" s="3">
        <f t="shared" ref="AC133:AC195" si="33"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 t="shared" si="25"/>
        <v>1441|1440011|142|2025|87992400763|3611|8404,11</v>
      </c>
      <c r="B134" s="23" t="str">
        <f t="shared" si="26"/>
        <v>1441|1440011|142|2025|6467</v>
      </c>
      <c r="C134" s="28" t="str">
        <f t="shared" si="27"/>
        <v>1440011|6467</v>
      </c>
      <c r="D134" s="10">
        <v>1441</v>
      </c>
      <c r="E134" s="10">
        <v>1440011</v>
      </c>
      <c r="F134" s="36" t="str">
        <f t="shared" si="28"/>
        <v>142/2025</v>
      </c>
      <c r="G134" s="10">
        <v>142</v>
      </c>
      <c r="H134" s="10">
        <v>2025</v>
      </c>
      <c r="I134" s="36" t="str">
        <f t="shared" si="29"/>
        <v>10.1</v>
      </c>
      <c r="J134" s="10">
        <v>10</v>
      </c>
      <c r="K134" s="10">
        <v>1</v>
      </c>
      <c r="L134" s="10">
        <v>87992400763</v>
      </c>
      <c r="M134" s="11" t="s">
        <v>382</v>
      </c>
      <c r="N134" s="10">
        <v>3611</v>
      </c>
      <c r="O134" s="11" t="s">
        <v>481</v>
      </c>
      <c r="P134" s="9">
        <v>45938</v>
      </c>
      <c r="Q134" s="10">
        <v>9</v>
      </c>
      <c r="R134" s="3">
        <v>8404.11</v>
      </c>
      <c r="S134" s="3">
        <v>0</v>
      </c>
      <c r="T134" s="3">
        <v>0</v>
      </c>
      <c r="U134" s="33">
        <f t="shared" si="30"/>
        <v>8404.11</v>
      </c>
      <c r="V134" s="9">
        <f>IF(X134&lt;&gt;"Liquidação Cancelada",VLOOKUP(B134,'BASE DE DADOS OPS'!$B$4:$P$9650,10,FALSE),"Liquidação Cancelada")</f>
        <v>45939</v>
      </c>
      <c r="W134" s="13">
        <f t="shared" si="31"/>
        <v>1</v>
      </c>
      <c r="X134" s="10">
        <f>VLOOKUP(A134,'BASE DE DADOS OPS'!$A$4:$P$9650,12,FALSE)</f>
        <v>6467</v>
      </c>
      <c r="Y134" s="4">
        <f>IF(X134&lt;&gt;"Liquidação Cancelada",VLOOKUP(B134,'BASE DE DADOS OPS'!$B$5:$P$9635,12,FALSE),"Liquidação Cancelada")</f>
        <v>8404.11</v>
      </c>
      <c r="Z134" s="4">
        <f>IF(X134&lt;&gt;"Liquidação Cancelada",VLOOKUP(B134,'BASE DE DADOS OPS'!$B$5:$P$9635,14,FALSE),"Liquidação Cancelada")</f>
        <v>1235.42</v>
      </c>
      <c r="AA134" s="4">
        <f>IF(X134&lt;&gt;"Liquidação Cancelada",VLOOKUP(B134,'BASE DE DADOS OPS'!$B$5:$P$9635,13,FALSE),"Liquidação Cancelada")</f>
        <v>7168.69</v>
      </c>
      <c r="AB134" s="4">
        <f t="shared" si="32"/>
        <v>7168.6900000000005</v>
      </c>
      <c r="AC134" s="3">
        <f t="shared" si="33"/>
        <v>-9.0949470177292824E-13</v>
      </c>
      <c r="AD134" s="29"/>
    </row>
    <row r="135" spans="1:30" s="23" customFormat="1" ht="24.95" customHeight="1" x14ac:dyDescent="0.2">
      <c r="A135" s="23" t="str">
        <f t="shared" si="25"/>
        <v>1441|1440011|146|2025|34028316001509|3906|236579,29</v>
      </c>
      <c r="B135" s="23" t="str">
        <f t="shared" si="26"/>
        <v>1441|1440011|146|2025|6602</v>
      </c>
      <c r="C135" s="28" t="str">
        <f t="shared" si="27"/>
        <v>1440011|6602</v>
      </c>
      <c r="D135" s="10">
        <v>1441</v>
      </c>
      <c r="E135" s="10">
        <v>1440011</v>
      </c>
      <c r="F135" s="36" t="str">
        <f t="shared" si="28"/>
        <v>146/2025</v>
      </c>
      <c r="G135" s="10">
        <v>146</v>
      </c>
      <c r="H135" s="10">
        <v>2025</v>
      </c>
      <c r="I135" s="36" t="str">
        <f t="shared" si="29"/>
        <v>10.1</v>
      </c>
      <c r="J135" s="10">
        <v>10</v>
      </c>
      <c r="K135" s="10">
        <v>1</v>
      </c>
      <c r="L135" s="10">
        <v>34028316001509</v>
      </c>
      <c r="M135" s="11" t="s">
        <v>386</v>
      </c>
      <c r="N135" s="10">
        <v>3906</v>
      </c>
      <c r="O135" s="11" t="s">
        <v>483</v>
      </c>
      <c r="P135" s="9">
        <v>45938</v>
      </c>
      <c r="Q135" s="10">
        <v>8</v>
      </c>
      <c r="R135" s="3">
        <v>236579.29</v>
      </c>
      <c r="S135" s="3">
        <v>0</v>
      </c>
      <c r="T135" s="3">
        <v>0</v>
      </c>
      <c r="U135" s="33">
        <f t="shared" si="30"/>
        <v>236579.29</v>
      </c>
      <c r="V135" s="9">
        <f>IF(X135&lt;&gt;"Liquidação Cancelada",VLOOKUP(B135,'BASE DE DADOS OPS'!$B$4:$P$9650,10,FALSE),"Liquidação Cancelada")</f>
        <v>45939</v>
      </c>
      <c r="W135" s="13">
        <f t="shared" si="31"/>
        <v>1</v>
      </c>
      <c r="X135" s="10">
        <f>VLOOKUP(A135,'BASE DE DADOS OPS'!$A$4:$P$9650,12,FALSE)</f>
        <v>6602</v>
      </c>
      <c r="Y135" s="4">
        <f>IF(X135&lt;&gt;"Liquidação Cancelada",VLOOKUP(B135,'BASE DE DADOS OPS'!$B$5:$P$9635,12,FALSE),"Liquidação Cancelada")</f>
        <v>236579.29</v>
      </c>
      <c r="Z135" s="4">
        <f>IF(X135&lt;&gt;"Liquidação Cancelada",VLOOKUP(B135,'BASE DE DADOS OPS'!$B$5:$P$9635,14,FALSE),"Liquidação Cancelada")</f>
        <v>0</v>
      </c>
      <c r="AA135" s="4">
        <f>IF(X135&lt;&gt;"Liquidação Cancelada",VLOOKUP(B135,'BASE DE DADOS OPS'!$B$5:$P$9635,13,FALSE),"Liquidação Cancelada")</f>
        <v>236579.29</v>
      </c>
      <c r="AB135" s="4">
        <f t="shared" si="32"/>
        <v>236579.29</v>
      </c>
      <c r="AC135" s="3">
        <f t="shared" si="33"/>
        <v>0</v>
      </c>
      <c r="AD135" s="29"/>
    </row>
    <row r="136" spans="1:30" s="23" customFormat="1" ht="24.95" customHeight="1" x14ac:dyDescent="0.2">
      <c r="A136" s="23" t="str">
        <f t="shared" si="25"/>
        <v>1441|1440011|152|2025|14165537000116|3920|8404,1</v>
      </c>
      <c r="B136" s="23" t="str">
        <f t="shared" si="26"/>
        <v>1441|1440011|152|2025|6469</v>
      </c>
      <c r="C136" s="28" t="str">
        <f t="shared" si="27"/>
        <v>1440011|6469</v>
      </c>
      <c r="D136" s="10">
        <v>1441</v>
      </c>
      <c r="E136" s="10">
        <v>1440011</v>
      </c>
      <c r="F136" s="36" t="str">
        <f t="shared" si="28"/>
        <v>152/2025</v>
      </c>
      <c r="G136" s="10">
        <v>152</v>
      </c>
      <c r="H136" s="10">
        <v>2025</v>
      </c>
      <c r="I136" s="36" t="str">
        <f t="shared" si="29"/>
        <v>10.1</v>
      </c>
      <c r="J136" s="10">
        <v>10</v>
      </c>
      <c r="K136" s="10">
        <v>1</v>
      </c>
      <c r="L136" s="10">
        <v>14165537000116</v>
      </c>
      <c r="M136" s="11" t="s">
        <v>390</v>
      </c>
      <c r="N136" s="10">
        <v>3920</v>
      </c>
      <c r="O136" s="11" t="s">
        <v>481</v>
      </c>
      <c r="P136" s="9">
        <v>45938</v>
      </c>
      <c r="Q136" s="10">
        <v>9</v>
      </c>
      <c r="R136" s="3">
        <v>8404.1</v>
      </c>
      <c r="S136" s="3">
        <v>0</v>
      </c>
      <c r="T136" s="3">
        <v>0</v>
      </c>
      <c r="U136" s="33">
        <f t="shared" si="30"/>
        <v>8404.1</v>
      </c>
      <c r="V136" s="9">
        <f>IF(X136&lt;&gt;"Liquidação Cancelada",VLOOKUP(B136,'BASE DE DADOS OPS'!$B$4:$P$9650,10,FALSE),"Liquidação Cancelada")</f>
        <v>45939</v>
      </c>
      <c r="W136" s="13">
        <f t="shared" si="31"/>
        <v>1</v>
      </c>
      <c r="X136" s="10">
        <f>VLOOKUP(A136,'BASE DE DADOS OPS'!$A$4:$P$9650,12,FALSE)</f>
        <v>6469</v>
      </c>
      <c r="Y136" s="4">
        <f>IF(X136&lt;&gt;"Liquidação Cancelada",VLOOKUP(B136,'BASE DE DADOS OPS'!$B$5:$P$9635,12,FALSE),"Liquidação Cancelada")</f>
        <v>8404.1</v>
      </c>
      <c r="Z136" s="4">
        <f>IF(X136&lt;&gt;"Liquidação Cancelada",VLOOKUP(B136,'BASE DE DADOS OPS'!$B$5:$P$9635,14,FALSE),"Liquidação Cancelada")</f>
        <v>403.4</v>
      </c>
      <c r="AA136" s="4">
        <f>IF(X136&lt;&gt;"Liquidação Cancelada",VLOOKUP(B136,'BASE DE DADOS OPS'!$B$5:$P$9635,13,FALSE),"Liquidação Cancelada")</f>
        <v>8000.7</v>
      </c>
      <c r="AB136" s="4">
        <f t="shared" si="32"/>
        <v>8000.7000000000007</v>
      </c>
      <c r="AC136" s="3">
        <f t="shared" si="33"/>
        <v>-9.0949470177292824E-13</v>
      </c>
      <c r="AD136" s="29"/>
    </row>
    <row r="137" spans="1:30" s="23" customFormat="1" ht="24.95" customHeight="1" x14ac:dyDescent="0.2">
      <c r="A137" s="23" t="str">
        <f t="shared" si="25"/>
        <v>1441|1440011|190|2025|33683111000107|4002|66939,7</v>
      </c>
      <c r="B137" s="23" t="str">
        <f t="shared" si="26"/>
        <v>1441|1440011|190|2025|6673</v>
      </c>
      <c r="C137" s="28" t="str">
        <f t="shared" si="27"/>
        <v>1440011|6673</v>
      </c>
      <c r="D137" s="10">
        <v>1441</v>
      </c>
      <c r="E137" s="10">
        <v>1440011</v>
      </c>
      <c r="F137" s="36" t="str">
        <f t="shared" si="28"/>
        <v>190/2025</v>
      </c>
      <c r="G137" s="10">
        <v>190</v>
      </c>
      <c r="H137" s="10">
        <v>2025</v>
      </c>
      <c r="I137" s="36" t="str">
        <f t="shared" si="29"/>
        <v>10.1</v>
      </c>
      <c r="J137" s="10">
        <v>10</v>
      </c>
      <c r="K137" s="10">
        <v>1</v>
      </c>
      <c r="L137" s="10">
        <v>33683111000107</v>
      </c>
      <c r="M137" s="11" t="s">
        <v>411</v>
      </c>
      <c r="N137" s="10">
        <v>4002</v>
      </c>
      <c r="O137" s="11" t="s">
        <v>489</v>
      </c>
      <c r="P137" s="9">
        <v>45938</v>
      </c>
      <c r="Q137" s="10">
        <v>10</v>
      </c>
      <c r="R137" s="3">
        <v>66939.7</v>
      </c>
      <c r="S137" s="3">
        <v>0</v>
      </c>
      <c r="T137" s="3">
        <v>0</v>
      </c>
      <c r="U137" s="33">
        <f t="shared" si="30"/>
        <v>66939.7</v>
      </c>
      <c r="V137" s="9">
        <f>IF(X137&lt;&gt;"Liquidação Cancelada",VLOOKUP(B137,'BASE DE DADOS OPS'!$B$4:$P$9650,10,FALSE),"Liquidação Cancelada")</f>
        <v>45940</v>
      </c>
      <c r="W137" s="13">
        <f t="shared" si="31"/>
        <v>2</v>
      </c>
      <c r="X137" s="10">
        <f>VLOOKUP(A137,'BASE DE DADOS OPS'!$A$4:$P$9650,12,FALSE)</f>
        <v>6673</v>
      </c>
      <c r="Y137" s="4">
        <f>IF(X137&lt;&gt;"Liquidação Cancelada",VLOOKUP(B137,'BASE DE DADOS OPS'!$B$5:$P$9635,12,FALSE),"Liquidação Cancelada")</f>
        <v>66939.7</v>
      </c>
      <c r="Z137" s="4">
        <f>IF(X137&lt;&gt;"Liquidação Cancelada",VLOOKUP(B137,'BASE DE DADOS OPS'!$B$5:$P$9635,14,FALSE),"Liquidação Cancelada")</f>
        <v>3213.11</v>
      </c>
      <c r="AA137" s="4">
        <f>IF(X137&lt;&gt;"Liquidação Cancelada",VLOOKUP(B137,'BASE DE DADOS OPS'!$B$5:$P$9635,13,FALSE),"Liquidação Cancelada")</f>
        <v>63726.59</v>
      </c>
      <c r="AB137" s="4">
        <f t="shared" si="32"/>
        <v>63726.59</v>
      </c>
      <c r="AC137" s="3">
        <f t="shared" si="33"/>
        <v>0</v>
      </c>
      <c r="AD137" s="29"/>
    </row>
    <row r="138" spans="1:30" s="23" customFormat="1" ht="24.95" customHeight="1" x14ac:dyDescent="0.2">
      <c r="A138" s="23" t="str">
        <f t="shared" si="25"/>
        <v>1441|1440011|261|2025|33683111000107|4002|2850,2</v>
      </c>
      <c r="B138" s="23" t="str">
        <f t="shared" si="26"/>
        <v>1441|1440011|261|2025|6672</v>
      </c>
      <c r="C138" s="28" t="str">
        <f t="shared" si="27"/>
        <v>1440011|6672</v>
      </c>
      <c r="D138" s="10">
        <v>1441</v>
      </c>
      <c r="E138" s="10">
        <v>1440011</v>
      </c>
      <c r="F138" s="36" t="str">
        <f t="shared" si="28"/>
        <v>261/2025</v>
      </c>
      <c r="G138" s="10">
        <v>261</v>
      </c>
      <c r="H138" s="10">
        <v>2025</v>
      </c>
      <c r="I138" s="36" t="str">
        <f t="shared" si="29"/>
        <v>10.1</v>
      </c>
      <c r="J138" s="10">
        <v>10</v>
      </c>
      <c r="K138" s="10">
        <v>1</v>
      </c>
      <c r="L138" s="10">
        <v>33683111000107</v>
      </c>
      <c r="M138" s="11" t="s">
        <v>411</v>
      </c>
      <c r="N138" s="10">
        <v>4002</v>
      </c>
      <c r="O138" s="11" t="s">
        <v>489</v>
      </c>
      <c r="P138" s="9">
        <v>45938</v>
      </c>
      <c r="Q138" s="10">
        <v>3</v>
      </c>
      <c r="R138" s="3">
        <v>2850.2</v>
      </c>
      <c r="S138" s="3">
        <v>0</v>
      </c>
      <c r="T138" s="3">
        <v>0</v>
      </c>
      <c r="U138" s="33">
        <f t="shared" si="30"/>
        <v>2850.2</v>
      </c>
      <c r="V138" s="9">
        <f>IF(X138&lt;&gt;"Liquidação Cancelada",VLOOKUP(B138,'BASE DE DADOS OPS'!$B$4:$P$9650,10,FALSE),"Liquidação Cancelada")</f>
        <v>45940</v>
      </c>
      <c r="W138" s="13">
        <f t="shared" si="31"/>
        <v>2</v>
      </c>
      <c r="X138" s="10">
        <f>VLOOKUP(A138,'BASE DE DADOS OPS'!$A$4:$P$9650,12,FALSE)</f>
        <v>6672</v>
      </c>
      <c r="Y138" s="4">
        <f>IF(X138&lt;&gt;"Liquidação Cancelada",VLOOKUP(B138,'BASE DE DADOS OPS'!$B$5:$P$9635,12,FALSE),"Liquidação Cancelada")</f>
        <v>2850.2</v>
      </c>
      <c r="Z138" s="4">
        <f>IF(X138&lt;&gt;"Liquidação Cancelada",VLOOKUP(B138,'BASE DE DADOS OPS'!$B$5:$P$9635,14,FALSE),"Liquidação Cancelada")</f>
        <v>136.81</v>
      </c>
      <c r="AA138" s="4">
        <f>IF(X138&lt;&gt;"Liquidação Cancelada",VLOOKUP(B138,'BASE DE DADOS OPS'!$B$5:$P$9635,13,FALSE),"Liquidação Cancelada")</f>
        <v>2713.39</v>
      </c>
      <c r="AB138" s="4">
        <f t="shared" si="32"/>
        <v>2713.39</v>
      </c>
      <c r="AC138" s="3">
        <f t="shared" si="33"/>
        <v>0</v>
      </c>
      <c r="AD138" s="29"/>
    </row>
    <row r="139" spans="1:30" s="23" customFormat="1" ht="24.95" customHeight="1" x14ac:dyDescent="0.2">
      <c r="A139" s="23" t="str">
        <f t="shared" si="25"/>
        <v>1441|1440011|293|2025|5487631000109|9329|1184</v>
      </c>
      <c r="B139" s="23" t="str">
        <f t="shared" si="26"/>
        <v>1441|1440011|293|2025|6385</v>
      </c>
      <c r="C139" s="28" t="str">
        <f t="shared" si="27"/>
        <v>1440011|6385</v>
      </c>
      <c r="D139" s="10">
        <v>1441</v>
      </c>
      <c r="E139" s="10">
        <v>1440011</v>
      </c>
      <c r="F139" s="36" t="str">
        <f t="shared" si="28"/>
        <v>293/2025</v>
      </c>
      <c r="G139" s="10">
        <v>293</v>
      </c>
      <c r="H139" s="10">
        <v>2025</v>
      </c>
      <c r="I139" s="36" t="str">
        <f t="shared" si="29"/>
        <v>10.1</v>
      </c>
      <c r="J139" s="10">
        <v>10</v>
      </c>
      <c r="K139" s="10">
        <v>1</v>
      </c>
      <c r="L139" s="10">
        <v>5487631000109</v>
      </c>
      <c r="M139" s="11" t="s">
        <v>445</v>
      </c>
      <c r="N139" s="10">
        <v>9329</v>
      </c>
      <c r="O139" s="11" t="s">
        <v>494</v>
      </c>
      <c r="P139" s="9">
        <v>45938</v>
      </c>
      <c r="Q139" s="10">
        <v>22</v>
      </c>
      <c r="R139" s="3">
        <v>1184</v>
      </c>
      <c r="S139" s="3">
        <v>0</v>
      </c>
      <c r="T139" s="3">
        <v>0</v>
      </c>
      <c r="U139" s="33">
        <f t="shared" si="30"/>
        <v>1184</v>
      </c>
      <c r="V139" s="9">
        <f>IF(X139&lt;&gt;"Liquidação Cancelada",VLOOKUP(B139,'BASE DE DADOS OPS'!$B$4:$P$9650,10,FALSE),"Liquidação Cancelada")</f>
        <v>45938</v>
      </c>
      <c r="W139" s="13">
        <f t="shared" si="31"/>
        <v>0</v>
      </c>
      <c r="X139" s="10">
        <f>VLOOKUP(A139,'BASE DE DADOS OPS'!$A$4:$P$9650,12,FALSE)</f>
        <v>6385</v>
      </c>
      <c r="Y139" s="4">
        <f>IF(X139&lt;&gt;"Liquidação Cancelada",VLOOKUP(B139,'BASE DE DADOS OPS'!$B$5:$P$9635,12,FALSE),"Liquidação Cancelada")</f>
        <v>1184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1184</v>
      </c>
      <c r="AB139" s="4">
        <f t="shared" si="32"/>
        <v>1184</v>
      </c>
      <c r="AC139" s="3">
        <f t="shared" si="33"/>
        <v>0</v>
      </c>
      <c r="AD139" s="29"/>
    </row>
    <row r="140" spans="1:30" s="23" customFormat="1" ht="24.95" customHeight="1" x14ac:dyDescent="0.2">
      <c r="A140" s="23" t="str">
        <f t="shared" si="25"/>
        <v>1441|1440011|293|2025|5487631000109|9329|592</v>
      </c>
      <c r="B140" s="23" t="str">
        <f t="shared" si="26"/>
        <v>1441|1440011|293|2025|6386</v>
      </c>
      <c r="C140" s="28" t="str">
        <f t="shared" si="27"/>
        <v>1440011|6386</v>
      </c>
      <c r="D140" s="10">
        <v>1441</v>
      </c>
      <c r="E140" s="10">
        <v>1440011</v>
      </c>
      <c r="F140" s="36" t="str">
        <f t="shared" si="28"/>
        <v>293/2025</v>
      </c>
      <c r="G140" s="10">
        <v>293</v>
      </c>
      <c r="H140" s="10">
        <v>2025</v>
      </c>
      <c r="I140" s="36" t="str">
        <f t="shared" si="29"/>
        <v>10.1</v>
      </c>
      <c r="J140" s="10">
        <v>10</v>
      </c>
      <c r="K140" s="10">
        <v>1</v>
      </c>
      <c r="L140" s="10">
        <v>5487631000109</v>
      </c>
      <c r="M140" s="11" t="s">
        <v>445</v>
      </c>
      <c r="N140" s="10">
        <v>9329</v>
      </c>
      <c r="O140" s="11" t="s">
        <v>494</v>
      </c>
      <c r="P140" s="9">
        <v>45938</v>
      </c>
      <c r="Q140" s="10">
        <v>23</v>
      </c>
      <c r="R140" s="3">
        <v>592</v>
      </c>
      <c r="S140" s="3">
        <v>0</v>
      </c>
      <c r="T140" s="3">
        <v>0</v>
      </c>
      <c r="U140" s="33">
        <f t="shared" si="30"/>
        <v>592</v>
      </c>
      <c r="V140" s="9">
        <f>IF(X140&lt;&gt;"Liquidação Cancelada",VLOOKUP(B140,'BASE DE DADOS OPS'!$B$4:$P$9650,10,FALSE),"Liquidação Cancelada")</f>
        <v>45938</v>
      </c>
      <c r="W140" s="13">
        <f t="shared" si="31"/>
        <v>0</v>
      </c>
      <c r="X140" s="10">
        <f>VLOOKUP(A140,'BASE DE DADOS OPS'!$A$4:$P$9650,12,FALSE)</f>
        <v>6386</v>
      </c>
      <c r="Y140" s="4">
        <f>IF(X140&lt;&gt;"Liquidação Cancelada",VLOOKUP(B140,'BASE DE DADOS OPS'!$B$5:$P$9635,12,FALSE),"Liquidação Cancelada")</f>
        <v>592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592</v>
      </c>
      <c r="AB140" s="4">
        <f t="shared" si="32"/>
        <v>592</v>
      </c>
      <c r="AC140" s="3">
        <f t="shared" si="33"/>
        <v>0</v>
      </c>
      <c r="AD140" s="29"/>
    </row>
    <row r="141" spans="1:30" s="23" customFormat="1" ht="24.95" customHeight="1" x14ac:dyDescent="0.2">
      <c r="A141" s="23" t="str">
        <f t="shared" si="25"/>
        <v>1441|1440011|293|2025|5487631000109|9329|593</v>
      </c>
      <c r="B141" s="23" t="str">
        <f t="shared" si="26"/>
        <v>1441|1440011|293|2025|6387</v>
      </c>
      <c r="C141" s="28" t="str">
        <f t="shared" si="27"/>
        <v>1440011|6387</v>
      </c>
      <c r="D141" s="10">
        <v>1441</v>
      </c>
      <c r="E141" s="10">
        <v>1440011</v>
      </c>
      <c r="F141" s="36" t="str">
        <f t="shared" si="28"/>
        <v>293/2025</v>
      </c>
      <c r="G141" s="10">
        <v>293</v>
      </c>
      <c r="H141" s="10">
        <v>2025</v>
      </c>
      <c r="I141" s="36" t="str">
        <f t="shared" si="29"/>
        <v>10.1</v>
      </c>
      <c r="J141" s="10">
        <v>10</v>
      </c>
      <c r="K141" s="10">
        <v>1</v>
      </c>
      <c r="L141" s="10">
        <v>5487631000109</v>
      </c>
      <c r="M141" s="11" t="s">
        <v>445</v>
      </c>
      <c r="N141" s="10">
        <v>9329</v>
      </c>
      <c r="O141" s="11" t="s">
        <v>494</v>
      </c>
      <c r="P141" s="9">
        <v>45938</v>
      </c>
      <c r="Q141" s="10">
        <v>24</v>
      </c>
      <c r="R141" s="3">
        <v>593</v>
      </c>
      <c r="S141" s="3">
        <v>0</v>
      </c>
      <c r="T141" s="3">
        <v>0</v>
      </c>
      <c r="U141" s="33">
        <f t="shared" si="30"/>
        <v>593</v>
      </c>
      <c r="V141" s="9">
        <f>IF(X141&lt;&gt;"Liquidação Cancelada",VLOOKUP(B141,'BASE DE DADOS OPS'!$B$4:$P$9650,10,FALSE),"Liquidação Cancelada")</f>
        <v>45938</v>
      </c>
      <c r="W141" s="13">
        <f t="shared" si="31"/>
        <v>0</v>
      </c>
      <c r="X141" s="10">
        <f>VLOOKUP(A141,'BASE DE DADOS OPS'!$A$4:$P$9650,12,FALSE)</f>
        <v>6387</v>
      </c>
      <c r="Y141" s="4">
        <f>IF(X141&lt;&gt;"Liquidação Cancelada",VLOOKUP(B141,'BASE DE DADOS OPS'!$B$5:$P$9635,12,FALSE),"Liquidação Cancelada")</f>
        <v>593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593</v>
      </c>
      <c r="AB141" s="4">
        <f t="shared" si="32"/>
        <v>593</v>
      </c>
      <c r="AC141" s="3">
        <f t="shared" si="33"/>
        <v>0</v>
      </c>
      <c r="AD141" s="29"/>
    </row>
    <row r="142" spans="1:30" s="23" customFormat="1" ht="24.95" customHeight="1" x14ac:dyDescent="0.2">
      <c r="A142" s="23" t="str">
        <f t="shared" si="25"/>
        <v>1441|1440005|2|2025|201182000169|3008|3971</v>
      </c>
      <c r="B142" s="23" t="str">
        <f t="shared" si="26"/>
        <v>1441|1440005|2|2025|263</v>
      </c>
      <c r="C142" s="28" t="str">
        <f t="shared" si="27"/>
        <v>1440005|263</v>
      </c>
      <c r="D142" s="10">
        <v>1441</v>
      </c>
      <c r="E142" s="10">
        <v>1440005</v>
      </c>
      <c r="F142" s="36" t="str">
        <f t="shared" si="28"/>
        <v>2/2025</v>
      </c>
      <c r="G142" s="10">
        <v>2</v>
      </c>
      <c r="H142" s="10">
        <v>2025</v>
      </c>
      <c r="I142" s="36" t="str">
        <f t="shared" si="29"/>
        <v>10.1</v>
      </c>
      <c r="J142" s="10">
        <v>10</v>
      </c>
      <c r="K142" s="10">
        <v>1</v>
      </c>
      <c r="L142" s="10">
        <v>201182000169</v>
      </c>
      <c r="M142" s="11" t="s">
        <v>117</v>
      </c>
      <c r="N142" s="10">
        <v>3008</v>
      </c>
      <c r="O142" s="11" t="s">
        <v>464</v>
      </c>
      <c r="P142" s="9">
        <v>45939</v>
      </c>
      <c r="Q142" s="10">
        <v>9</v>
      </c>
      <c r="R142" s="3">
        <v>3971</v>
      </c>
      <c r="S142" s="3">
        <v>0</v>
      </c>
      <c r="T142" s="3">
        <v>0</v>
      </c>
      <c r="U142" s="33">
        <f t="shared" si="30"/>
        <v>3971</v>
      </c>
      <c r="V142" s="9">
        <f>IF(X142&lt;&gt;"Liquidação Cancelada",VLOOKUP(B142,'BASE DE DADOS OPS'!$B$4:$P$9650,10,FALSE),"Liquidação Cancelada")</f>
        <v>45940</v>
      </c>
      <c r="W142" s="13">
        <f t="shared" si="31"/>
        <v>1</v>
      </c>
      <c r="X142" s="10">
        <f>VLOOKUP(A142,'BASE DE DADOS OPS'!$A$4:$P$9650,12,FALSE)</f>
        <v>263</v>
      </c>
      <c r="Y142" s="4">
        <f>IF(X142&lt;&gt;"Liquidação Cancelada",VLOOKUP(B142,'BASE DE DADOS OPS'!$B$5:$P$9635,12,FALSE),"Liquidação Cancelada")</f>
        <v>3971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3971</v>
      </c>
      <c r="AB142" s="4">
        <f t="shared" si="32"/>
        <v>3971</v>
      </c>
      <c r="AC142" s="3">
        <f t="shared" si="33"/>
        <v>0</v>
      </c>
      <c r="AD142" s="29"/>
    </row>
    <row r="143" spans="1:30" s="23" customFormat="1" ht="24.95" customHeight="1" x14ac:dyDescent="0.2">
      <c r="A143" s="23" t="str">
        <f t="shared" si="25"/>
        <v>1441|1440005|45|2025|49673898000158|5225|8815,2</v>
      </c>
      <c r="B143" s="23" t="str">
        <f t="shared" si="26"/>
        <v>1441|1440005|45|2025|262</v>
      </c>
      <c r="C143" s="28" t="str">
        <f t="shared" si="27"/>
        <v>1440005|262</v>
      </c>
      <c r="D143" s="10">
        <v>1441</v>
      </c>
      <c r="E143" s="10">
        <v>1440005</v>
      </c>
      <c r="F143" s="36" t="str">
        <f t="shared" si="28"/>
        <v>45/2025</v>
      </c>
      <c r="G143" s="10">
        <v>45</v>
      </c>
      <c r="H143" s="10">
        <v>2025</v>
      </c>
      <c r="I143" s="36" t="str">
        <f t="shared" si="29"/>
        <v>10.1</v>
      </c>
      <c r="J143" s="10">
        <v>10</v>
      </c>
      <c r="K143" s="10">
        <v>1</v>
      </c>
      <c r="L143" s="10">
        <v>49673898000158</v>
      </c>
      <c r="M143" s="11" t="s">
        <v>122</v>
      </c>
      <c r="N143" s="10">
        <v>5225</v>
      </c>
      <c r="O143" s="11" t="s">
        <v>36</v>
      </c>
      <c r="P143" s="9">
        <v>45939</v>
      </c>
      <c r="Q143" s="10">
        <v>2</v>
      </c>
      <c r="R143" s="3">
        <v>8815.2000000000007</v>
      </c>
      <c r="S143" s="3">
        <v>0</v>
      </c>
      <c r="T143" s="3">
        <v>0</v>
      </c>
      <c r="U143" s="33">
        <f t="shared" si="30"/>
        <v>8815.2000000000007</v>
      </c>
      <c r="V143" s="9">
        <f>IF(X143&lt;&gt;"Liquidação Cancelada",VLOOKUP(B143,'BASE DE DADOS OPS'!$B$4:$P$9650,10,FALSE),"Liquidação Cancelada")</f>
        <v>45940</v>
      </c>
      <c r="W143" s="13">
        <f t="shared" si="31"/>
        <v>1</v>
      </c>
      <c r="X143" s="10">
        <f>VLOOKUP(A143,'BASE DE DADOS OPS'!$A$4:$P$9650,12,FALSE)</f>
        <v>262</v>
      </c>
      <c r="Y143" s="4">
        <f>IF(X143&lt;&gt;"Liquidação Cancelada",VLOOKUP(B143,'BASE DE DADOS OPS'!$B$5:$P$9635,12,FALSE),"Liquidação Cancelada")</f>
        <v>8815.2000000000007</v>
      </c>
      <c r="Z143" s="4">
        <f>IF(X143&lt;&gt;"Liquidação Cancelada",VLOOKUP(B143,'BASE DE DADOS OPS'!$B$5:$P$9635,14,FALSE),"Liquidação Cancelada")</f>
        <v>105.78</v>
      </c>
      <c r="AA143" s="4">
        <f>IF(X143&lt;&gt;"Liquidação Cancelada",VLOOKUP(B143,'BASE DE DADOS OPS'!$B$5:$P$9635,13,FALSE),"Liquidação Cancelada")</f>
        <v>8709.42</v>
      </c>
      <c r="AB143" s="4">
        <f t="shared" si="32"/>
        <v>8709.42</v>
      </c>
      <c r="AC143" s="3">
        <f t="shared" si="33"/>
        <v>0</v>
      </c>
      <c r="AD143" s="29"/>
    </row>
    <row r="144" spans="1:30" s="23" customFormat="1" ht="24.95" customHeight="1" x14ac:dyDescent="0.2">
      <c r="A144" s="23" t="str">
        <f t="shared" si="25"/>
        <v>1441|1440005|54|2025|19561435000133|3001|477,24</v>
      </c>
      <c r="B144" s="23" t="str">
        <f t="shared" si="26"/>
        <v>1441|1440005|54|2025|271</v>
      </c>
      <c r="C144" s="28" t="str">
        <f t="shared" si="27"/>
        <v>1440005|271</v>
      </c>
      <c r="D144" s="10">
        <v>1441</v>
      </c>
      <c r="E144" s="10">
        <v>1440005</v>
      </c>
      <c r="F144" s="36" t="str">
        <f t="shared" si="28"/>
        <v>54/2025</v>
      </c>
      <c r="G144" s="10">
        <v>54</v>
      </c>
      <c r="H144" s="10">
        <v>2025</v>
      </c>
      <c r="I144" s="36" t="str">
        <f t="shared" si="29"/>
        <v>10.1</v>
      </c>
      <c r="J144" s="10">
        <v>10</v>
      </c>
      <c r="K144" s="10">
        <v>1</v>
      </c>
      <c r="L144" s="10">
        <v>19561435000133</v>
      </c>
      <c r="M144" s="11" t="s">
        <v>124</v>
      </c>
      <c r="N144" s="10">
        <v>3001</v>
      </c>
      <c r="O144" s="11" t="s">
        <v>465</v>
      </c>
      <c r="P144" s="9">
        <v>45939</v>
      </c>
      <c r="Q144" s="10">
        <v>1</v>
      </c>
      <c r="R144" s="3">
        <v>477.24</v>
      </c>
      <c r="S144" s="3">
        <v>0</v>
      </c>
      <c r="T144" s="3">
        <v>0</v>
      </c>
      <c r="U144" s="33">
        <f t="shared" si="30"/>
        <v>477.24</v>
      </c>
      <c r="V144" s="9">
        <f>IF(X144&lt;&gt;"Liquidação Cancelada",VLOOKUP(B144,'BASE DE DADOS OPS'!$B$4:$P$9650,10,FALSE),"Liquidação Cancelada")</f>
        <v>45940</v>
      </c>
      <c r="W144" s="13">
        <f t="shared" si="31"/>
        <v>1</v>
      </c>
      <c r="X144" s="10">
        <f>VLOOKUP(A144,'BASE DE DADOS OPS'!$A$4:$P$9650,12,FALSE)</f>
        <v>271</v>
      </c>
      <c r="Y144" s="4">
        <f>IF(X144&lt;&gt;"Liquidação Cancelada",VLOOKUP(B144,'BASE DE DADOS OPS'!$B$5:$P$9635,12,FALSE),"Liquidação Cancelada")</f>
        <v>477.24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477.24</v>
      </c>
      <c r="AB144" s="4">
        <f t="shared" si="32"/>
        <v>477.24</v>
      </c>
      <c r="AC144" s="3">
        <f t="shared" si="33"/>
        <v>0</v>
      </c>
      <c r="AD144" s="29"/>
    </row>
    <row r="145" spans="1:30" s="23" customFormat="1" ht="24.95" customHeight="1" x14ac:dyDescent="0.2">
      <c r="A145" s="23" t="str">
        <f t="shared" si="25"/>
        <v>1441|1440005|59|2025|2178270000112|3008|375</v>
      </c>
      <c r="B145" s="23" t="str">
        <f t="shared" si="26"/>
        <v>1441|1440005|59|2025|261</v>
      </c>
      <c r="C145" s="28" t="str">
        <f t="shared" si="27"/>
        <v>1440005|261</v>
      </c>
      <c r="D145" s="10">
        <v>1441</v>
      </c>
      <c r="E145" s="10">
        <v>1440005</v>
      </c>
      <c r="F145" s="36" t="str">
        <f t="shared" si="28"/>
        <v>59/2025</v>
      </c>
      <c r="G145" s="10">
        <v>59</v>
      </c>
      <c r="H145" s="10">
        <v>2025</v>
      </c>
      <c r="I145" s="36" t="str">
        <f t="shared" si="29"/>
        <v>10.1</v>
      </c>
      <c r="J145" s="10">
        <v>10</v>
      </c>
      <c r="K145" s="10">
        <v>1</v>
      </c>
      <c r="L145" s="10">
        <v>2178270000112</v>
      </c>
      <c r="M145" s="11" t="s">
        <v>125</v>
      </c>
      <c r="N145" s="10">
        <v>3008</v>
      </c>
      <c r="O145" s="11" t="s">
        <v>464</v>
      </c>
      <c r="P145" s="9">
        <v>45939</v>
      </c>
      <c r="Q145" s="10">
        <v>3</v>
      </c>
      <c r="R145" s="3">
        <v>375</v>
      </c>
      <c r="S145" s="3">
        <v>0</v>
      </c>
      <c r="T145" s="3">
        <v>0</v>
      </c>
      <c r="U145" s="33">
        <f t="shared" si="30"/>
        <v>375</v>
      </c>
      <c r="V145" s="9">
        <f>IF(X145&lt;&gt;"Liquidação Cancelada",VLOOKUP(B145,'BASE DE DADOS OPS'!$B$4:$P$9650,10,FALSE),"Liquidação Cancelada")</f>
        <v>45940</v>
      </c>
      <c r="W145" s="13">
        <f t="shared" si="31"/>
        <v>1</v>
      </c>
      <c r="X145" s="10">
        <f>VLOOKUP(A145,'BASE DE DADOS OPS'!$A$4:$P$9650,12,FALSE)</f>
        <v>261</v>
      </c>
      <c r="Y145" s="4">
        <f>IF(X145&lt;&gt;"Liquidação Cancelada",VLOOKUP(B145,'BASE DE DADOS OPS'!$B$5:$P$9635,12,FALSE),"Liquidação Cancelada")</f>
        <v>375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375</v>
      </c>
      <c r="AB145" s="4">
        <f t="shared" si="32"/>
        <v>375</v>
      </c>
      <c r="AC145" s="3">
        <f t="shared" si="33"/>
        <v>0</v>
      </c>
      <c r="AD145" s="29"/>
    </row>
    <row r="146" spans="1:30" s="23" customFormat="1" ht="24.95" customHeight="1" x14ac:dyDescent="0.2">
      <c r="A146" s="23" t="str">
        <f t="shared" si="25"/>
        <v>1441|1440005|93|2025|42981902000104|3020|1149</v>
      </c>
      <c r="B146" s="23" t="str">
        <f t="shared" si="26"/>
        <v>1441|1440005|93|2025|270</v>
      </c>
      <c r="C146" s="28" t="str">
        <f t="shared" si="27"/>
        <v>1440005|270</v>
      </c>
      <c r="D146" s="10">
        <v>1441</v>
      </c>
      <c r="E146" s="10">
        <v>1440005</v>
      </c>
      <c r="F146" s="36" t="str">
        <f t="shared" si="28"/>
        <v>93/2025</v>
      </c>
      <c r="G146" s="10">
        <v>93</v>
      </c>
      <c r="H146" s="10">
        <v>2025</v>
      </c>
      <c r="I146" s="36" t="str">
        <f t="shared" si="29"/>
        <v>10.1</v>
      </c>
      <c r="J146" s="10">
        <v>10</v>
      </c>
      <c r="K146" s="10">
        <v>1</v>
      </c>
      <c r="L146" s="10">
        <v>42981902000104</v>
      </c>
      <c r="M146" s="11" t="s">
        <v>128</v>
      </c>
      <c r="N146" s="10">
        <v>3020</v>
      </c>
      <c r="O146" s="11" t="s">
        <v>9</v>
      </c>
      <c r="P146" s="9">
        <v>45939</v>
      </c>
      <c r="Q146" s="10">
        <v>4</v>
      </c>
      <c r="R146" s="3">
        <v>1149</v>
      </c>
      <c r="S146" s="3">
        <v>0</v>
      </c>
      <c r="T146" s="3">
        <v>0</v>
      </c>
      <c r="U146" s="33">
        <f t="shared" si="30"/>
        <v>1149</v>
      </c>
      <c r="V146" s="9">
        <f>IF(X146&lt;&gt;"Liquidação Cancelada",VLOOKUP(B146,'BASE DE DADOS OPS'!$B$4:$P$9650,10,FALSE),"Liquidação Cancelada")</f>
        <v>45940</v>
      </c>
      <c r="W146" s="13">
        <f t="shared" si="31"/>
        <v>1</v>
      </c>
      <c r="X146" s="10">
        <f>VLOOKUP(A146,'BASE DE DADOS OPS'!$A$4:$P$9650,12,FALSE)</f>
        <v>270</v>
      </c>
      <c r="Y146" s="4">
        <f>IF(X146&lt;&gt;"Liquidação Cancelada",VLOOKUP(B146,'BASE DE DADOS OPS'!$B$5:$P$9635,12,FALSE),"Liquidação Cancelada")</f>
        <v>1149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1149</v>
      </c>
      <c r="AB146" s="4">
        <f t="shared" si="32"/>
        <v>1149</v>
      </c>
      <c r="AC146" s="3">
        <f t="shared" si="33"/>
        <v>0</v>
      </c>
      <c r="AD146" s="29"/>
    </row>
    <row r="147" spans="1:30" s="23" customFormat="1" ht="24.95" customHeight="1" x14ac:dyDescent="0.2">
      <c r="A147" s="23" t="str">
        <f t="shared" si="25"/>
        <v>1441|1440005|109|2025|43029546000188|5212|565,98</v>
      </c>
      <c r="B147" s="23" t="str">
        <f t="shared" si="26"/>
        <v>1441|1440005|109|2025|266</v>
      </c>
      <c r="C147" s="28" t="str">
        <f t="shared" si="27"/>
        <v>1440005|266</v>
      </c>
      <c r="D147" s="10">
        <v>1441</v>
      </c>
      <c r="E147" s="10">
        <v>1440005</v>
      </c>
      <c r="F147" s="36" t="str">
        <f t="shared" si="28"/>
        <v>109/2025</v>
      </c>
      <c r="G147" s="10">
        <v>109</v>
      </c>
      <c r="H147" s="10">
        <v>2025</v>
      </c>
      <c r="I147" s="36" t="str">
        <f t="shared" si="29"/>
        <v>10.1</v>
      </c>
      <c r="J147" s="10">
        <v>10</v>
      </c>
      <c r="K147" s="10">
        <v>1</v>
      </c>
      <c r="L147" s="10">
        <v>43029546000188</v>
      </c>
      <c r="M147" s="11" t="s">
        <v>131</v>
      </c>
      <c r="N147" s="10">
        <v>5212</v>
      </c>
      <c r="O147" s="11" t="s">
        <v>34</v>
      </c>
      <c r="P147" s="9">
        <v>45939</v>
      </c>
      <c r="Q147" s="10">
        <v>1</v>
      </c>
      <c r="R147" s="3">
        <v>565.98</v>
      </c>
      <c r="S147" s="3">
        <v>0</v>
      </c>
      <c r="T147" s="3">
        <v>0</v>
      </c>
      <c r="U147" s="33">
        <f t="shared" si="30"/>
        <v>565.98</v>
      </c>
      <c r="V147" s="9">
        <f>IF(X147&lt;&gt;"Liquidação Cancelada",VLOOKUP(B147,'BASE DE DADOS OPS'!$B$4:$P$9650,10,FALSE),"Liquidação Cancelada")</f>
        <v>45940</v>
      </c>
      <c r="W147" s="13">
        <f t="shared" si="31"/>
        <v>1</v>
      </c>
      <c r="X147" s="10">
        <f>VLOOKUP(A147,'BASE DE DADOS OPS'!$A$4:$P$9650,12,FALSE)</f>
        <v>266</v>
      </c>
      <c r="Y147" s="4">
        <f>IF(X147&lt;&gt;"Liquidação Cancelada",VLOOKUP(B147,'BASE DE DADOS OPS'!$B$5:$P$9635,12,FALSE),"Liquidação Cancelada")</f>
        <v>565.98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565.98</v>
      </c>
      <c r="AB147" s="4">
        <f t="shared" si="32"/>
        <v>565.98</v>
      </c>
      <c r="AC147" s="3">
        <f t="shared" si="33"/>
        <v>0</v>
      </c>
      <c r="AD147" s="29"/>
    </row>
    <row r="148" spans="1:30" s="23" customFormat="1" ht="24.95" customHeight="1" x14ac:dyDescent="0.2">
      <c r="A148" s="23" t="str">
        <f t="shared" si="25"/>
        <v>1441|1440005|110|2025|43029546000188|5210|1692,34</v>
      </c>
      <c r="B148" s="23" t="str">
        <f t="shared" si="26"/>
        <v>1441|1440005|110|2025|267</v>
      </c>
      <c r="C148" s="28" t="str">
        <f t="shared" si="27"/>
        <v>1440005|267</v>
      </c>
      <c r="D148" s="10">
        <v>1441</v>
      </c>
      <c r="E148" s="10">
        <v>1440005</v>
      </c>
      <c r="F148" s="36" t="str">
        <f t="shared" si="28"/>
        <v>110/2025</v>
      </c>
      <c r="G148" s="10">
        <v>110</v>
      </c>
      <c r="H148" s="10">
        <v>2025</v>
      </c>
      <c r="I148" s="36" t="str">
        <f t="shared" si="29"/>
        <v>10.1</v>
      </c>
      <c r="J148" s="10">
        <v>10</v>
      </c>
      <c r="K148" s="10">
        <v>1</v>
      </c>
      <c r="L148" s="10">
        <v>43029546000188</v>
      </c>
      <c r="M148" s="11" t="s">
        <v>131</v>
      </c>
      <c r="N148" s="10">
        <v>5210</v>
      </c>
      <c r="O148" s="11" t="s">
        <v>33</v>
      </c>
      <c r="P148" s="9">
        <v>45939</v>
      </c>
      <c r="Q148" s="10">
        <v>1</v>
      </c>
      <c r="R148" s="3">
        <v>1692.34</v>
      </c>
      <c r="S148" s="3">
        <v>0</v>
      </c>
      <c r="T148" s="3">
        <v>0</v>
      </c>
      <c r="U148" s="33">
        <f t="shared" si="30"/>
        <v>1692.34</v>
      </c>
      <c r="V148" s="9">
        <f>IF(X148&lt;&gt;"Liquidação Cancelada",VLOOKUP(B148,'BASE DE DADOS OPS'!$B$4:$P$9650,10,FALSE),"Liquidação Cancelada")</f>
        <v>45940</v>
      </c>
      <c r="W148" s="13">
        <f t="shared" si="31"/>
        <v>1</v>
      </c>
      <c r="X148" s="10">
        <f>VLOOKUP(A148,'BASE DE DADOS OPS'!$A$4:$P$9650,12,FALSE)</f>
        <v>267</v>
      </c>
      <c r="Y148" s="4">
        <f>IF(X148&lt;&gt;"Liquidação Cancelada",VLOOKUP(B148,'BASE DE DADOS OPS'!$B$5:$P$9635,12,FALSE),"Liquidação Cancelada")</f>
        <v>1692.34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1692.34</v>
      </c>
      <c r="AB148" s="4">
        <f t="shared" si="32"/>
        <v>1692.34</v>
      </c>
      <c r="AC148" s="3">
        <f t="shared" si="33"/>
        <v>0</v>
      </c>
      <c r="AD148" s="29"/>
    </row>
    <row r="149" spans="1:30" s="23" customFormat="1" ht="24.95" customHeight="1" x14ac:dyDescent="0.2">
      <c r="A149" s="23" t="str">
        <f t="shared" si="25"/>
        <v>1441|1440005|111|2025|43029546000188|5204|274,47</v>
      </c>
      <c r="B149" s="23" t="str">
        <f t="shared" si="26"/>
        <v>1441|1440005|111|2025|268</v>
      </c>
      <c r="C149" s="28" t="str">
        <f t="shared" si="27"/>
        <v>1440005|268</v>
      </c>
      <c r="D149" s="10">
        <v>1441</v>
      </c>
      <c r="E149" s="10">
        <v>1440005</v>
      </c>
      <c r="F149" s="36" t="str">
        <f t="shared" si="28"/>
        <v>111/2025</v>
      </c>
      <c r="G149" s="10">
        <v>111</v>
      </c>
      <c r="H149" s="10">
        <v>2025</v>
      </c>
      <c r="I149" s="36" t="str">
        <f t="shared" si="29"/>
        <v>10.1</v>
      </c>
      <c r="J149" s="10">
        <v>10</v>
      </c>
      <c r="K149" s="10">
        <v>1</v>
      </c>
      <c r="L149" s="10">
        <v>43029546000188</v>
      </c>
      <c r="M149" s="11" t="s">
        <v>131</v>
      </c>
      <c r="N149" s="10">
        <v>5204</v>
      </c>
      <c r="O149" s="11" t="s">
        <v>469</v>
      </c>
      <c r="P149" s="9">
        <v>45939</v>
      </c>
      <c r="Q149" s="10">
        <v>1</v>
      </c>
      <c r="R149" s="3">
        <v>274.47000000000003</v>
      </c>
      <c r="S149" s="3">
        <v>0</v>
      </c>
      <c r="T149" s="3">
        <v>0</v>
      </c>
      <c r="U149" s="33">
        <f t="shared" si="30"/>
        <v>274.47000000000003</v>
      </c>
      <c r="V149" s="9">
        <f>IF(X149&lt;&gt;"Liquidação Cancelada",VLOOKUP(B149,'BASE DE DADOS OPS'!$B$4:$P$9650,10,FALSE),"Liquidação Cancelada")</f>
        <v>45940</v>
      </c>
      <c r="W149" s="13">
        <f t="shared" si="31"/>
        <v>1</v>
      </c>
      <c r="X149" s="10">
        <f>VLOOKUP(A149,'BASE DE DADOS OPS'!$A$4:$P$9650,12,FALSE)</f>
        <v>268</v>
      </c>
      <c r="Y149" s="4">
        <f>IF(X149&lt;&gt;"Liquidação Cancelada",VLOOKUP(B149,'BASE DE DADOS OPS'!$B$5:$P$9635,12,FALSE),"Liquidação Cancelada")</f>
        <v>274.47000000000003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274.47000000000003</v>
      </c>
      <c r="AB149" s="4">
        <f t="shared" si="32"/>
        <v>274.47000000000003</v>
      </c>
      <c r="AC149" s="3">
        <f t="shared" si="33"/>
        <v>0</v>
      </c>
      <c r="AD149" s="29"/>
    </row>
    <row r="150" spans="1:30" s="23" customFormat="1" ht="24.95" customHeight="1" x14ac:dyDescent="0.2">
      <c r="A150" s="23" t="str">
        <f t="shared" si="25"/>
        <v>1441|1440005|112|2025|43029546000188|3041|1598,34</v>
      </c>
      <c r="B150" s="23" t="str">
        <f t="shared" si="26"/>
        <v>1441|1440005|112|2025|269</v>
      </c>
      <c r="C150" s="28" t="str">
        <f t="shared" si="27"/>
        <v>1440005|269</v>
      </c>
      <c r="D150" s="10">
        <v>1441</v>
      </c>
      <c r="E150" s="10">
        <v>1440005</v>
      </c>
      <c r="F150" s="36" t="str">
        <f t="shared" si="28"/>
        <v>112/2025</v>
      </c>
      <c r="G150" s="10">
        <v>112</v>
      </c>
      <c r="H150" s="10">
        <v>2025</v>
      </c>
      <c r="I150" s="36" t="str">
        <f t="shared" si="29"/>
        <v>10.1</v>
      </c>
      <c r="J150" s="10">
        <v>10</v>
      </c>
      <c r="K150" s="10">
        <v>1</v>
      </c>
      <c r="L150" s="10">
        <v>43029546000188</v>
      </c>
      <c r="M150" s="11" t="s">
        <v>131</v>
      </c>
      <c r="N150" s="10">
        <v>3041</v>
      </c>
      <c r="O150" s="11" t="s">
        <v>470</v>
      </c>
      <c r="P150" s="9">
        <v>45939</v>
      </c>
      <c r="Q150" s="10">
        <v>1</v>
      </c>
      <c r="R150" s="3">
        <v>1598.34</v>
      </c>
      <c r="S150" s="3">
        <v>0</v>
      </c>
      <c r="T150" s="3">
        <v>0</v>
      </c>
      <c r="U150" s="33">
        <f t="shared" si="30"/>
        <v>1598.34</v>
      </c>
      <c r="V150" s="9">
        <f>IF(X150&lt;&gt;"Liquidação Cancelada",VLOOKUP(B150,'BASE DE DADOS OPS'!$B$4:$P$9650,10,FALSE),"Liquidação Cancelada")</f>
        <v>45940</v>
      </c>
      <c r="W150" s="13">
        <f t="shared" si="31"/>
        <v>1</v>
      </c>
      <c r="X150" s="10">
        <f>VLOOKUP(A150,'BASE DE DADOS OPS'!$A$4:$P$9650,12,FALSE)</f>
        <v>269</v>
      </c>
      <c r="Y150" s="4">
        <f>IF(X150&lt;&gt;"Liquidação Cancelada",VLOOKUP(B150,'BASE DE DADOS OPS'!$B$5:$P$9635,12,FALSE),"Liquidação Cancelada")</f>
        <v>1598.34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1598.34</v>
      </c>
      <c r="AB150" s="4">
        <f t="shared" si="32"/>
        <v>1598.34</v>
      </c>
      <c r="AC150" s="3">
        <f t="shared" si="33"/>
        <v>0</v>
      </c>
      <c r="AD150" s="29"/>
    </row>
    <row r="151" spans="1:30" s="23" customFormat="1" ht="24.95" customHeight="1" x14ac:dyDescent="0.2">
      <c r="A151" s="23" t="str">
        <f t="shared" si="25"/>
        <v>1441|1440005|114|2025|43029546000188|3030|334,91</v>
      </c>
      <c r="B151" s="23" t="str">
        <f t="shared" si="26"/>
        <v>1441|1440005|114|2025|264</v>
      </c>
      <c r="C151" s="28" t="str">
        <f t="shared" si="27"/>
        <v>1440005|264</v>
      </c>
      <c r="D151" s="10">
        <v>1441</v>
      </c>
      <c r="E151" s="10">
        <v>1440005</v>
      </c>
      <c r="F151" s="36" t="str">
        <f t="shared" si="28"/>
        <v>114/2025</v>
      </c>
      <c r="G151" s="10">
        <v>114</v>
      </c>
      <c r="H151" s="10">
        <v>2025</v>
      </c>
      <c r="I151" s="36" t="str">
        <f t="shared" si="29"/>
        <v>10.1</v>
      </c>
      <c r="J151" s="10">
        <v>10</v>
      </c>
      <c r="K151" s="10">
        <v>1</v>
      </c>
      <c r="L151" s="10">
        <v>43029546000188</v>
      </c>
      <c r="M151" s="11" t="s">
        <v>131</v>
      </c>
      <c r="N151" s="10">
        <v>3030</v>
      </c>
      <c r="O151" s="11" t="s">
        <v>10</v>
      </c>
      <c r="P151" s="9">
        <v>45939</v>
      </c>
      <c r="Q151" s="10">
        <v>1</v>
      </c>
      <c r="R151" s="3">
        <v>334.91</v>
      </c>
      <c r="S151" s="3">
        <v>0</v>
      </c>
      <c r="T151" s="3">
        <v>0</v>
      </c>
      <c r="U151" s="33">
        <f t="shared" si="30"/>
        <v>334.91</v>
      </c>
      <c r="V151" s="9">
        <f>IF(X151&lt;&gt;"Liquidação Cancelada",VLOOKUP(B151,'BASE DE DADOS OPS'!$B$4:$P$9650,10,FALSE),"Liquidação Cancelada")</f>
        <v>45940</v>
      </c>
      <c r="W151" s="13">
        <f t="shared" si="31"/>
        <v>1</v>
      </c>
      <c r="X151" s="10">
        <f>VLOOKUP(A151,'BASE DE DADOS OPS'!$A$4:$P$9650,12,FALSE)</f>
        <v>264</v>
      </c>
      <c r="Y151" s="4">
        <f>IF(X151&lt;&gt;"Liquidação Cancelada",VLOOKUP(B151,'BASE DE DADOS OPS'!$B$5:$P$9635,12,FALSE),"Liquidação Cancelada")</f>
        <v>334.91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334.91</v>
      </c>
      <c r="AB151" s="4">
        <f t="shared" si="32"/>
        <v>334.91</v>
      </c>
      <c r="AC151" s="3">
        <f t="shared" si="33"/>
        <v>0</v>
      </c>
      <c r="AD151" s="29"/>
    </row>
    <row r="152" spans="1:30" s="23" customFormat="1" ht="24.95" customHeight="1" x14ac:dyDescent="0.2">
      <c r="A152" s="23" t="str">
        <f t="shared" si="25"/>
        <v>1441|1440005|124|2025|201182000169|3030|225</v>
      </c>
      <c r="B152" s="23" t="str">
        <f t="shared" si="26"/>
        <v>1441|1440005|124|2025|260</v>
      </c>
      <c r="C152" s="28" t="str">
        <f t="shared" si="27"/>
        <v>1440005|260</v>
      </c>
      <c r="D152" s="10">
        <v>1441</v>
      </c>
      <c r="E152" s="10">
        <v>1440005</v>
      </c>
      <c r="F152" s="36" t="str">
        <f t="shared" si="28"/>
        <v>124/2025</v>
      </c>
      <c r="G152" s="10">
        <v>124</v>
      </c>
      <c r="H152" s="10">
        <v>2025</v>
      </c>
      <c r="I152" s="36" t="str">
        <f t="shared" si="29"/>
        <v>10.1</v>
      </c>
      <c r="J152" s="10">
        <v>10</v>
      </c>
      <c r="K152" s="10">
        <v>1</v>
      </c>
      <c r="L152" s="10">
        <v>201182000169</v>
      </c>
      <c r="M152" s="11" t="s">
        <v>117</v>
      </c>
      <c r="N152" s="10">
        <v>3030</v>
      </c>
      <c r="O152" s="11" t="s">
        <v>10</v>
      </c>
      <c r="P152" s="9">
        <v>45939</v>
      </c>
      <c r="Q152" s="10">
        <v>1</v>
      </c>
      <c r="R152" s="3">
        <v>225</v>
      </c>
      <c r="S152" s="3">
        <v>0</v>
      </c>
      <c r="T152" s="3">
        <v>0</v>
      </c>
      <c r="U152" s="33">
        <f t="shared" si="30"/>
        <v>225</v>
      </c>
      <c r="V152" s="9">
        <f>IF(X152&lt;&gt;"Liquidação Cancelada",VLOOKUP(B152,'BASE DE DADOS OPS'!$B$4:$P$9650,10,FALSE),"Liquidação Cancelada")</f>
        <v>45939</v>
      </c>
      <c r="W152" s="13">
        <f t="shared" si="31"/>
        <v>0</v>
      </c>
      <c r="X152" s="10">
        <f>VLOOKUP(A152,'BASE DE DADOS OPS'!$A$4:$P$9650,12,FALSE)</f>
        <v>260</v>
      </c>
      <c r="Y152" s="4">
        <f>IF(X152&lt;&gt;"Liquidação Cancelada",VLOOKUP(B152,'BASE DE DADOS OPS'!$B$5:$P$9635,12,FALSE),"Liquidação Cancelada")</f>
        <v>225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225</v>
      </c>
      <c r="AB152" s="4">
        <f t="shared" si="32"/>
        <v>225</v>
      </c>
      <c r="AC152" s="3">
        <f t="shared" si="33"/>
        <v>0</v>
      </c>
      <c r="AD152" s="29"/>
    </row>
    <row r="153" spans="1:30" s="23" customFormat="1" ht="24.95" customHeight="1" x14ac:dyDescent="0.2">
      <c r="A153" s="23" t="str">
        <f t="shared" si="25"/>
        <v>1441|1440011|121|2025|22884260000100|3921|12039,35</v>
      </c>
      <c r="B153" s="23" t="str">
        <f t="shared" si="26"/>
        <v>1441|1440011|121|2025|6649</v>
      </c>
      <c r="C153" s="28" t="str">
        <f t="shared" si="27"/>
        <v>1440011|6649</v>
      </c>
      <c r="D153" s="10">
        <v>1441</v>
      </c>
      <c r="E153" s="10">
        <v>1440011</v>
      </c>
      <c r="F153" s="36" t="str">
        <f t="shared" si="28"/>
        <v>121/2025</v>
      </c>
      <c r="G153" s="10">
        <v>121</v>
      </c>
      <c r="H153" s="10">
        <v>2025</v>
      </c>
      <c r="I153" s="36" t="str">
        <f t="shared" si="29"/>
        <v>10.1</v>
      </c>
      <c r="J153" s="10">
        <v>10</v>
      </c>
      <c r="K153" s="10">
        <v>1</v>
      </c>
      <c r="L153" s="10">
        <v>22884260000100</v>
      </c>
      <c r="M153" s="11" t="s">
        <v>365</v>
      </c>
      <c r="N153" s="10">
        <v>3921</v>
      </c>
      <c r="O153" s="11" t="s">
        <v>482</v>
      </c>
      <c r="P153" s="9">
        <v>45939</v>
      </c>
      <c r="Q153" s="10">
        <v>9</v>
      </c>
      <c r="R153" s="3">
        <v>12673</v>
      </c>
      <c r="S153" s="3">
        <v>633.65</v>
      </c>
      <c r="T153" s="3">
        <v>0</v>
      </c>
      <c r="U153" s="33">
        <f t="shared" si="30"/>
        <v>12039.35</v>
      </c>
      <c r="V153" s="9">
        <f>IF(X153&lt;&gt;"Liquidação Cancelada",VLOOKUP(B153,'BASE DE DADOS OPS'!$B$4:$P$9650,10,FALSE),"Liquidação Cancelada")</f>
        <v>45940</v>
      </c>
      <c r="W153" s="13">
        <f t="shared" si="31"/>
        <v>1</v>
      </c>
      <c r="X153" s="10">
        <f>VLOOKUP(A153,'BASE DE DADOS OPS'!$A$4:$P$9650,12,FALSE)</f>
        <v>6649</v>
      </c>
      <c r="Y153" s="4">
        <f>IF(X153&lt;&gt;"Liquidação Cancelada",VLOOKUP(B153,'BASE DE DADOS OPS'!$B$5:$P$9635,12,FALSE),"Liquidação Cancelada")</f>
        <v>12039.35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12039.35</v>
      </c>
      <c r="AB153" s="4">
        <f t="shared" si="32"/>
        <v>12039.35</v>
      </c>
      <c r="AC153" s="3">
        <f t="shared" si="33"/>
        <v>0</v>
      </c>
      <c r="AD153" s="29"/>
    </row>
    <row r="154" spans="1:30" s="23" customFormat="1" ht="24.95" customHeight="1" x14ac:dyDescent="0.2">
      <c r="A154" s="23" t="str">
        <f t="shared" si="25"/>
        <v>1441|1440011|123|2025|22884260000100|3921|27386,16</v>
      </c>
      <c r="B154" s="23" t="str">
        <f t="shared" si="26"/>
        <v>1441|1440011|123|2025|6654</v>
      </c>
      <c r="C154" s="28" t="str">
        <f t="shared" si="27"/>
        <v>1440011|6654</v>
      </c>
      <c r="D154" s="10">
        <v>1441</v>
      </c>
      <c r="E154" s="10">
        <v>1440011</v>
      </c>
      <c r="F154" s="36" t="str">
        <f t="shared" si="28"/>
        <v>123/2025</v>
      </c>
      <c r="G154" s="10">
        <v>123</v>
      </c>
      <c r="H154" s="10">
        <v>2025</v>
      </c>
      <c r="I154" s="36" t="str">
        <f t="shared" si="29"/>
        <v>10.1</v>
      </c>
      <c r="J154" s="10">
        <v>10</v>
      </c>
      <c r="K154" s="10">
        <v>1</v>
      </c>
      <c r="L154" s="10">
        <v>22884260000100</v>
      </c>
      <c r="M154" s="11" t="s">
        <v>365</v>
      </c>
      <c r="N154" s="10">
        <v>3921</v>
      </c>
      <c r="O154" s="11" t="s">
        <v>482</v>
      </c>
      <c r="P154" s="9">
        <v>45939</v>
      </c>
      <c r="Q154" s="10">
        <v>10</v>
      </c>
      <c r="R154" s="3">
        <v>28827.54</v>
      </c>
      <c r="S154" s="3">
        <v>1441.38</v>
      </c>
      <c r="T154" s="3">
        <v>0</v>
      </c>
      <c r="U154" s="33">
        <f t="shared" si="30"/>
        <v>27386.16</v>
      </c>
      <c r="V154" s="9">
        <f>IF(X154&lt;&gt;"Liquidação Cancelada",VLOOKUP(B154,'BASE DE DADOS OPS'!$B$4:$P$9650,10,FALSE),"Liquidação Cancelada")</f>
        <v>45940</v>
      </c>
      <c r="W154" s="13">
        <f t="shared" si="31"/>
        <v>1</v>
      </c>
      <c r="X154" s="10">
        <f>VLOOKUP(A154,'BASE DE DADOS OPS'!$A$4:$P$9650,12,FALSE)</f>
        <v>6654</v>
      </c>
      <c r="Y154" s="4">
        <f>IF(X154&lt;&gt;"Liquidação Cancelada",VLOOKUP(B154,'BASE DE DADOS OPS'!$B$5:$P$9635,12,FALSE),"Liquidação Cancelada")</f>
        <v>27386.16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27386.16</v>
      </c>
      <c r="AB154" s="4">
        <f t="shared" si="32"/>
        <v>27386.16</v>
      </c>
      <c r="AC154" s="3">
        <f t="shared" si="33"/>
        <v>0</v>
      </c>
      <c r="AD154" s="29"/>
    </row>
    <row r="155" spans="1:30" s="23" customFormat="1" ht="24.95" customHeight="1" x14ac:dyDescent="0.2">
      <c r="A155" s="23" t="str">
        <f t="shared" si="25"/>
        <v>1441|1440011|129|2025|9037150000144|3921|17334,72</v>
      </c>
      <c r="B155" s="23" t="str">
        <f t="shared" si="26"/>
        <v>1441|1440011|129|2025|6674</v>
      </c>
      <c r="C155" s="28" t="str">
        <f t="shared" si="27"/>
        <v>1440011|6674</v>
      </c>
      <c r="D155" s="10">
        <v>1441</v>
      </c>
      <c r="E155" s="10">
        <v>1440011</v>
      </c>
      <c r="F155" s="36" t="str">
        <f t="shared" si="28"/>
        <v>129/2025</v>
      </c>
      <c r="G155" s="10">
        <v>129</v>
      </c>
      <c r="H155" s="10">
        <v>2025</v>
      </c>
      <c r="I155" s="36" t="str">
        <f t="shared" si="29"/>
        <v>10.1</v>
      </c>
      <c r="J155" s="10">
        <v>10</v>
      </c>
      <c r="K155" s="10">
        <v>1</v>
      </c>
      <c r="L155" s="10">
        <v>9037150000144</v>
      </c>
      <c r="M155" s="11" t="s">
        <v>372</v>
      </c>
      <c r="N155" s="10">
        <v>3921</v>
      </c>
      <c r="O155" s="11" t="s">
        <v>482</v>
      </c>
      <c r="P155" s="9">
        <v>45939</v>
      </c>
      <c r="Q155" s="10">
        <v>9</v>
      </c>
      <c r="R155" s="3">
        <v>17898.52</v>
      </c>
      <c r="S155" s="3">
        <v>563.79999999999995</v>
      </c>
      <c r="T155" s="3">
        <v>0</v>
      </c>
      <c r="U155" s="33">
        <f t="shared" si="30"/>
        <v>17334.72</v>
      </c>
      <c r="V155" s="9">
        <f>IF(X155&lt;&gt;"Liquidação Cancelada",VLOOKUP(B155,'BASE DE DADOS OPS'!$B$4:$P$9650,10,FALSE),"Liquidação Cancelada")</f>
        <v>45940</v>
      </c>
      <c r="W155" s="13">
        <f t="shared" si="31"/>
        <v>1</v>
      </c>
      <c r="X155" s="10">
        <f>VLOOKUP(A155,'BASE DE DADOS OPS'!$A$4:$P$9650,12,FALSE)</f>
        <v>6674</v>
      </c>
      <c r="Y155" s="4">
        <f>IF(X155&lt;&gt;"Liquidação Cancelada",VLOOKUP(B155,'BASE DE DADOS OPS'!$B$5:$P$9635,12,FALSE),"Liquidação Cancelada")</f>
        <v>17334.72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17334.72</v>
      </c>
      <c r="AB155" s="4">
        <f t="shared" si="32"/>
        <v>17334.72</v>
      </c>
      <c r="AC155" s="3">
        <f t="shared" si="33"/>
        <v>0</v>
      </c>
      <c r="AD155" s="29"/>
    </row>
    <row r="156" spans="1:30" s="23" customFormat="1" ht="24.95" customHeight="1" x14ac:dyDescent="0.2">
      <c r="A156" s="23" t="str">
        <f t="shared" si="25"/>
        <v>1441|1440011|131|2025|10426962000160|3921|14685,51</v>
      </c>
      <c r="B156" s="23" t="str">
        <f t="shared" si="26"/>
        <v>1441|1440011|131|2025|6646</v>
      </c>
      <c r="C156" s="28" t="str">
        <f t="shared" si="27"/>
        <v>1440011|6646</v>
      </c>
      <c r="D156" s="10">
        <v>1441</v>
      </c>
      <c r="E156" s="10">
        <v>1440011</v>
      </c>
      <c r="F156" s="36" t="str">
        <f t="shared" si="28"/>
        <v>131/2025</v>
      </c>
      <c r="G156" s="10">
        <v>131</v>
      </c>
      <c r="H156" s="10">
        <v>2025</v>
      </c>
      <c r="I156" s="36" t="str">
        <f t="shared" si="29"/>
        <v>10.1</v>
      </c>
      <c r="J156" s="10">
        <v>10</v>
      </c>
      <c r="K156" s="10">
        <v>1</v>
      </c>
      <c r="L156" s="10">
        <v>10426962000160</v>
      </c>
      <c r="M156" s="11" t="s">
        <v>374</v>
      </c>
      <c r="N156" s="10">
        <v>3921</v>
      </c>
      <c r="O156" s="11" t="s">
        <v>482</v>
      </c>
      <c r="P156" s="9">
        <v>45939</v>
      </c>
      <c r="Q156" s="10">
        <v>9</v>
      </c>
      <c r="R156" s="3">
        <v>15416.24</v>
      </c>
      <c r="S156" s="3">
        <v>730.73</v>
      </c>
      <c r="T156" s="3">
        <v>0</v>
      </c>
      <c r="U156" s="33">
        <f t="shared" si="30"/>
        <v>14685.51</v>
      </c>
      <c r="V156" s="9">
        <f>IF(X156&lt;&gt;"Liquidação Cancelada",VLOOKUP(B156,'BASE DE DADOS OPS'!$B$4:$P$9650,10,FALSE),"Liquidação Cancelada")</f>
        <v>45940</v>
      </c>
      <c r="W156" s="13">
        <f t="shared" si="31"/>
        <v>1</v>
      </c>
      <c r="X156" s="10">
        <f>VLOOKUP(A156,'BASE DE DADOS OPS'!$A$4:$P$9650,12,FALSE)</f>
        <v>6646</v>
      </c>
      <c r="Y156" s="4">
        <f>IF(X156&lt;&gt;"Liquidação Cancelada",VLOOKUP(B156,'BASE DE DADOS OPS'!$B$5:$P$9635,12,FALSE),"Liquidação Cancelada")</f>
        <v>14685.51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14685.51</v>
      </c>
      <c r="AB156" s="4">
        <f t="shared" si="32"/>
        <v>14685.51</v>
      </c>
      <c r="AC156" s="3">
        <f t="shared" si="33"/>
        <v>0</v>
      </c>
      <c r="AD156" s="29"/>
    </row>
    <row r="157" spans="1:30" s="23" customFormat="1" ht="24.95" customHeight="1" x14ac:dyDescent="0.2">
      <c r="A157" s="23" t="str">
        <f t="shared" si="25"/>
        <v>1441|1440011|134|2025|10426962000160|3921|25774,93</v>
      </c>
      <c r="B157" s="23" t="str">
        <f t="shared" si="26"/>
        <v>1441|1440011|134|2025|6638</v>
      </c>
      <c r="C157" s="28" t="str">
        <f t="shared" si="27"/>
        <v>1440011|6638</v>
      </c>
      <c r="D157" s="10">
        <v>1441</v>
      </c>
      <c r="E157" s="10">
        <v>1440011</v>
      </c>
      <c r="F157" s="36" t="str">
        <f t="shared" si="28"/>
        <v>134/2025</v>
      </c>
      <c r="G157" s="10">
        <v>134</v>
      </c>
      <c r="H157" s="10">
        <v>2025</v>
      </c>
      <c r="I157" s="36" t="str">
        <f t="shared" si="29"/>
        <v>10.1</v>
      </c>
      <c r="J157" s="10">
        <v>10</v>
      </c>
      <c r="K157" s="10">
        <v>1</v>
      </c>
      <c r="L157" s="10">
        <v>10426962000160</v>
      </c>
      <c r="M157" s="11" t="s">
        <v>374</v>
      </c>
      <c r="N157" s="10">
        <v>3921</v>
      </c>
      <c r="O157" s="11" t="s">
        <v>482</v>
      </c>
      <c r="P157" s="9">
        <v>45939</v>
      </c>
      <c r="Q157" s="10">
        <v>9</v>
      </c>
      <c r="R157" s="3">
        <v>27057.45</v>
      </c>
      <c r="S157" s="3">
        <v>1282.52</v>
      </c>
      <c r="T157" s="3">
        <v>0</v>
      </c>
      <c r="U157" s="33">
        <f t="shared" si="30"/>
        <v>25774.93</v>
      </c>
      <c r="V157" s="9">
        <f>IF(X157&lt;&gt;"Liquidação Cancelada",VLOOKUP(B157,'BASE DE DADOS OPS'!$B$4:$P$9650,10,FALSE),"Liquidação Cancelada")</f>
        <v>45940</v>
      </c>
      <c r="W157" s="13">
        <f t="shared" si="31"/>
        <v>1</v>
      </c>
      <c r="X157" s="10">
        <f>VLOOKUP(A157,'BASE DE DADOS OPS'!$A$4:$P$9650,12,FALSE)</f>
        <v>6638</v>
      </c>
      <c r="Y157" s="4">
        <f>IF(X157&lt;&gt;"Liquidação Cancelada",VLOOKUP(B157,'BASE DE DADOS OPS'!$B$5:$P$9635,12,FALSE),"Liquidação Cancelada")</f>
        <v>25774.93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25774.93</v>
      </c>
      <c r="AB157" s="4">
        <f t="shared" si="32"/>
        <v>25774.93</v>
      </c>
      <c r="AC157" s="3">
        <f t="shared" si="33"/>
        <v>0</v>
      </c>
      <c r="AD157" s="29"/>
    </row>
    <row r="158" spans="1:30" s="23" customFormat="1" ht="24.95" customHeight="1" x14ac:dyDescent="0.2">
      <c r="A158" s="23" t="str">
        <f t="shared" si="25"/>
        <v>1441|1440011|136|2025|10426962000160|3921|4072,36</v>
      </c>
      <c r="B158" s="23" t="str">
        <f t="shared" si="26"/>
        <v>1441|1440011|136|2025|6644</v>
      </c>
      <c r="C158" s="28" t="str">
        <f t="shared" si="27"/>
        <v>1440011|6644</v>
      </c>
      <c r="D158" s="10">
        <v>1441</v>
      </c>
      <c r="E158" s="10">
        <v>1440011</v>
      </c>
      <c r="F158" s="36" t="str">
        <f t="shared" si="28"/>
        <v>136/2025</v>
      </c>
      <c r="G158" s="10">
        <v>136</v>
      </c>
      <c r="H158" s="10">
        <v>2025</v>
      </c>
      <c r="I158" s="36" t="str">
        <f t="shared" si="29"/>
        <v>10.1</v>
      </c>
      <c r="J158" s="10">
        <v>10</v>
      </c>
      <c r="K158" s="10">
        <v>1</v>
      </c>
      <c r="L158" s="10">
        <v>10426962000160</v>
      </c>
      <c r="M158" s="11" t="s">
        <v>374</v>
      </c>
      <c r="N158" s="10">
        <v>3921</v>
      </c>
      <c r="O158" s="11" t="s">
        <v>482</v>
      </c>
      <c r="P158" s="9">
        <v>45939</v>
      </c>
      <c r="Q158" s="10">
        <v>9</v>
      </c>
      <c r="R158" s="3">
        <v>4275</v>
      </c>
      <c r="S158" s="3">
        <v>202.64</v>
      </c>
      <c r="T158" s="3">
        <v>0</v>
      </c>
      <c r="U158" s="33">
        <f t="shared" si="30"/>
        <v>4072.36</v>
      </c>
      <c r="V158" s="9">
        <f>IF(X158&lt;&gt;"Liquidação Cancelada",VLOOKUP(B158,'BASE DE DADOS OPS'!$B$4:$P$9650,10,FALSE),"Liquidação Cancelada")</f>
        <v>45940</v>
      </c>
      <c r="W158" s="13">
        <f t="shared" si="31"/>
        <v>1</v>
      </c>
      <c r="X158" s="10">
        <f>VLOOKUP(A158,'BASE DE DADOS OPS'!$A$4:$P$9650,12,FALSE)</f>
        <v>6644</v>
      </c>
      <c r="Y158" s="4">
        <f>IF(X158&lt;&gt;"Liquidação Cancelada",VLOOKUP(B158,'BASE DE DADOS OPS'!$B$5:$P$9635,12,FALSE),"Liquidação Cancelada")</f>
        <v>4072.36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4072.36</v>
      </c>
      <c r="AB158" s="4">
        <f t="shared" si="32"/>
        <v>4072.36</v>
      </c>
      <c r="AC158" s="3">
        <f t="shared" si="33"/>
        <v>0</v>
      </c>
      <c r="AD158" s="29"/>
    </row>
    <row r="159" spans="1:30" s="23" customFormat="1" ht="24.95" customHeight="1" x14ac:dyDescent="0.2">
      <c r="A159" s="23" t="str">
        <f t="shared" si="25"/>
        <v>1441|1440011|137|2025|10426962000160|3921|6444,34</v>
      </c>
      <c r="B159" s="23" t="str">
        <f t="shared" si="26"/>
        <v>1441|1440011|137|2025|6642</v>
      </c>
      <c r="C159" s="28" t="str">
        <f t="shared" si="27"/>
        <v>1440011|6642</v>
      </c>
      <c r="D159" s="10">
        <v>1441</v>
      </c>
      <c r="E159" s="10">
        <v>1440011</v>
      </c>
      <c r="F159" s="36" t="str">
        <f t="shared" si="28"/>
        <v>137/2025</v>
      </c>
      <c r="G159" s="10">
        <v>137</v>
      </c>
      <c r="H159" s="10">
        <v>2025</v>
      </c>
      <c r="I159" s="36" t="str">
        <f t="shared" si="29"/>
        <v>10.1</v>
      </c>
      <c r="J159" s="10">
        <v>10</v>
      </c>
      <c r="K159" s="10">
        <v>1</v>
      </c>
      <c r="L159" s="10">
        <v>10426962000160</v>
      </c>
      <c r="M159" s="11" t="s">
        <v>374</v>
      </c>
      <c r="N159" s="10">
        <v>3921</v>
      </c>
      <c r="O159" s="11" t="s">
        <v>482</v>
      </c>
      <c r="P159" s="9">
        <v>45939</v>
      </c>
      <c r="Q159" s="10">
        <v>9</v>
      </c>
      <c r="R159" s="3">
        <v>6765</v>
      </c>
      <c r="S159" s="3">
        <v>320.66000000000003</v>
      </c>
      <c r="T159" s="3">
        <v>0</v>
      </c>
      <c r="U159" s="33">
        <f t="shared" si="30"/>
        <v>6444.34</v>
      </c>
      <c r="V159" s="9">
        <f>IF(X159&lt;&gt;"Liquidação Cancelada",VLOOKUP(B159,'BASE DE DADOS OPS'!$B$4:$P$9650,10,FALSE),"Liquidação Cancelada")</f>
        <v>45940</v>
      </c>
      <c r="W159" s="13">
        <f t="shared" si="31"/>
        <v>1</v>
      </c>
      <c r="X159" s="10">
        <f>VLOOKUP(A159,'BASE DE DADOS OPS'!$A$4:$P$9650,12,FALSE)</f>
        <v>6642</v>
      </c>
      <c r="Y159" s="4">
        <f>IF(X159&lt;&gt;"Liquidação Cancelada",VLOOKUP(B159,'BASE DE DADOS OPS'!$B$5:$P$9635,12,FALSE),"Liquidação Cancelada")</f>
        <v>6444.34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6444.34</v>
      </c>
      <c r="AB159" s="4">
        <f t="shared" si="32"/>
        <v>6444.34</v>
      </c>
      <c r="AC159" s="3">
        <f t="shared" si="33"/>
        <v>0</v>
      </c>
      <c r="AD159" s="29"/>
    </row>
    <row r="160" spans="1:30" s="23" customFormat="1" ht="24.95" customHeight="1" x14ac:dyDescent="0.2">
      <c r="A160" s="23" t="str">
        <f t="shared" si="25"/>
        <v>1441|1440011|172|2025|18124040000100|3920|10455,78</v>
      </c>
      <c r="B160" s="23" t="str">
        <f t="shared" si="26"/>
        <v>1441|1440011|172|2025|6566</v>
      </c>
      <c r="C160" s="28" t="str">
        <f t="shared" si="27"/>
        <v>1440011|6566</v>
      </c>
      <c r="D160" s="10">
        <v>1441</v>
      </c>
      <c r="E160" s="10">
        <v>1440011</v>
      </c>
      <c r="F160" s="36" t="str">
        <f t="shared" si="28"/>
        <v>172/2025</v>
      </c>
      <c r="G160" s="10">
        <v>172</v>
      </c>
      <c r="H160" s="10">
        <v>2025</v>
      </c>
      <c r="I160" s="36" t="str">
        <f t="shared" si="29"/>
        <v>10.1</v>
      </c>
      <c r="J160" s="10">
        <v>10</v>
      </c>
      <c r="K160" s="10">
        <v>1</v>
      </c>
      <c r="L160" s="10">
        <v>18124040000100</v>
      </c>
      <c r="M160" s="11" t="s">
        <v>403</v>
      </c>
      <c r="N160" s="10">
        <v>3920</v>
      </c>
      <c r="O160" s="11" t="s">
        <v>481</v>
      </c>
      <c r="P160" s="9">
        <v>45939</v>
      </c>
      <c r="Q160" s="10">
        <v>9</v>
      </c>
      <c r="R160" s="3">
        <v>10455.780000000001</v>
      </c>
      <c r="S160" s="3">
        <v>0</v>
      </c>
      <c r="T160" s="3">
        <v>0</v>
      </c>
      <c r="U160" s="33">
        <f t="shared" si="30"/>
        <v>10455.780000000001</v>
      </c>
      <c r="V160" s="9">
        <f>IF(X160&lt;&gt;"Liquidação Cancelada",VLOOKUP(B160,'BASE DE DADOS OPS'!$B$4:$P$9650,10,FALSE),"Liquidação Cancelada")</f>
        <v>45939</v>
      </c>
      <c r="W160" s="13">
        <f t="shared" si="31"/>
        <v>0</v>
      </c>
      <c r="X160" s="10">
        <f>VLOOKUP(A160,'BASE DE DADOS OPS'!$A$4:$P$9650,12,FALSE)</f>
        <v>6566</v>
      </c>
      <c r="Y160" s="4">
        <f>IF(X160&lt;&gt;"Liquidação Cancelada",VLOOKUP(B160,'BASE DE DADOS OPS'!$B$5:$P$9635,12,FALSE),"Liquidação Cancelada")</f>
        <v>10455.779999999999</v>
      </c>
      <c r="Z160" s="4">
        <f>IF(X160&lt;&gt;"Liquidação Cancelada",VLOOKUP(B160,'BASE DE DADOS OPS'!$B$5:$P$9635,14,FALSE),"Liquidação Cancelada")</f>
        <v>501.88</v>
      </c>
      <c r="AA160" s="4">
        <f>IF(X160&lt;&gt;"Liquidação Cancelada",VLOOKUP(B160,'BASE DE DADOS OPS'!$B$5:$P$9635,13,FALSE),"Liquidação Cancelada")</f>
        <v>9953.9</v>
      </c>
      <c r="AB160" s="4">
        <f t="shared" si="32"/>
        <v>9953.9</v>
      </c>
      <c r="AC160" s="3">
        <f t="shared" si="33"/>
        <v>1.8189894035458565E-12</v>
      </c>
      <c r="AD160" s="29"/>
    </row>
    <row r="161" spans="1:30" s="23" customFormat="1" ht="24.95" customHeight="1" x14ac:dyDescent="0.2">
      <c r="A161" s="23" t="str">
        <f t="shared" si="25"/>
        <v>1441|1440011|194|2025|46019498000135|4002|3445,62</v>
      </c>
      <c r="B161" s="23" t="str">
        <f t="shared" si="26"/>
        <v>1441|1440011|194|2025|6688</v>
      </c>
      <c r="C161" s="28" t="str">
        <f t="shared" si="27"/>
        <v>1440011|6688</v>
      </c>
      <c r="D161" s="10">
        <v>1441</v>
      </c>
      <c r="E161" s="10">
        <v>1440011</v>
      </c>
      <c r="F161" s="36" t="str">
        <f t="shared" si="28"/>
        <v>194/2025</v>
      </c>
      <c r="G161" s="10">
        <v>194</v>
      </c>
      <c r="H161" s="10">
        <v>2025</v>
      </c>
      <c r="I161" s="36" t="str">
        <f t="shared" si="29"/>
        <v>10.1</v>
      </c>
      <c r="J161" s="10">
        <v>10</v>
      </c>
      <c r="K161" s="10">
        <v>1</v>
      </c>
      <c r="L161" s="10">
        <v>46019498000135</v>
      </c>
      <c r="M161" s="11" t="s">
        <v>413</v>
      </c>
      <c r="N161" s="10">
        <v>4002</v>
      </c>
      <c r="O161" s="11" t="s">
        <v>489</v>
      </c>
      <c r="P161" s="9">
        <v>45939</v>
      </c>
      <c r="Q161" s="10">
        <v>16</v>
      </c>
      <c r="R161" s="3">
        <v>3445.62</v>
      </c>
      <c r="S161" s="3">
        <v>0</v>
      </c>
      <c r="T161" s="3">
        <v>0</v>
      </c>
      <c r="U161" s="33">
        <f t="shared" si="30"/>
        <v>3445.62</v>
      </c>
      <c r="V161" s="9">
        <f>IF(X161&lt;&gt;"Liquidação Cancelada",VLOOKUP(B161,'BASE DE DADOS OPS'!$B$4:$P$9650,10,FALSE),"Liquidação Cancelada")</f>
        <v>45940</v>
      </c>
      <c r="W161" s="13">
        <f t="shared" si="31"/>
        <v>1</v>
      </c>
      <c r="X161" s="10">
        <f>VLOOKUP(A161,'BASE DE DADOS OPS'!$A$4:$P$9650,12,FALSE)</f>
        <v>6688</v>
      </c>
      <c r="Y161" s="4">
        <f>IF(X161&lt;&gt;"Liquidação Cancelada",VLOOKUP(B161,'BASE DE DADOS OPS'!$B$5:$P$9635,12,FALSE),"Liquidação Cancelada")</f>
        <v>3445.62</v>
      </c>
      <c r="Z161" s="4">
        <f>IF(X161&lt;&gt;"Liquidação Cancelada",VLOOKUP(B161,'BASE DE DADOS OPS'!$B$5:$P$9635,14,FALSE),"Liquidação Cancelada")</f>
        <v>165.39</v>
      </c>
      <c r="AA161" s="4">
        <f>IF(X161&lt;&gt;"Liquidação Cancelada",VLOOKUP(B161,'BASE DE DADOS OPS'!$B$5:$P$9635,13,FALSE),"Liquidação Cancelada")</f>
        <v>3280.23</v>
      </c>
      <c r="AB161" s="4">
        <f t="shared" si="32"/>
        <v>3280.23</v>
      </c>
      <c r="AC161" s="3">
        <f t="shared" si="33"/>
        <v>0</v>
      </c>
      <c r="AD161" s="29"/>
    </row>
    <row r="162" spans="1:30" s="23" customFormat="1" ht="24.95" customHeight="1" x14ac:dyDescent="0.2">
      <c r="A162" s="23" t="str">
        <f t="shared" si="25"/>
        <v>1441|1440011|194|2025|46019498000135|4002|7157,5</v>
      </c>
      <c r="B162" s="23" t="str">
        <f t="shared" si="26"/>
        <v>1441|1440011|194|2025|6689</v>
      </c>
      <c r="C162" s="28" t="str">
        <f t="shared" si="27"/>
        <v>1440011|6689</v>
      </c>
      <c r="D162" s="10">
        <v>1441</v>
      </c>
      <c r="E162" s="10">
        <v>1440011</v>
      </c>
      <c r="F162" s="36" t="str">
        <f t="shared" si="28"/>
        <v>194/2025</v>
      </c>
      <c r="G162" s="10">
        <v>194</v>
      </c>
      <c r="H162" s="10">
        <v>2025</v>
      </c>
      <c r="I162" s="36" t="str">
        <f t="shared" si="29"/>
        <v>10.1</v>
      </c>
      <c r="J162" s="10">
        <v>10</v>
      </c>
      <c r="K162" s="10">
        <v>1</v>
      </c>
      <c r="L162" s="10">
        <v>46019498000135</v>
      </c>
      <c r="M162" s="11" t="s">
        <v>413</v>
      </c>
      <c r="N162" s="10">
        <v>4002</v>
      </c>
      <c r="O162" s="11" t="s">
        <v>489</v>
      </c>
      <c r="P162" s="9">
        <v>45939</v>
      </c>
      <c r="Q162" s="10">
        <v>17</v>
      </c>
      <c r="R162" s="3">
        <v>7157.5</v>
      </c>
      <c r="S162" s="3">
        <v>0</v>
      </c>
      <c r="T162" s="3">
        <v>0</v>
      </c>
      <c r="U162" s="33">
        <f t="shared" si="30"/>
        <v>7157.5</v>
      </c>
      <c r="V162" s="9">
        <f>IF(X162&lt;&gt;"Liquidação Cancelada",VLOOKUP(B162,'BASE DE DADOS OPS'!$B$4:$P$9650,10,FALSE),"Liquidação Cancelada")</f>
        <v>45940</v>
      </c>
      <c r="W162" s="13">
        <f t="shared" si="31"/>
        <v>1</v>
      </c>
      <c r="X162" s="10">
        <f>VLOOKUP(A162,'BASE DE DADOS OPS'!$A$4:$P$9650,12,FALSE)</f>
        <v>6689</v>
      </c>
      <c r="Y162" s="4">
        <f>IF(X162&lt;&gt;"Liquidação Cancelada",VLOOKUP(B162,'BASE DE DADOS OPS'!$B$5:$P$9635,12,FALSE),"Liquidação Cancelada")</f>
        <v>7157.5</v>
      </c>
      <c r="Z162" s="4">
        <f>IF(X162&lt;&gt;"Liquidação Cancelada",VLOOKUP(B162,'BASE DE DADOS OPS'!$B$5:$P$9635,14,FALSE),"Liquidação Cancelada")</f>
        <v>343.56</v>
      </c>
      <c r="AA162" s="4">
        <f>IF(X162&lt;&gt;"Liquidação Cancelada",VLOOKUP(B162,'BASE DE DADOS OPS'!$B$5:$P$9635,13,FALSE),"Liquidação Cancelada")</f>
        <v>6813.94</v>
      </c>
      <c r="AB162" s="4">
        <f t="shared" si="32"/>
        <v>6813.94</v>
      </c>
      <c r="AC162" s="3">
        <f t="shared" si="33"/>
        <v>0</v>
      </c>
      <c r="AD162" s="29"/>
    </row>
    <row r="163" spans="1:30" s="23" customFormat="1" ht="24.95" customHeight="1" x14ac:dyDescent="0.2">
      <c r="A163" s="23" t="str">
        <f t="shared" si="25"/>
        <v>1441|1440011|207|2025|5381960000162|3921|17613,42</v>
      </c>
      <c r="B163" s="23" t="str">
        <f t="shared" si="26"/>
        <v>1441|1440011|207|2025|6663</v>
      </c>
      <c r="C163" s="28" t="str">
        <f t="shared" si="27"/>
        <v>1440011|6663</v>
      </c>
      <c r="D163" s="10">
        <v>1441</v>
      </c>
      <c r="E163" s="10">
        <v>1440011</v>
      </c>
      <c r="F163" s="36" t="str">
        <f t="shared" si="28"/>
        <v>207/2025</v>
      </c>
      <c r="G163" s="10">
        <v>207</v>
      </c>
      <c r="H163" s="10">
        <v>2025</v>
      </c>
      <c r="I163" s="36" t="str">
        <f t="shared" si="29"/>
        <v>10.1</v>
      </c>
      <c r="J163" s="10">
        <v>10</v>
      </c>
      <c r="K163" s="10">
        <v>1</v>
      </c>
      <c r="L163" s="10">
        <v>5381960000162</v>
      </c>
      <c r="M163" s="11" t="s">
        <v>422</v>
      </c>
      <c r="N163" s="10">
        <v>3921</v>
      </c>
      <c r="O163" s="11" t="s">
        <v>482</v>
      </c>
      <c r="P163" s="9">
        <v>45939</v>
      </c>
      <c r="Q163" s="10">
        <v>9</v>
      </c>
      <c r="R163" s="3">
        <v>18397.14</v>
      </c>
      <c r="S163" s="3">
        <v>783.72</v>
      </c>
      <c r="T163" s="3">
        <v>0</v>
      </c>
      <c r="U163" s="33">
        <f t="shared" si="30"/>
        <v>17613.419999999998</v>
      </c>
      <c r="V163" s="9">
        <f>IF(X163&lt;&gt;"Liquidação Cancelada",VLOOKUP(B163,'BASE DE DADOS OPS'!$B$4:$P$9650,10,FALSE),"Liquidação Cancelada")</f>
        <v>45940</v>
      </c>
      <c r="W163" s="13">
        <f t="shared" si="31"/>
        <v>1</v>
      </c>
      <c r="X163" s="10">
        <f>VLOOKUP(A163,'BASE DE DADOS OPS'!$A$4:$P$9650,12,FALSE)</f>
        <v>6663</v>
      </c>
      <c r="Y163" s="4">
        <f>IF(X163&lt;&gt;"Liquidação Cancelada",VLOOKUP(B163,'BASE DE DADOS OPS'!$B$5:$P$9635,12,FALSE),"Liquidação Cancelada")</f>
        <v>17613.419999999998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17613.419999999998</v>
      </c>
      <c r="AB163" s="4">
        <f t="shared" si="32"/>
        <v>17613.419999999998</v>
      </c>
      <c r="AC163" s="3">
        <f t="shared" si="33"/>
        <v>0</v>
      </c>
      <c r="AD163" s="29"/>
    </row>
    <row r="164" spans="1:30" s="23" customFormat="1" ht="24.95" customHeight="1" x14ac:dyDescent="0.2">
      <c r="A164" s="23" t="str">
        <f t="shared" si="25"/>
        <v>1441|1440011|211|2025|5381960000162|3921|1059,15</v>
      </c>
      <c r="B164" s="23" t="str">
        <f t="shared" si="26"/>
        <v>1441|1440011|211|2025|6665</v>
      </c>
      <c r="C164" s="28" t="str">
        <f t="shared" si="27"/>
        <v>1440011|6665</v>
      </c>
      <c r="D164" s="10">
        <v>1441</v>
      </c>
      <c r="E164" s="10">
        <v>1440011</v>
      </c>
      <c r="F164" s="36" t="str">
        <f t="shared" si="28"/>
        <v>211/2025</v>
      </c>
      <c r="G164" s="10">
        <v>211</v>
      </c>
      <c r="H164" s="10">
        <v>2025</v>
      </c>
      <c r="I164" s="36" t="str">
        <f t="shared" si="29"/>
        <v>10.1</v>
      </c>
      <c r="J164" s="10">
        <v>10</v>
      </c>
      <c r="K164" s="10">
        <v>1</v>
      </c>
      <c r="L164" s="10">
        <v>5381960000162</v>
      </c>
      <c r="M164" s="11" t="s">
        <v>422</v>
      </c>
      <c r="N164" s="10">
        <v>3921</v>
      </c>
      <c r="O164" s="11" t="s">
        <v>482</v>
      </c>
      <c r="P164" s="9">
        <v>45939</v>
      </c>
      <c r="Q164" s="10">
        <v>9</v>
      </c>
      <c r="R164" s="3">
        <v>1106.28</v>
      </c>
      <c r="S164" s="3">
        <v>47.13</v>
      </c>
      <c r="T164" s="3">
        <v>0</v>
      </c>
      <c r="U164" s="33">
        <f t="shared" si="30"/>
        <v>1059.1499999999999</v>
      </c>
      <c r="V164" s="9">
        <f>IF(X164&lt;&gt;"Liquidação Cancelada",VLOOKUP(B164,'BASE DE DADOS OPS'!$B$4:$P$9650,10,FALSE),"Liquidação Cancelada")</f>
        <v>45940</v>
      </c>
      <c r="W164" s="13">
        <f t="shared" si="31"/>
        <v>1</v>
      </c>
      <c r="X164" s="10">
        <f>VLOOKUP(A164,'BASE DE DADOS OPS'!$A$4:$P$9650,12,FALSE)</f>
        <v>6665</v>
      </c>
      <c r="Y164" s="4">
        <f>IF(X164&lt;&gt;"Liquidação Cancelada",VLOOKUP(B164,'BASE DE DADOS OPS'!$B$5:$P$9635,12,FALSE),"Liquidação Cancelada")</f>
        <v>1059.1500000000001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1059.1500000000001</v>
      </c>
      <c r="AB164" s="4">
        <f t="shared" si="32"/>
        <v>1059.1500000000001</v>
      </c>
      <c r="AC164" s="3">
        <f t="shared" si="33"/>
        <v>-2.2737367544323206E-13</v>
      </c>
      <c r="AD164" s="29"/>
    </row>
    <row r="165" spans="1:30" s="23" customFormat="1" ht="24.95" customHeight="1" x14ac:dyDescent="0.2">
      <c r="A165" s="23" t="str">
        <f t="shared" si="25"/>
        <v>1441|1440011|212|2025|22884260000100|3921|15262,13</v>
      </c>
      <c r="B165" s="23" t="str">
        <f t="shared" si="26"/>
        <v>1441|1440011|212|2025|6652</v>
      </c>
      <c r="C165" s="28" t="str">
        <f t="shared" si="27"/>
        <v>1440011|6652</v>
      </c>
      <c r="D165" s="10">
        <v>1441</v>
      </c>
      <c r="E165" s="10">
        <v>1440011</v>
      </c>
      <c r="F165" s="36" t="str">
        <f t="shared" si="28"/>
        <v>212/2025</v>
      </c>
      <c r="G165" s="10">
        <v>212</v>
      </c>
      <c r="H165" s="10">
        <v>2025</v>
      </c>
      <c r="I165" s="36" t="str">
        <f t="shared" si="29"/>
        <v>10.1</v>
      </c>
      <c r="J165" s="10">
        <v>10</v>
      </c>
      <c r="K165" s="10">
        <v>1</v>
      </c>
      <c r="L165" s="10">
        <v>22884260000100</v>
      </c>
      <c r="M165" s="11" t="s">
        <v>365</v>
      </c>
      <c r="N165" s="10">
        <v>3921</v>
      </c>
      <c r="O165" s="11" t="s">
        <v>482</v>
      </c>
      <c r="P165" s="9">
        <v>45939</v>
      </c>
      <c r="Q165" s="10">
        <v>9</v>
      </c>
      <c r="R165" s="3">
        <v>16065.4</v>
      </c>
      <c r="S165" s="3">
        <v>803.27</v>
      </c>
      <c r="T165" s="3">
        <v>0</v>
      </c>
      <c r="U165" s="33">
        <f t="shared" si="30"/>
        <v>15262.13</v>
      </c>
      <c r="V165" s="9">
        <f>IF(X165&lt;&gt;"Liquidação Cancelada",VLOOKUP(B165,'BASE DE DADOS OPS'!$B$4:$P$9650,10,FALSE),"Liquidação Cancelada")</f>
        <v>45940</v>
      </c>
      <c r="W165" s="13">
        <f t="shared" si="31"/>
        <v>1</v>
      </c>
      <c r="X165" s="10">
        <f>VLOOKUP(A165,'BASE DE DADOS OPS'!$A$4:$P$9650,12,FALSE)</f>
        <v>6652</v>
      </c>
      <c r="Y165" s="4">
        <f>IF(X165&lt;&gt;"Liquidação Cancelada",VLOOKUP(B165,'BASE DE DADOS OPS'!$B$5:$P$9635,12,FALSE),"Liquidação Cancelada")</f>
        <v>15262.13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15262.13</v>
      </c>
      <c r="AB165" s="4">
        <f t="shared" si="32"/>
        <v>15262.13</v>
      </c>
      <c r="AC165" s="3">
        <f t="shared" si="33"/>
        <v>0</v>
      </c>
      <c r="AD165" s="29"/>
    </row>
    <row r="166" spans="1:30" s="23" customFormat="1" ht="24.95" customHeight="1" x14ac:dyDescent="0.2">
      <c r="A166" s="23" t="str">
        <f t="shared" si="25"/>
        <v>1441|1440011|229|2025|34454477000169|3921|2988,98</v>
      </c>
      <c r="B166" s="23" t="str">
        <f t="shared" si="26"/>
        <v>1441|1440011|229|2025|6659</v>
      </c>
      <c r="C166" s="28" t="str">
        <f t="shared" si="27"/>
        <v>1440011|6659</v>
      </c>
      <c r="D166" s="10">
        <v>1441</v>
      </c>
      <c r="E166" s="10">
        <v>1440011</v>
      </c>
      <c r="F166" s="36" t="str">
        <f t="shared" si="28"/>
        <v>229/2025</v>
      </c>
      <c r="G166" s="10">
        <v>229</v>
      </c>
      <c r="H166" s="10">
        <v>2025</v>
      </c>
      <c r="I166" s="36" t="str">
        <f t="shared" si="29"/>
        <v>10.1</v>
      </c>
      <c r="J166" s="10">
        <v>10</v>
      </c>
      <c r="K166" s="10">
        <v>1</v>
      </c>
      <c r="L166" s="10">
        <v>34454477000169</v>
      </c>
      <c r="M166" s="11" t="s">
        <v>431</v>
      </c>
      <c r="N166" s="10">
        <v>3921</v>
      </c>
      <c r="O166" s="11" t="s">
        <v>482</v>
      </c>
      <c r="P166" s="9">
        <v>45939</v>
      </c>
      <c r="Q166" s="10">
        <v>15</v>
      </c>
      <c r="R166" s="3">
        <v>2988.98</v>
      </c>
      <c r="S166" s="3">
        <v>0</v>
      </c>
      <c r="T166" s="3">
        <v>0</v>
      </c>
      <c r="U166" s="33">
        <f t="shared" si="30"/>
        <v>2988.98</v>
      </c>
      <c r="V166" s="9">
        <f>IF(X166&lt;&gt;"Liquidação Cancelada",VLOOKUP(B166,'BASE DE DADOS OPS'!$B$4:$P$9650,10,FALSE),"Liquidação Cancelada")</f>
        <v>45940</v>
      </c>
      <c r="W166" s="13">
        <f t="shared" si="31"/>
        <v>1</v>
      </c>
      <c r="X166" s="10">
        <f>VLOOKUP(A166,'BASE DE DADOS OPS'!$A$4:$P$9650,12,FALSE)</f>
        <v>6659</v>
      </c>
      <c r="Y166" s="4">
        <f>IF(X166&lt;&gt;"Liquidação Cancelada",VLOOKUP(B166,'BASE DE DADOS OPS'!$B$5:$P$9635,12,FALSE),"Liquidação Cancelada")</f>
        <v>2988.98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2988.98</v>
      </c>
      <c r="AB166" s="4">
        <f t="shared" si="32"/>
        <v>2988.98</v>
      </c>
      <c r="AC166" s="3">
        <f t="shared" si="33"/>
        <v>0</v>
      </c>
      <c r="AD166" s="29"/>
    </row>
    <row r="167" spans="1:30" s="23" customFormat="1" ht="24.95" customHeight="1" x14ac:dyDescent="0.2">
      <c r="A167" s="23" t="str">
        <f t="shared" si="25"/>
        <v>1441|1440011|255|2025|13586248000128|3922|3557,05</v>
      </c>
      <c r="B167" s="23" t="str">
        <f t="shared" si="26"/>
        <v>1441|1440011|255|2025|6683</v>
      </c>
      <c r="C167" s="28" t="str">
        <f t="shared" si="27"/>
        <v>1440011|6683</v>
      </c>
      <c r="D167" s="10">
        <v>1441</v>
      </c>
      <c r="E167" s="10">
        <v>1440011</v>
      </c>
      <c r="F167" s="36" t="str">
        <f t="shared" si="28"/>
        <v>255/2025</v>
      </c>
      <c r="G167" s="10">
        <v>255</v>
      </c>
      <c r="H167" s="10">
        <v>2025</v>
      </c>
      <c r="I167" s="36" t="str">
        <f t="shared" si="29"/>
        <v>10.1</v>
      </c>
      <c r="J167" s="10">
        <v>10</v>
      </c>
      <c r="K167" s="10">
        <v>1</v>
      </c>
      <c r="L167" s="10">
        <v>13586248000128</v>
      </c>
      <c r="M167" s="11" t="s">
        <v>439</v>
      </c>
      <c r="N167" s="10">
        <v>3922</v>
      </c>
      <c r="O167" s="11" t="s">
        <v>21</v>
      </c>
      <c r="P167" s="9">
        <v>45939</v>
      </c>
      <c r="Q167" s="10">
        <v>2</v>
      </c>
      <c r="R167" s="3">
        <v>3709.12</v>
      </c>
      <c r="S167" s="3">
        <v>152.07</v>
      </c>
      <c r="T167" s="3">
        <v>0</v>
      </c>
      <c r="U167" s="33">
        <f t="shared" si="30"/>
        <v>3557.0499999999997</v>
      </c>
      <c r="V167" s="9">
        <f>IF(X167&lt;&gt;"Liquidação Cancelada",VLOOKUP(B167,'BASE DE DADOS OPS'!$B$4:$P$9650,10,FALSE),"Liquidação Cancelada")</f>
        <v>45940</v>
      </c>
      <c r="W167" s="13">
        <f t="shared" si="31"/>
        <v>1</v>
      </c>
      <c r="X167" s="10">
        <f>VLOOKUP(A167,'BASE DE DADOS OPS'!$A$4:$P$9650,12,FALSE)</f>
        <v>6683</v>
      </c>
      <c r="Y167" s="4">
        <f>IF(X167&lt;&gt;"Liquidação Cancelada",VLOOKUP(B167,'BASE DE DADOS OPS'!$B$5:$P$9635,12,FALSE),"Liquidação Cancelada")</f>
        <v>3557.05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3557.05</v>
      </c>
      <c r="AB167" s="4">
        <f t="shared" si="32"/>
        <v>3557.05</v>
      </c>
      <c r="AC167" s="3">
        <f t="shared" si="33"/>
        <v>-4.5474735088646412E-13</v>
      </c>
      <c r="AD167" s="29"/>
    </row>
    <row r="168" spans="1:30" s="23" customFormat="1" ht="24.95" customHeight="1" x14ac:dyDescent="0.2">
      <c r="A168" s="23" t="str">
        <f t="shared" si="25"/>
        <v>1441|1440011|256|2025|13586248000128|3931|3832,93</v>
      </c>
      <c r="B168" s="23" t="str">
        <f t="shared" si="26"/>
        <v>1441|1440011|256|2025|6685</v>
      </c>
      <c r="C168" s="28" t="str">
        <f t="shared" si="27"/>
        <v>1440011|6685</v>
      </c>
      <c r="D168" s="10">
        <v>1441</v>
      </c>
      <c r="E168" s="10">
        <v>1440011</v>
      </c>
      <c r="F168" s="36" t="str">
        <f t="shared" si="28"/>
        <v>256/2025</v>
      </c>
      <c r="G168" s="10">
        <v>256</v>
      </c>
      <c r="H168" s="10">
        <v>2025</v>
      </c>
      <c r="I168" s="36" t="str">
        <f t="shared" si="29"/>
        <v>10.1</v>
      </c>
      <c r="J168" s="10">
        <v>10</v>
      </c>
      <c r="K168" s="10">
        <v>1</v>
      </c>
      <c r="L168" s="10">
        <v>13586248000128</v>
      </c>
      <c r="M168" s="11" t="s">
        <v>439</v>
      </c>
      <c r="N168" s="10">
        <v>3931</v>
      </c>
      <c r="O168" s="11" t="s">
        <v>477</v>
      </c>
      <c r="P168" s="9">
        <v>45939</v>
      </c>
      <c r="Q168" s="10">
        <v>2</v>
      </c>
      <c r="R168" s="3">
        <v>3996.8</v>
      </c>
      <c r="S168" s="3">
        <v>163.87</v>
      </c>
      <c r="T168" s="3">
        <v>0</v>
      </c>
      <c r="U168" s="33">
        <f t="shared" si="30"/>
        <v>3832.9300000000003</v>
      </c>
      <c r="V168" s="9">
        <f>IF(X168&lt;&gt;"Liquidação Cancelada",VLOOKUP(B168,'BASE DE DADOS OPS'!$B$4:$P$9650,10,FALSE),"Liquidação Cancelada")</f>
        <v>45940</v>
      </c>
      <c r="W168" s="13">
        <f t="shared" si="31"/>
        <v>1</v>
      </c>
      <c r="X168" s="10">
        <f>VLOOKUP(A168,'BASE DE DADOS OPS'!$A$4:$P$9650,12,FALSE)</f>
        <v>6685</v>
      </c>
      <c r="Y168" s="4">
        <f>IF(X168&lt;&gt;"Liquidação Cancelada",VLOOKUP(B168,'BASE DE DADOS OPS'!$B$5:$P$9635,12,FALSE),"Liquidação Cancelada")</f>
        <v>3832.93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3832.93</v>
      </c>
      <c r="AB168" s="4">
        <f t="shared" si="32"/>
        <v>3832.93</v>
      </c>
      <c r="AC168" s="3">
        <f t="shared" si="33"/>
        <v>4.5474735088646412E-13</v>
      </c>
      <c r="AD168" s="29"/>
    </row>
    <row r="169" spans="1:30" s="23" customFormat="1" ht="24.95" customHeight="1" x14ac:dyDescent="0.2">
      <c r="A169" s="23" t="str">
        <f t="shared" si="25"/>
        <v>1441|1440011|263|2025|5814441000140|3919|15914,67</v>
      </c>
      <c r="B169" s="23" t="str">
        <f t="shared" si="26"/>
        <v>1441|1440011|263|2025|6660</v>
      </c>
      <c r="C169" s="28" t="str">
        <f t="shared" si="27"/>
        <v>1440011|6660</v>
      </c>
      <c r="D169" s="10">
        <v>1441</v>
      </c>
      <c r="E169" s="10">
        <v>1440011</v>
      </c>
      <c r="F169" s="36" t="str">
        <f t="shared" si="28"/>
        <v>263/2025</v>
      </c>
      <c r="G169" s="10">
        <v>263</v>
      </c>
      <c r="H169" s="10">
        <v>2025</v>
      </c>
      <c r="I169" s="36" t="str">
        <f t="shared" si="29"/>
        <v>10.1</v>
      </c>
      <c r="J169" s="10">
        <v>10</v>
      </c>
      <c r="K169" s="10">
        <v>1</v>
      </c>
      <c r="L169" s="10">
        <v>5814441000140</v>
      </c>
      <c r="M169" s="11" t="s">
        <v>442</v>
      </c>
      <c r="N169" s="10">
        <v>3919</v>
      </c>
      <c r="O169" s="11" t="s">
        <v>480</v>
      </c>
      <c r="P169" s="9">
        <v>45939</v>
      </c>
      <c r="Q169" s="10">
        <v>6</v>
      </c>
      <c r="R169" s="3">
        <v>15914.67</v>
      </c>
      <c r="S169" s="3">
        <v>0</v>
      </c>
      <c r="T169" s="3">
        <v>0</v>
      </c>
      <c r="U169" s="33">
        <f t="shared" si="30"/>
        <v>15914.67</v>
      </c>
      <c r="V169" s="9">
        <f>IF(X169&lt;&gt;"Liquidação Cancelada",VLOOKUP(B169,'BASE DE DADOS OPS'!$B$4:$P$9650,10,FALSE),"Liquidação Cancelada")</f>
        <v>45940</v>
      </c>
      <c r="W169" s="13">
        <f t="shared" si="31"/>
        <v>1</v>
      </c>
      <c r="X169" s="10">
        <f>VLOOKUP(A169,'BASE DE DADOS OPS'!$A$4:$P$9650,12,FALSE)</f>
        <v>6660</v>
      </c>
      <c r="Y169" s="4">
        <f>IF(X169&lt;&gt;"Liquidação Cancelada",VLOOKUP(B169,'BASE DE DADOS OPS'!$B$5:$P$9635,12,FALSE),"Liquidação Cancelada")</f>
        <v>15914.67</v>
      </c>
      <c r="Z169" s="4">
        <f>IF(X169&lt;&gt;"Liquidação Cancelada",VLOOKUP(B169,'BASE DE DADOS OPS'!$B$5:$P$9635,14,FALSE),"Liquidação Cancelada")</f>
        <v>763.9</v>
      </c>
      <c r="AA169" s="4">
        <f>IF(X169&lt;&gt;"Liquidação Cancelada",VLOOKUP(B169,'BASE DE DADOS OPS'!$B$5:$P$9635,13,FALSE),"Liquidação Cancelada")</f>
        <v>15150.77</v>
      </c>
      <c r="AB169" s="4">
        <f t="shared" si="32"/>
        <v>15150.77</v>
      </c>
      <c r="AC169" s="3">
        <f t="shared" si="33"/>
        <v>0</v>
      </c>
      <c r="AD169" s="29"/>
    </row>
    <row r="170" spans="1:30" s="23" customFormat="1" ht="24.95" customHeight="1" x14ac:dyDescent="0.2">
      <c r="A170" s="23" t="str">
        <f t="shared" si="25"/>
        <v>1441|1440011|263|2025|5814441000140|3919|15914,67</v>
      </c>
      <c r="B170" s="23" t="str">
        <f t="shared" si="26"/>
        <v>1441|1440011|263|2025|6661</v>
      </c>
      <c r="C170" s="28" t="str">
        <f t="shared" si="27"/>
        <v>1440011|6661</v>
      </c>
      <c r="D170" s="10">
        <v>1441</v>
      </c>
      <c r="E170" s="10">
        <v>1440011</v>
      </c>
      <c r="F170" s="36" t="str">
        <f t="shared" si="28"/>
        <v>263/2025</v>
      </c>
      <c r="G170" s="10">
        <v>263</v>
      </c>
      <c r="H170" s="10">
        <v>2025</v>
      </c>
      <c r="I170" s="36" t="str">
        <f t="shared" si="29"/>
        <v>10.1</v>
      </c>
      <c r="J170" s="10">
        <v>10</v>
      </c>
      <c r="K170" s="10">
        <v>1</v>
      </c>
      <c r="L170" s="10">
        <v>5814441000140</v>
      </c>
      <c r="M170" s="11" t="s">
        <v>442</v>
      </c>
      <c r="N170" s="10">
        <v>3919</v>
      </c>
      <c r="O170" s="11" t="s">
        <v>480</v>
      </c>
      <c r="P170" s="9">
        <v>45939</v>
      </c>
      <c r="Q170" s="10">
        <v>7</v>
      </c>
      <c r="R170" s="3">
        <v>15914.67</v>
      </c>
      <c r="S170" s="3">
        <v>0</v>
      </c>
      <c r="T170" s="3">
        <v>0</v>
      </c>
      <c r="U170" s="33">
        <f t="shared" si="30"/>
        <v>15914.67</v>
      </c>
      <c r="V170" s="9">
        <f>IF(X170&lt;&gt;"Liquidação Cancelada",VLOOKUP(B170,'BASE DE DADOS OPS'!$B$4:$P$9650,10,FALSE),"Liquidação Cancelada")</f>
        <v>45940</v>
      </c>
      <c r="W170" s="13">
        <f t="shared" si="31"/>
        <v>1</v>
      </c>
      <c r="X170" s="10">
        <v>6661</v>
      </c>
      <c r="Y170" s="4">
        <f>IF(X170&lt;&gt;"Liquidação Cancelada",VLOOKUP(B170,'BASE DE DADOS OPS'!$B$5:$P$9635,12,FALSE),"Liquidação Cancelada")</f>
        <v>15914.67</v>
      </c>
      <c r="Z170" s="4">
        <f>IF(X170&lt;&gt;"Liquidação Cancelada",VLOOKUP(B170,'BASE DE DADOS OPS'!$B$5:$P$9635,14,FALSE),"Liquidação Cancelada")</f>
        <v>763.9</v>
      </c>
      <c r="AA170" s="4">
        <f>IF(X170&lt;&gt;"Liquidação Cancelada",VLOOKUP(B170,'BASE DE DADOS OPS'!$B$5:$P$9635,13,FALSE),"Liquidação Cancelada")</f>
        <v>15150.77</v>
      </c>
      <c r="AB170" s="4">
        <f t="shared" si="32"/>
        <v>15150.77</v>
      </c>
      <c r="AC170" s="3">
        <f t="shared" si="33"/>
        <v>0</v>
      </c>
      <c r="AD170" s="29"/>
    </row>
    <row r="171" spans="1:30" s="23" customFormat="1" ht="24.95" customHeight="1" x14ac:dyDescent="0.2">
      <c r="A171" s="23" t="str">
        <f t="shared" si="25"/>
        <v>1441|1440011|317|2025|19201128000141|3702|140005,87</v>
      </c>
      <c r="B171" s="23" t="str">
        <f t="shared" si="26"/>
        <v>1441|1440011|317|2025|6687</v>
      </c>
      <c r="C171" s="28" t="str">
        <f t="shared" si="27"/>
        <v>1440011|6687</v>
      </c>
      <c r="D171" s="10">
        <v>1441</v>
      </c>
      <c r="E171" s="10">
        <v>1440011</v>
      </c>
      <c r="F171" s="36" t="str">
        <f t="shared" si="28"/>
        <v>317/2025</v>
      </c>
      <c r="G171" s="10">
        <v>317</v>
      </c>
      <c r="H171" s="10">
        <v>2025</v>
      </c>
      <c r="I171" s="36" t="str">
        <f t="shared" si="29"/>
        <v>10.1</v>
      </c>
      <c r="J171" s="10">
        <v>10</v>
      </c>
      <c r="K171" s="10">
        <v>1</v>
      </c>
      <c r="L171" s="10">
        <v>19201128000141</v>
      </c>
      <c r="M171" s="11" t="s">
        <v>451</v>
      </c>
      <c r="N171" s="10">
        <v>3702</v>
      </c>
      <c r="O171" s="11" t="s">
        <v>496</v>
      </c>
      <c r="P171" s="9">
        <v>45939</v>
      </c>
      <c r="Q171" s="10">
        <v>6</v>
      </c>
      <c r="R171" s="3">
        <v>140005.87</v>
      </c>
      <c r="S171" s="3">
        <v>0</v>
      </c>
      <c r="T171" s="3">
        <v>0</v>
      </c>
      <c r="U171" s="33">
        <f t="shared" si="30"/>
        <v>140005.87</v>
      </c>
      <c r="V171" s="9">
        <f>IF(X171&lt;&gt;"Liquidação Cancelada",VLOOKUP(B171,'BASE DE DADOS OPS'!$B$4:$P$9650,10,FALSE),"Liquidação Cancelada")</f>
        <v>45940</v>
      </c>
      <c r="W171" s="13">
        <f t="shared" si="31"/>
        <v>1</v>
      </c>
      <c r="X171" s="10">
        <f>VLOOKUP(A171,'BASE DE DADOS OPS'!$A$4:$P$9650,12,FALSE)</f>
        <v>6687</v>
      </c>
      <c r="Y171" s="4">
        <f>IF(X171&lt;&gt;"Liquidação Cancelada",VLOOKUP(B171,'BASE DE DADOS OPS'!$B$5:$P$9635,12,FALSE),"Liquidação Cancelada")</f>
        <v>140005.87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140005.87</v>
      </c>
      <c r="AB171" s="4">
        <f t="shared" si="32"/>
        <v>140005.87</v>
      </c>
      <c r="AC171" s="3">
        <f t="shared" si="33"/>
        <v>0</v>
      </c>
      <c r="AD171" s="29"/>
    </row>
    <row r="172" spans="1:30" s="23" customFormat="1" ht="24.95" customHeight="1" x14ac:dyDescent="0.2">
      <c r="A172" s="23" t="str">
        <f t="shared" si="25"/>
        <v>1441|1440011|352|2025|18839001000190|3961|2050,72</v>
      </c>
      <c r="B172" s="23" t="str">
        <f t="shared" si="26"/>
        <v>1441|1440011|352|2025|6678</v>
      </c>
      <c r="C172" s="28" t="str">
        <f t="shared" si="27"/>
        <v>1440011|6678</v>
      </c>
      <c r="D172" s="10">
        <v>1441</v>
      </c>
      <c r="E172" s="10">
        <v>1440011</v>
      </c>
      <c r="F172" s="36" t="str">
        <f t="shared" si="28"/>
        <v>352/2025</v>
      </c>
      <c r="G172" s="10">
        <v>352</v>
      </c>
      <c r="H172" s="10">
        <v>2025</v>
      </c>
      <c r="I172" s="36" t="str">
        <f t="shared" si="29"/>
        <v>10.1</v>
      </c>
      <c r="J172" s="10">
        <v>10</v>
      </c>
      <c r="K172" s="10">
        <v>1</v>
      </c>
      <c r="L172" s="10">
        <v>18839001000190</v>
      </c>
      <c r="M172" s="11" t="s">
        <v>448</v>
      </c>
      <c r="N172" s="10">
        <v>3961</v>
      </c>
      <c r="O172" s="11" t="s">
        <v>495</v>
      </c>
      <c r="P172" s="9">
        <v>45939</v>
      </c>
      <c r="Q172" s="10">
        <v>4</v>
      </c>
      <c r="R172" s="3">
        <v>2093</v>
      </c>
      <c r="S172" s="3">
        <v>42.28</v>
      </c>
      <c r="T172" s="3">
        <v>0</v>
      </c>
      <c r="U172" s="33">
        <f t="shared" si="30"/>
        <v>2050.7199999999998</v>
      </c>
      <c r="V172" s="9">
        <f>IF(X172&lt;&gt;"Liquidação Cancelada",VLOOKUP(B172,'BASE DE DADOS OPS'!$B$4:$P$9650,10,FALSE),"Liquidação Cancelada")</f>
        <v>45940</v>
      </c>
      <c r="W172" s="13">
        <f t="shared" si="31"/>
        <v>1</v>
      </c>
      <c r="X172" s="10">
        <f>VLOOKUP(A172,'BASE DE DADOS OPS'!$A$4:$P$9650,12,FALSE)</f>
        <v>6678</v>
      </c>
      <c r="Y172" s="4">
        <f>IF(X172&lt;&gt;"Liquidação Cancelada",VLOOKUP(B172,'BASE DE DADOS OPS'!$B$5:$P$9635,12,FALSE),"Liquidação Cancelada")</f>
        <v>2050.7199999999998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2050.7199999999998</v>
      </c>
      <c r="AB172" s="4">
        <f t="shared" si="32"/>
        <v>2050.7199999999998</v>
      </c>
      <c r="AC172" s="3">
        <f t="shared" si="33"/>
        <v>0</v>
      </c>
      <c r="AD172" s="29"/>
    </row>
    <row r="173" spans="1:30" s="23" customFormat="1" ht="24.95" customHeight="1" x14ac:dyDescent="0.2">
      <c r="A173" s="23" t="str">
        <f t="shared" si="25"/>
        <v>1441|1440011|362|2025|31519474000178|3920|11407,49</v>
      </c>
      <c r="B173" s="23" t="str">
        <f t="shared" si="26"/>
        <v>1441|1440011|362|2025|6575</v>
      </c>
      <c r="C173" s="28" t="str">
        <f t="shared" si="27"/>
        <v>1440011|6575</v>
      </c>
      <c r="D173" s="10">
        <v>1441</v>
      </c>
      <c r="E173" s="10">
        <v>1440011</v>
      </c>
      <c r="F173" s="36" t="str">
        <f t="shared" si="28"/>
        <v>362/2025</v>
      </c>
      <c r="G173" s="10">
        <v>362</v>
      </c>
      <c r="H173" s="10">
        <v>2025</v>
      </c>
      <c r="I173" s="36" t="str">
        <f t="shared" si="29"/>
        <v>10.1</v>
      </c>
      <c r="J173" s="10">
        <v>10</v>
      </c>
      <c r="K173" s="10">
        <v>1</v>
      </c>
      <c r="L173" s="10">
        <v>31519474000178</v>
      </c>
      <c r="M173" s="11" t="s">
        <v>459</v>
      </c>
      <c r="N173" s="10">
        <v>3920</v>
      </c>
      <c r="O173" s="11" t="s">
        <v>481</v>
      </c>
      <c r="P173" s="9">
        <v>45939</v>
      </c>
      <c r="Q173" s="10">
        <v>3</v>
      </c>
      <c r="R173" s="3">
        <v>11407.49</v>
      </c>
      <c r="S173" s="3">
        <v>0</v>
      </c>
      <c r="T173" s="3">
        <v>0</v>
      </c>
      <c r="U173" s="33">
        <f t="shared" si="30"/>
        <v>11407.49</v>
      </c>
      <c r="V173" s="9">
        <f>IF(X173&lt;&gt;"Liquidação Cancelada",VLOOKUP(B173,'BASE DE DADOS OPS'!$B$4:$P$9650,10,FALSE),"Liquidação Cancelada")</f>
        <v>45939</v>
      </c>
      <c r="W173" s="13">
        <f t="shared" si="31"/>
        <v>0</v>
      </c>
      <c r="X173" s="10">
        <f>VLOOKUP(A173,'BASE DE DADOS OPS'!$A$4:$P$9650,12,FALSE)</f>
        <v>6575</v>
      </c>
      <c r="Y173" s="4">
        <f>IF(X173&lt;&gt;"Liquidação Cancelada",VLOOKUP(B173,'BASE DE DADOS OPS'!$B$5:$P$9635,12,FALSE),"Liquidação Cancelada")</f>
        <v>11407.49</v>
      </c>
      <c r="Z173" s="4">
        <f>IF(X173&lt;&gt;"Liquidação Cancelada",VLOOKUP(B173,'BASE DE DADOS OPS'!$B$5:$P$9635,14,FALSE),"Liquidação Cancelada")</f>
        <v>547.55999999999995</v>
      </c>
      <c r="AA173" s="4">
        <f>IF(X173&lt;&gt;"Liquidação Cancelada",VLOOKUP(B173,'BASE DE DADOS OPS'!$B$5:$P$9635,13,FALSE),"Liquidação Cancelada")</f>
        <v>10859.93</v>
      </c>
      <c r="AB173" s="4">
        <f t="shared" si="32"/>
        <v>10859.93</v>
      </c>
      <c r="AC173" s="3">
        <f t="shared" si="33"/>
        <v>0</v>
      </c>
      <c r="AD173" s="29"/>
    </row>
    <row r="174" spans="1:30" s="23" customFormat="1" ht="24.95" customHeight="1" x14ac:dyDescent="0.2">
      <c r="A174" s="23" t="str">
        <f t="shared" si="25"/>
        <v>1441|1440011|362|2025|31519474000178|3920|1571,34</v>
      </c>
      <c r="B174" s="23" t="str">
        <f t="shared" si="26"/>
        <v>1441|1440011|362|2025|6578</v>
      </c>
      <c r="C174" s="28" t="str">
        <f t="shared" si="27"/>
        <v>1440011|6578</v>
      </c>
      <c r="D174" s="10">
        <v>1441</v>
      </c>
      <c r="E174" s="10">
        <v>1440011</v>
      </c>
      <c r="F174" s="36" t="str">
        <f t="shared" si="28"/>
        <v>362/2025</v>
      </c>
      <c r="G174" s="10">
        <v>362</v>
      </c>
      <c r="H174" s="10">
        <v>2025</v>
      </c>
      <c r="I174" s="36" t="str">
        <f t="shared" si="29"/>
        <v>10.1</v>
      </c>
      <c r="J174" s="10">
        <v>10</v>
      </c>
      <c r="K174" s="10">
        <v>1</v>
      </c>
      <c r="L174" s="10">
        <v>31519474000178</v>
      </c>
      <c r="M174" s="11" t="s">
        <v>459</v>
      </c>
      <c r="N174" s="10">
        <v>3920</v>
      </c>
      <c r="O174" s="11" t="s">
        <v>481</v>
      </c>
      <c r="P174" s="9">
        <v>45939</v>
      </c>
      <c r="Q174" s="10">
        <v>4</v>
      </c>
      <c r="R174" s="3">
        <v>1571.34</v>
      </c>
      <c r="S174" s="3">
        <v>0</v>
      </c>
      <c r="T174" s="3">
        <v>0</v>
      </c>
      <c r="U174" s="33">
        <f t="shared" si="30"/>
        <v>1571.34</v>
      </c>
      <c r="V174" s="9">
        <f>IF(X174&lt;&gt;"Liquidação Cancelada",VLOOKUP(B174,'BASE DE DADOS OPS'!$B$4:$P$9650,10,FALSE),"Liquidação Cancelada")</f>
        <v>45939</v>
      </c>
      <c r="W174" s="13">
        <f t="shared" si="31"/>
        <v>0</v>
      </c>
      <c r="X174" s="10">
        <f>VLOOKUP(A174,'BASE DE DADOS OPS'!$A$4:$P$9650,12,FALSE)</f>
        <v>6578</v>
      </c>
      <c r="Y174" s="4">
        <f>IF(X174&lt;&gt;"Liquidação Cancelada",VLOOKUP(B174,'BASE DE DADOS OPS'!$B$5:$P$9635,12,FALSE),"Liquidação Cancelada")</f>
        <v>1571.3400000000001</v>
      </c>
      <c r="Z174" s="4">
        <f>IF(X174&lt;&gt;"Liquidação Cancelada",VLOOKUP(B174,'BASE DE DADOS OPS'!$B$5:$P$9635,14,FALSE),"Liquidação Cancelada")</f>
        <v>75.42</v>
      </c>
      <c r="AA174" s="4">
        <f>IF(X174&lt;&gt;"Liquidação Cancelada",VLOOKUP(B174,'BASE DE DADOS OPS'!$B$5:$P$9635,13,FALSE),"Liquidação Cancelada")</f>
        <v>1495.92</v>
      </c>
      <c r="AB174" s="4">
        <f t="shared" si="32"/>
        <v>1495.92</v>
      </c>
      <c r="AC174" s="3">
        <f t="shared" si="33"/>
        <v>-2.2737367544323206E-13</v>
      </c>
      <c r="AD174" s="29"/>
    </row>
    <row r="175" spans="1:30" s="23" customFormat="1" ht="24.95" customHeight="1" x14ac:dyDescent="0.2">
      <c r="A175" s="23" t="str">
        <f t="shared" si="25"/>
        <v>1441|1440011|365|2025|12057731000152|3921|17176</v>
      </c>
      <c r="B175" s="23" t="str">
        <f t="shared" si="26"/>
        <v>1441|1440011|365|2025|6681</v>
      </c>
      <c r="C175" s="28" t="str">
        <f t="shared" si="27"/>
        <v>1440011|6681</v>
      </c>
      <c r="D175" s="10">
        <v>1441</v>
      </c>
      <c r="E175" s="10">
        <v>1440011</v>
      </c>
      <c r="F175" s="36" t="str">
        <f t="shared" si="28"/>
        <v>365/2025</v>
      </c>
      <c r="G175" s="10">
        <v>365</v>
      </c>
      <c r="H175" s="10">
        <v>2025</v>
      </c>
      <c r="I175" s="36" t="str">
        <f t="shared" si="29"/>
        <v>10.1</v>
      </c>
      <c r="J175" s="10">
        <v>10</v>
      </c>
      <c r="K175" s="10">
        <v>1</v>
      </c>
      <c r="L175" s="10">
        <v>12057731000152</v>
      </c>
      <c r="M175" s="11" t="s">
        <v>460</v>
      </c>
      <c r="N175" s="10">
        <v>3921</v>
      </c>
      <c r="O175" s="11" t="s">
        <v>482</v>
      </c>
      <c r="P175" s="9">
        <v>45939</v>
      </c>
      <c r="Q175" s="10">
        <v>12</v>
      </c>
      <c r="R175" s="3">
        <v>18080</v>
      </c>
      <c r="S175" s="3">
        <v>904</v>
      </c>
      <c r="T175" s="3">
        <v>0</v>
      </c>
      <c r="U175" s="33">
        <f t="shared" si="30"/>
        <v>17176</v>
      </c>
      <c r="V175" s="9">
        <f>IF(X175&lt;&gt;"Liquidação Cancelada",VLOOKUP(B175,'BASE DE DADOS OPS'!$B$4:$P$9650,10,FALSE),"Liquidação Cancelada")</f>
        <v>45940</v>
      </c>
      <c r="W175" s="13">
        <f t="shared" si="31"/>
        <v>1</v>
      </c>
      <c r="X175" s="10">
        <f>VLOOKUP(A175,'BASE DE DADOS OPS'!$A$4:$P$9650,12,FALSE)</f>
        <v>6681</v>
      </c>
      <c r="Y175" s="4">
        <f>IF(X175&lt;&gt;"Liquidação Cancelada",VLOOKUP(B175,'BASE DE DADOS OPS'!$B$5:$P$9635,12,FALSE),"Liquidação Cancelada")</f>
        <v>17176</v>
      </c>
      <c r="Z175" s="4">
        <f>IF(X175&lt;&gt;"Liquidação Cancelada",VLOOKUP(B175,'BASE DE DADOS OPS'!$B$5:$P$9635,14,FALSE),"Liquidação Cancelada")</f>
        <v>867.84</v>
      </c>
      <c r="AA175" s="4">
        <f>IF(X175&lt;&gt;"Liquidação Cancelada",VLOOKUP(B175,'BASE DE DADOS OPS'!$B$5:$P$9635,13,FALSE),"Liquidação Cancelada")</f>
        <v>16308.16</v>
      </c>
      <c r="AB175" s="4">
        <f t="shared" si="32"/>
        <v>16308.16</v>
      </c>
      <c r="AC175" s="3">
        <f t="shared" si="33"/>
        <v>0</v>
      </c>
      <c r="AD175" s="29"/>
    </row>
    <row r="176" spans="1:30" s="23" customFormat="1" ht="24.95" customHeight="1" x14ac:dyDescent="0.2">
      <c r="A176" s="23" t="str">
        <f t="shared" si="25"/>
        <v>1441|1440011|376|2025|8458633000150|3921|500</v>
      </c>
      <c r="B176" s="23" t="str">
        <f t="shared" si="26"/>
        <v>1441|1440011|376|2025|6680</v>
      </c>
      <c r="C176" s="28" t="str">
        <f t="shared" si="27"/>
        <v>1440011|6680</v>
      </c>
      <c r="D176" s="10">
        <v>1441</v>
      </c>
      <c r="E176" s="10">
        <v>1440011</v>
      </c>
      <c r="F176" s="36" t="str">
        <f t="shared" si="28"/>
        <v>376/2025</v>
      </c>
      <c r="G176" s="10">
        <v>376</v>
      </c>
      <c r="H176" s="10">
        <v>2025</v>
      </c>
      <c r="I176" s="36" t="str">
        <f t="shared" si="29"/>
        <v>10.1</v>
      </c>
      <c r="J176" s="10">
        <v>10</v>
      </c>
      <c r="K176" s="10">
        <v>1</v>
      </c>
      <c r="L176" s="10">
        <v>8458633000150</v>
      </c>
      <c r="M176" s="11" t="s">
        <v>426</v>
      </c>
      <c r="N176" s="10">
        <v>3921</v>
      </c>
      <c r="O176" s="11" t="s">
        <v>482</v>
      </c>
      <c r="P176" s="9">
        <v>45939</v>
      </c>
      <c r="Q176" s="10">
        <v>1</v>
      </c>
      <c r="R176" s="3">
        <v>500</v>
      </c>
      <c r="S176" s="3">
        <v>0</v>
      </c>
      <c r="T176" s="3">
        <v>0</v>
      </c>
      <c r="U176" s="33">
        <f t="shared" si="30"/>
        <v>500</v>
      </c>
      <c r="V176" s="9">
        <f>IF(X176&lt;&gt;"Liquidação Cancelada",VLOOKUP(B176,'BASE DE DADOS OPS'!$B$4:$P$9650,10,FALSE),"Liquidação Cancelada")</f>
        <v>45940</v>
      </c>
      <c r="W176" s="13">
        <f t="shared" si="31"/>
        <v>1</v>
      </c>
      <c r="X176" s="10">
        <f>VLOOKUP(A176,'BASE DE DADOS OPS'!$A$4:$P$9650,12,FALSE)</f>
        <v>6680</v>
      </c>
      <c r="Y176" s="4">
        <f>IF(X176&lt;&gt;"Liquidação Cancelada",VLOOKUP(B176,'BASE DE DADOS OPS'!$B$5:$P$9635,12,FALSE),"Liquidação Cancelada")</f>
        <v>500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500</v>
      </c>
      <c r="AB176" s="4">
        <f t="shared" si="32"/>
        <v>500</v>
      </c>
      <c r="AC176" s="3">
        <f t="shared" si="33"/>
        <v>0</v>
      </c>
      <c r="AD176" s="29"/>
    </row>
    <row r="177" spans="1:30" s="23" customFormat="1" ht="24.95" customHeight="1" x14ac:dyDescent="0.2">
      <c r="A177" s="23" t="str">
        <f t="shared" si="25"/>
        <v>1441|1440005|108|2025|43029546000188|3022|6142,12</v>
      </c>
      <c r="B177" s="23" t="str">
        <f t="shared" si="26"/>
        <v>1441|1440005|108|2025|265</v>
      </c>
      <c r="C177" s="28" t="str">
        <f t="shared" si="27"/>
        <v>1440005|265</v>
      </c>
      <c r="D177" s="10">
        <v>1441</v>
      </c>
      <c r="E177" s="10">
        <v>1440005</v>
      </c>
      <c r="F177" s="36" t="str">
        <f t="shared" si="28"/>
        <v>108/2025</v>
      </c>
      <c r="G177" s="10">
        <v>108</v>
      </c>
      <c r="H177" s="10">
        <v>2025</v>
      </c>
      <c r="I177" s="36" t="str">
        <f t="shared" si="29"/>
        <v>10.1</v>
      </c>
      <c r="J177" s="10">
        <v>10</v>
      </c>
      <c r="K177" s="10">
        <v>1</v>
      </c>
      <c r="L177" s="10">
        <v>43029546000188</v>
      </c>
      <c r="M177" s="11" t="s">
        <v>131</v>
      </c>
      <c r="N177" s="10">
        <v>3022</v>
      </c>
      <c r="O177" s="11" t="s">
        <v>468</v>
      </c>
      <c r="P177" s="9">
        <v>45940</v>
      </c>
      <c r="Q177" s="10">
        <v>1</v>
      </c>
      <c r="R177" s="3">
        <v>6142.12</v>
      </c>
      <c r="S177" s="3">
        <v>0</v>
      </c>
      <c r="T177" s="3">
        <v>0</v>
      </c>
      <c r="U177" s="33">
        <f t="shared" si="30"/>
        <v>6142.12</v>
      </c>
      <c r="V177" s="9">
        <f>IF(X177&lt;&gt;"Liquidação Cancelada",VLOOKUP(B177,'BASE DE DADOS OPS'!$B$4:$P$9650,10,FALSE),"Liquidação Cancelada")</f>
        <v>45940</v>
      </c>
      <c r="W177" s="13">
        <f t="shared" si="31"/>
        <v>0</v>
      </c>
      <c r="X177" s="10">
        <f>VLOOKUP(A177,'BASE DE DADOS OPS'!$A$4:$P$9650,12,FALSE)</f>
        <v>265</v>
      </c>
      <c r="Y177" s="4">
        <f>IF(X177&lt;&gt;"Liquidação Cancelada",VLOOKUP(B177,'BASE DE DADOS OPS'!$B$5:$P$9635,12,FALSE),"Liquidação Cancelada")</f>
        <v>6142.12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6142.12</v>
      </c>
      <c r="AB177" s="4">
        <f t="shared" si="32"/>
        <v>6142.12</v>
      </c>
      <c r="AC177" s="3">
        <f t="shared" si="33"/>
        <v>0</v>
      </c>
      <c r="AD177" s="29"/>
    </row>
    <row r="178" spans="1:30" s="23" customFormat="1" ht="24.95" customHeight="1" x14ac:dyDescent="0.2">
      <c r="A178" s="23" t="str">
        <f t="shared" si="25"/>
        <v>1441|1440006|71|2025|29143543120|3604|524</v>
      </c>
      <c r="B178" s="23" t="str">
        <f t="shared" si="26"/>
        <v>1441|1440006|71|2025|88</v>
      </c>
      <c r="C178" s="28" t="str">
        <f t="shared" si="27"/>
        <v>1440006|88</v>
      </c>
      <c r="D178" s="10">
        <v>1441</v>
      </c>
      <c r="E178" s="10">
        <v>1440006</v>
      </c>
      <c r="F178" s="36" t="str">
        <f t="shared" si="28"/>
        <v>71/2025</v>
      </c>
      <c r="G178" s="10">
        <v>71</v>
      </c>
      <c r="H178" s="10">
        <v>2025</v>
      </c>
      <c r="I178" s="36" t="str">
        <f t="shared" si="29"/>
        <v>10.1</v>
      </c>
      <c r="J178" s="10">
        <v>10</v>
      </c>
      <c r="K178" s="10">
        <v>1</v>
      </c>
      <c r="L178" s="10">
        <v>29143543120</v>
      </c>
      <c r="M178" s="11" t="s">
        <v>152</v>
      </c>
      <c r="N178" s="10">
        <v>3604</v>
      </c>
      <c r="O178" s="11" t="s">
        <v>478</v>
      </c>
      <c r="P178" s="9">
        <v>45943</v>
      </c>
      <c r="Q178" s="10">
        <v>2</v>
      </c>
      <c r="R178" s="3">
        <v>524</v>
      </c>
      <c r="S178" s="3">
        <v>0</v>
      </c>
      <c r="T178" s="3">
        <v>0</v>
      </c>
      <c r="U178" s="33">
        <f t="shared" si="30"/>
        <v>524</v>
      </c>
      <c r="V178" s="9">
        <f>IF(X178&lt;&gt;"Liquidação Cancelada",VLOOKUP(B178,'BASE DE DADOS OPS'!$B$4:$P$9650,10,FALSE),"Liquidação Cancelada")</f>
        <v>45943</v>
      </c>
      <c r="W178" s="13">
        <f t="shared" si="31"/>
        <v>0</v>
      </c>
      <c r="X178" s="10">
        <f>VLOOKUP(A178,'BASE DE DADOS OPS'!$A$4:$P$9650,12,FALSE)</f>
        <v>88</v>
      </c>
      <c r="Y178" s="4">
        <f>IF(X178&lt;&gt;"Liquidação Cancelada",VLOOKUP(B178,'BASE DE DADOS OPS'!$B$5:$P$9635,12,FALSE),"Liquidação Cancelada")</f>
        <v>524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524</v>
      </c>
      <c r="AB178" s="4">
        <f t="shared" si="32"/>
        <v>524</v>
      </c>
      <c r="AC178" s="3">
        <f t="shared" si="33"/>
        <v>0</v>
      </c>
      <c r="AD178" s="29"/>
    </row>
    <row r="179" spans="1:30" s="23" customFormat="1" ht="24.95" customHeight="1" x14ac:dyDescent="0.2">
      <c r="A179" s="23" t="str">
        <f t="shared" si="25"/>
        <v>1441|1440005|7|2025|58069360000120|4006|55017,2</v>
      </c>
      <c r="B179" s="23" t="str">
        <f t="shared" si="26"/>
        <v>1441|1440005|7|2025|273</v>
      </c>
      <c r="C179" s="28" t="str">
        <f t="shared" si="27"/>
        <v>1440005|273</v>
      </c>
      <c r="D179" s="10">
        <v>1441</v>
      </c>
      <c r="E179" s="10">
        <v>1440005</v>
      </c>
      <c r="F179" s="36" t="str">
        <f t="shared" si="28"/>
        <v>7/2025</v>
      </c>
      <c r="G179" s="10">
        <v>7</v>
      </c>
      <c r="H179" s="10">
        <v>2025</v>
      </c>
      <c r="I179" s="36" t="str">
        <f t="shared" si="29"/>
        <v>10.1</v>
      </c>
      <c r="J179" s="10">
        <v>10</v>
      </c>
      <c r="K179" s="10">
        <v>1</v>
      </c>
      <c r="L179" s="10">
        <v>58069360000120</v>
      </c>
      <c r="M179" s="11" t="s">
        <v>118</v>
      </c>
      <c r="N179" s="10">
        <v>4006</v>
      </c>
      <c r="O179" s="11" t="s">
        <v>29</v>
      </c>
      <c r="P179" s="9">
        <v>45944</v>
      </c>
      <c r="Q179" s="10">
        <v>14</v>
      </c>
      <c r="R179" s="3">
        <v>55017.2</v>
      </c>
      <c r="S179" s="3">
        <v>0</v>
      </c>
      <c r="T179" s="3">
        <v>0</v>
      </c>
      <c r="U179" s="33">
        <f t="shared" si="30"/>
        <v>55017.2</v>
      </c>
      <c r="V179" s="9">
        <f>IF(X179&lt;&gt;"Liquidação Cancelada",VLOOKUP(B179,'BASE DE DADOS OPS'!$B$4:$P$9650,10,FALSE),"Liquidação Cancelada")</f>
        <v>45946</v>
      </c>
      <c r="W179" s="13">
        <f t="shared" si="31"/>
        <v>2</v>
      </c>
      <c r="X179" s="10">
        <f>VLOOKUP(A179,'BASE DE DADOS OPS'!$A$4:$P$9650,12,FALSE)</f>
        <v>273</v>
      </c>
      <c r="Y179" s="4">
        <f>IF(X179&lt;&gt;"Liquidação Cancelada",VLOOKUP(B179,'BASE DE DADOS OPS'!$B$5:$P$9635,12,FALSE),"Liquidação Cancelada")</f>
        <v>55017.200000000004</v>
      </c>
      <c r="Z179" s="4">
        <f>IF(X179&lt;&gt;"Liquidação Cancelada",VLOOKUP(B179,'BASE DE DADOS OPS'!$B$5:$P$9635,14,FALSE),"Liquidação Cancelada")</f>
        <v>2640.83</v>
      </c>
      <c r="AA179" s="4">
        <f>IF(X179&lt;&gt;"Liquidação Cancelada",VLOOKUP(B179,'BASE DE DADOS OPS'!$B$5:$P$9635,13,FALSE),"Liquidação Cancelada")</f>
        <v>52376.37</v>
      </c>
      <c r="AB179" s="4">
        <f t="shared" si="32"/>
        <v>52376.37</v>
      </c>
      <c r="AC179" s="3">
        <f t="shared" si="33"/>
        <v>-7.2759576141834259E-12</v>
      </c>
      <c r="AD179" s="29"/>
    </row>
    <row r="180" spans="1:30" s="23" customFormat="1" ht="24.95" customHeight="1" x14ac:dyDescent="0.2">
      <c r="A180" s="23" t="str">
        <f t="shared" si="25"/>
        <v>1441|1440005|7|2025|58069360000120|4006|141472,8</v>
      </c>
      <c r="B180" s="23" t="str">
        <f t="shared" si="26"/>
        <v>1441|1440005|7|2025|274</v>
      </c>
      <c r="C180" s="28" t="str">
        <f t="shared" si="27"/>
        <v>1440005|274</v>
      </c>
      <c r="D180" s="10">
        <v>1441</v>
      </c>
      <c r="E180" s="10">
        <v>1440005</v>
      </c>
      <c r="F180" s="36" t="str">
        <f t="shared" si="28"/>
        <v>7/2025</v>
      </c>
      <c r="G180" s="10">
        <v>7</v>
      </c>
      <c r="H180" s="10">
        <v>2025</v>
      </c>
      <c r="I180" s="36" t="str">
        <f t="shared" si="29"/>
        <v>10.1</v>
      </c>
      <c r="J180" s="10">
        <v>10</v>
      </c>
      <c r="K180" s="10">
        <v>1</v>
      </c>
      <c r="L180" s="10">
        <v>58069360000120</v>
      </c>
      <c r="M180" s="11" t="s">
        <v>118</v>
      </c>
      <c r="N180" s="10">
        <v>4006</v>
      </c>
      <c r="O180" s="11" t="s">
        <v>29</v>
      </c>
      <c r="P180" s="9">
        <v>45944</v>
      </c>
      <c r="Q180" s="10">
        <v>15</v>
      </c>
      <c r="R180" s="3">
        <v>141472.79999999999</v>
      </c>
      <c r="S180" s="3">
        <v>0</v>
      </c>
      <c r="T180" s="3">
        <v>0</v>
      </c>
      <c r="U180" s="33">
        <f t="shared" si="30"/>
        <v>141472.79999999999</v>
      </c>
      <c r="V180" s="9">
        <f>IF(X180&lt;&gt;"Liquidação Cancelada",VLOOKUP(B180,'BASE DE DADOS OPS'!$B$4:$P$9650,10,FALSE),"Liquidação Cancelada")</f>
        <v>45946</v>
      </c>
      <c r="W180" s="13">
        <f t="shared" si="31"/>
        <v>2</v>
      </c>
      <c r="X180" s="10">
        <f>VLOOKUP(A180,'BASE DE DADOS OPS'!$A$4:$P$9650,12,FALSE)</f>
        <v>274</v>
      </c>
      <c r="Y180" s="4">
        <f>IF(X180&lt;&gt;"Liquidação Cancelada",VLOOKUP(B180,'BASE DE DADOS OPS'!$B$5:$P$9635,12,FALSE),"Liquidação Cancelada")</f>
        <v>141472.79999999999</v>
      </c>
      <c r="Z180" s="4">
        <f>IF(X180&lt;&gt;"Liquidação Cancelada",VLOOKUP(B180,'BASE DE DADOS OPS'!$B$5:$P$9635,14,FALSE),"Liquidação Cancelada")</f>
        <v>6790.69</v>
      </c>
      <c r="AA180" s="4">
        <f>IF(X180&lt;&gt;"Liquidação Cancelada",VLOOKUP(B180,'BASE DE DADOS OPS'!$B$5:$P$9635,13,FALSE),"Liquidação Cancelada")</f>
        <v>134682.10999999999</v>
      </c>
      <c r="AB180" s="4">
        <f t="shared" si="32"/>
        <v>134682.10999999999</v>
      </c>
      <c r="AC180" s="3">
        <f t="shared" si="33"/>
        <v>0</v>
      </c>
      <c r="AD180" s="29"/>
    </row>
    <row r="181" spans="1:30" s="23" customFormat="1" ht="24.95" customHeight="1" x14ac:dyDescent="0.2">
      <c r="A181" s="23" t="str">
        <f t="shared" si="25"/>
        <v>1441|1440005|7|2025|58069360000120|4006|133841,64</v>
      </c>
      <c r="B181" s="23" t="str">
        <f t="shared" si="26"/>
        <v>1441|1440005|7|2025|275</v>
      </c>
      <c r="C181" s="28" t="str">
        <f t="shared" si="27"/>
        <v>1440005|275</v>
      </c>
      <c r="D181" s="10">
        <v>1441</v>
      </c>
      <c r="E181" s="10">
        <v>1440005</v>
      </c>
      <c r="F181" s="36" t="str">
        <f t="shared" si="28"/>
        <v>7/2025</v>
      </c>
      <c r="G181" s="10">
        <v>7</v>
      </c>
      <c r="H181" s="10">
        <v>2025</v>
      </c>
      <c r="I181" s="36" t="str">
        <f t="shared" si="29"/>
        <v>10.1</v>
      </c>
      <c r="J181" s="10">
        <v>10</v>
      </c>
      <c r="K181" s="10">
        <v>1</v>
      </c>
      <c r="L181" s="10">
        <v>58069360000120</v>
      </c>
      <c r="M181" s="11" t="s">
        <v>118</v>
      </c>
      <c r="N181" s="10">
        <v>4006</v>
      </c>
      <c r="O181" s="11" t="s">
        <v>29</v>
      </c>
      <c r="P181" s="9">
        <v>45944</v>
      </c>
      <c r="Q181" s="10">
        <v>16</v>
      </c>
      <c r="R181" s="3">
        <v>133841.64000000001</v>
      </c>
      <c r="S181" s="3">
        <v>0</v>
      </c>
      <c r="T181" s="3">
        <v>0</v>
      </c>
      <c r="U181" s="33">
        <f t="shared" si="30"/>
        <v>133841.64000000001</v>
      </c>
      <c r="V181" s="9">
        <f>IF(X181&lt;&gt;"Liquidação Cancelada",VLOOKUP(B181,'BASE DE DADOS OPS'!$B$4:$P$9650,10,FALSE),"Liquidação Cancelada")</f>
        <v>45946</v>
      </c>
      <c r="W181" s="13">
        <f t="shared" si="31"/>
        <v>2</v>
      </c>
      <c r="X181" s="10">
        <f>VLOOKUP(A181,'BASE DE DADOS OPS'!$A$4:$P$9650,12,FALSE)</f>
        <v>275</v>
      </c>
      <c r="Y181" s="4">
        <f>IF(X181&lt;&gt;"Liquidação Cancelada",VLOOKUP(B181,'BASE DE DADOS OPS'!$B$5:$P$9635,12,FALSE),"Liquidação Cancelada")</f>
        <v>133841.64000000001</v>
      </c>
      <c r="Z181" s="4">
        <f>IF(X181&lt;&gt;"Liquidação Cancelada",VLOOKUP(B181,'BASE DE DADOS OPS'!$B$5:$P$9635,14,FALSE),"Liquidação Cancelada")</f>
        <v>6424.4</v>
      </c>
      <c r="AA181" s="4">
        <f>IF(X181&lt;&gt;"Liquidação Cancelada",VLOOKUP(B181,'BASE DE DADOS OPS'!$B$5:$P$9635,13,FALSE),"Liquidação Cancelada")</f>
        <v>127417.24</v>
      </c>
      <c r="AB181" s="4">
        <f t="shared" si="32"/>
        <v>127417.24000000002</v>
      </c>
      <c r="AC181" s="3">
        <f t="shared" si="33"/>
        <v>-1.4551915228366852E-11</v>
      </c>
      <c r="AD181" s="29"/>
    </row>
    <row r="182" spans="1:30" s="23" customFormat="1" ht="24.95" customHeight="1" x14ac:dyDescent="0.2">
      <c r="A182" s="23" t="str">
        <f t="shared" si="25"/>
        <v>1441|1440005|89|2025|17138140000123|3008|82800</v>
      </c>
      <c r="B182" s="23" t="str">
        <f t="shared" si="26"/>
        <v>1441|1440005|89|2025|272</v>
      </c>
      <c r="C182" s="28" t="str">
        <f t="shared" si="27"/>
        <v>1440005|272</v>
      </c>
      <c r="D182" s="10">
        <v>1441</v>
      </c>
      <c r="E182" s="10">
        <v>1440005</v>
      </c>
      <c r="F182" s="36" t="str">
        <f t="shared" si="28"/>
        <v>89/2025</v>
      </c>
      <c r="G182" s="10">
        <v>89</v>
      </c>
      <c r="H182" s="10">
        <v>2025</v>
      </c>
      <c r="I182" s="36" t="str">
        <f t="shared" si="29"/>
        <v>10.1</v>
      </c>
      <c r="J182" s="10">
        <v>10</v>
      </c>
      <c r="K182" s="10">
        <v>1</v>
      </c>
      <c r="L182" s="10">
        <v>17138140000123</v>
      </c>
      <c r="M182" s="11" t="s">
        <v>127</v>
      </c>
      <c r="N182" s="10">
        <v>3008</v>
      </c>
      <c r="O182" s="11" t="s">
        <v>464</v>
      </c>
      <c r="P182" s="9">
        <v>45944</v>
      </c>
      <c r="Q182" s="10">
        <v>3</v>
      </c>
      <c r="R182" s="3">
        <v>82800</v>
      </c>
      <c r="S182" s="3">
        <v>0</v>
      </c>
      <c r="T182" s="3">
        <v>0</v>
      </c>
      <c r="U182" s="33">
        <f t="shared" si="30"/>
        <v>82800</v>
      </c>
      <c r="V182" s="9">
        <f>IF(X182&lt;&gt;"Liquidação Cancelada",VLOOKUP(B182,'BASE DE DADOS OPS'!$B$4:$P$9650,10,FALSE),"Liquidação Cancelada")</f>
        <v>45945</v>
      </c>
      <c r="W182" s="13">
        <f t="shared" si="31"/>
        <v>1</v>
      </c>
      <c r="X182" s="10">
        <f>VLOOKUP(A182,'BASE DE DADOS OPS'!$A$4:$P$9650,12,FALSE)</f>
        <v>272</v>
      </c>
      <c r="Y182" s="4">
        <f>IF(X182&lt;&gt;"Liquidação Cancelada",VLOOKUP(B182,'BASE DE DADOS OPS'!$B$5:$P$9635,12,FALSE),"Liquidação Cancelada")</f>
        <v>82800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82800</v>
      </c>
      <c r="AB182" s="4">
        <f t="shared" si="32"/>
        <v>82800</v>
      </c>
      <c r="AC182" s="3">
        <f t="shared" si="33"/>
        <v>0</v>
      </c>
      <c r="AD182" s="29"/>
    </row>
    <row r="183" spans="1:30" s="23" customFormat="1" ht="24.95" customHeight="1" x14ac:dyDescent="0.2">
      <c r="A183" s="23" t="str">
        <f t="shared" si="25"/>
        <v>1441|1440005|102|2025|56878414000172|5208|20879,55</v>
      </c>
      <c r="B183" s="23" t="str">
        <f t="shared" si="26"/>
        <v>1441|1440005|102|2025|280</v>
      </c>
      <c r="C183" s="28" t="str">
        <f t="shared" si="27"/>
        <v>1440005|280</v>
      </c>
      <c r="D183" s="10">
        <v>1441</v>
      </c>
      <c r="E183" s="10">
        <v>1440005</v>
      </c>
      <c r="F183" s="36" t="str">
        <f t="shared" si="28"/>
        <v>102/2025</v>
      </c>
      <c r="G183" s="10">
        <v>102</v>
      </c>
      <c r="H183" s="10">
        <v>2025</v>
      </c>
      <c r="I183" s="36" t="str">
        <f t="shared" si="29"/>
        <v>10.1</v>
      </c>
      <c r="J183" s="10">
        <v>10</v>
      </c>
      <c r="K183" s="10">
        <v>1</v>
      </c>
      <c r="L183" s="10">
        <v>56878414000172</v>
      </c>
      <c r="M183" s="11" t="s">
        <v>130</v>
      </c>
      <c r="N183" s="10">
        <v>5208</v>
      </c>
      <c r="O183" s="11" t="s">
        <v>31</v>
      </c>
      <c r="P183" s="9">
        <v>45944</v>
      </c>
      <c r="Q183" s="10">
        <v>1</v>
      </c>
      <c r="R183" s="3">
        <v>20879.55</v>
      </c>
      <c r="S183" s="3">
        <v>0</v>
      </c>
      <c r="T183" s="3">
        <v>0</v>
      </c>
      <c r="U183" s="33">
        <f t="shared" si="30"/>
        <v>20879.55</v>
      </c>
      <c r="V183" s="9">
        <f>IF(X183&lt;&gt;"Liquidação Cancelada",VLOOKUP(B183,'BASE DE DADOS OPS'!$B$4:$P$9650,10,FALSE),"Liquidação Cancelada")</f>
        <v>45946</v>
      </c>
      <c r="W183" s="13">
        <f t="shared" si="31"/>
        <v>2</v>
      </c>
      <c r="X183" s="10">
        <f>VLOOKUP(A183,'BASE DE DADOS OPS'!$A$4:$P$9650,12,FALSE)</f>
        <v>280</v>
      </c>
      <c r="Y183" s="4">
        <f>IF(X183&lt;&gt;"Liquidação Cancelada",VLOOKUP(B183,'BASE DE DADOS OPS'!$B$5:$P$9635,12,FALSE),"Liquidação Cancelada")</f>
        <v>20879.55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20879.55</v>
      </c>
      <c r="AB183" s="4">
        <f t="shared" si="32"/>
        <v>20879.55</v>
      </c>
      <c r="AC183" s="3">
        <f t="shared" si="33"/>
        <v>0</v>
      </c>
      <c r="AD183" s="29"/>
    </row>
    <row r="184" spans="1:30" s="23" customFormat="1" ht="24.95" customHeight="1" x14ac:dyDescent="0.2">
      <c r="A184" s="23" t="str">
        <f t="shared" si="25"/>
        <v>1441|1440005|120|2025|47860599000105|3003|5984,7</v>
      </c>
      <c r="B184" s="23" t="str">
        <f t="shared" si="26"/>
        <v>1441|1440005|120|2025|276</v>
      </c>
      <c r="C184" s="28" t="str">
        <f t="shared" si="27"/>
        <v>1440005|276</v>
      </c>
      <c r="D184" s="10">
        <v>1441</v>
      </c>
      <c r="E184" s="10">
        <v>1440005</v>
      </c>
      <c r="F184" s="36" t="str">
        <f t="shared" si="28"/>
        <v>120/2025</v>
      </c>
      <c r="G184" s="10">
        <v>120</v>
      </c>
      <c r="H184" s="10">
        <v>2025</v>
      </c>
      <c r="I184" s="36" t="str">
        <f t="shared" si="29"/>
        <v>10.1</v>
      </c>
      <c r="J184" s="10">
        <v>10</v>
      </c>
      <c r="K184" s="10">
        <v>1</v>
      </c>
      <c r="L184" s="10">
        <v>47860599000105</v>
      </c>
      <c r="M184" s="11" t="s">
        <v>137</v>
      </c>
      <c r="N184" s="10">
        <v>3003</v>
      </c>
      <c r="O184" s="11" t="s">
        <v>473</v>
      </c>
      <c r="P184" s="9">
        <v>45944</v>
      </c>
      <c r="Q184" s="10">
        <v>1</v>
      </c>
      <c r="R184" s="3">
        <v>5984.7</v>
      </c>
      <c r="S184" s="3">
        <v>0</v>
      </c>
      <c r="T184" s="3">
        <v>0</v>
      </c>
      <c r="U184" s="33">
        <f t="shared" si="30"/>
        <v>5984.7</v>
      </c>
      <c r="V184" s="9">
        <f>IF(X184&lt;&gt;"Liquidação Cancelada",VLOOKUP(B184,'BASE DE DADOS OPS'!$B$4:$P$9650,10,FALSE),"Liquidação Cancelada")</f>
        <v>45946</v>
      </c>
      <c r="W184" s="13">
        <f t="shared" si="31"/>
        <v>2</v>
      </c>
      <c r="X184" s="10">
        <f>VLOOKUP(A184,'BASE DE DADOS OPS'!$A$4:$P$9650,12,FALSE)</f>
        <v>276</v>
      </c>
      <c r="Y184" s="4">
        <f>IF(X184&lt;&gt;"Liquidação Cancelada",VLOOKUP(B184,'BASE DE DADOS OPS'!$B$5:$P$9635,12,FALSE),"Liquidação Cancelada")</f>
        <v>5984.7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5984.7</v>
      </c>
      <c r="AB184" s="4">
        <f t="shared" si="32"/>
        <v>5984.7</v>
      </c>
      <c r="AC184" s="3">
        <f t="shared" si="33"/>
        <v>0</v>
      </c>
      <c r="AD184" s="29"/>
    </row>
    <row r="185" spans="1:30" s="23" customFormat="1" ht="24.95" customHeight="1" x14ac:dyDescent="0.2">
      <c r="A185" s="23" t="str">
        <f t="shared" si="25"/>
        <v>1441|1440005|123|2025|7214878000179|5212|7184</v>
      </c>
      <c r="B185" s="23" t="str">
        <f t="shared" si="26"/>
        <v>1441|1440005|123|2025|278</v>
      </c>
      <c r="C185" s="28" t="str">
        <f t="shared" si="27"/>
        <v>1440005|278</v>
      </c>
      <c r="D185" s="10">
        <v>1441</v>
      </c>
      <c r="E185" s="10">
        <v>1440005</v>
      </c>
      <c r="F185" s="36" t="str">
        <f t="shared" si="28"/>
        <v>123/2025</v>
      </c>
      <c r="G185" s="10">
        <v>123</v>
      </c>
      <c r="H185" s="10">
        <v>2025</v>
      </c>
      <c r="I185" s="36" t="str">
        <f t="shared" si="29"/>
        <v>10.1</v>
      </c>
      <c r="J185" s="10">
        <v>10</v>
      </c>
      <c r="K185" s="10">
        <v>1</v>
      </c>
      <c r="L185" s="10">
        <v>7214878000179</v>
      </c>
      <c r="M185" s="11" t="s">
        <v>138</v>
      </c>
      <c r="N185" s="10">
        <v>5212</v>
      </c>
      <c r="O185" s="11" t="s">
        <v>34</v>
      </c>
      <c r="P185" s="9">
        <v>45944</v>
      </c>
      <c r="Q185" s="10">
        <v>1</v>
      </c>
      <c r="R185" s="3">
        <v>7184</v>
      </c>
      <c r="S185" s="3">
        <v>0</v>
      </c>
      <c r="T185" s="3">
        <v>0</v>
      </c>
      <c r="U185" s="33">
        <f t="shared" si="30"/>
        <v>7184</v>
      </c>
      <c r="V185" s="9">
        <f>IF(X185&lt;&gt;"Liquidação Cancelada",VLOOKUP(B185,'BASE DE DADOS OPS'!$B$4:$P$9650,10,FALSE),"Liquidação Cancelada")</f>
        <v>45946</v>
      </c>
      <c r="W185" s="13">
        <f t="shared" si="31"/>
        <v>2</v>
      </c>
      <c r="X185" s="10">
        <f>VLOOKUP(A185,'BASE DE DADOS OPS'!$A$4:$P$9650,12,FALSE)</f>
        <v>278</v>
      </c>
      <c r="Y185" s="4">
        <f>IF(X185&lt;&gt;"Liquidação Cancelada",VLOOKUP(B185,'BASE DE DADOS OPS'!$B$5:$P$9635,12,FALSE),"Liquidação Cancelada")</f>
        <v>7184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7184</v>
      </c>
      <c r="AB185" s="4">
        <f t="shared" si="32"/>
        <v>7184</v>
      </c>
      <c r="AC185" s="3">
        <f t="shared" si="33"/>
        <v>0</v>
      </c>
      <c r="AD185" s="29"/>
    </row>
    <row r="186" spans="1:30" s="23" customFormat="1" ht="24.95" customHeight="1" x14ac:dyDescent="0.2">
      <c r="A186" s="23" t="str">
        <f t="shared" si="25"/>
        <v>1441|1440005|127|2025|36079995000175|5212|195600</v>
      </c>
      <c r="B186" s="23" t="str">
        <f t="shared" si="26"/>
        <v>1441|1440005|127|2025|277</v>
      </c>
      <c r="C186" s="28" t="str">
        <f t="shared" si="27"/>
        <v>1440005|277</v>
      </c>
      <c r="D186" s="10">
        <v>1441</v>
      </c>
      <c r="E186" s="10">
        <v>1440005</v>
      </c>
      <c r="F186" s="36" t="str">
        <f t="shared" si="28"/>
        <v>127/2025</v>
      </c>
      <c r="G186" s="10">
        <v>127</v>
      </c>
      <c r="H186" s="10">
        <v>2025</v>
      </c>
      <c r="I186" s="36" t="str">
        <f t="shared" si="29"/>
        <v>10.1</v>
      </c>
      <c r="J186" s="10">
        <v>10</v>
      </c>
      <c r="K186" s="10">
        <v>1</v>
      </c>
      <c r="L186" s="10">
        <v>36079995000175</v>
      </c>
      <c r="M186" s="11" t="s">
        <v>140</v>
      </c>
      <c r="N186" s="10">
        <v>5212</v>
      </c>
      <c r="O186" s="11" t="s">
        <v>34</v>
      </c>
      <c r="P186" s="9">
        <v>45944</v>
      </c>
      <c r="Q186" s="10">
        <v>1</v>
      </c>
      <c r="R186" s="3">
        <v>195600</v>
      </c>
      <c r="S186" s="3">
        <v>0</v>
      </c>
      <c r="T186" s="3">
        <v>0</v>
      </c>
      <c r="U186" s="33">
        <f t="shared" si="30"/>
        <v>195600</v>
      </c>
      <c r="V186" s="9">
        <f>IF(X186&lt;&gt;"Liquidação Cancelada",VLOOKUP(B186,'BASE DE DADOS OPS'!$B$4:$P$9650,10,FALSE),"Liquidação Cancelada")</f>
        <v>45946</v>
      </c>
      <c r="W186" s="13">
        <f t="shared" si="31"/>
        <v>2</v>
      </c>
      <c r="X186" s="10">
        <f>VLOOKUP(A186,'BASE DE DADOS OPS'!$A$4:$P$9650,12,FALSE)</f>
        <v>277</v>
      </c>
      <c r="Y186" s="4">
        <f>IF(X186&lt;&gt;"Liquidação Cancelada",VLOOKUP(B186,'BASE DE DADOS OPS'!$B$5:$P$9635,12,FALSE),"Liquidação Cancelada")</f>
        <v>195600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195600</v>
      </c>
      <c r="AB186" s="4">
        <f t="shared" si="32"/>
        <v>195600</v>
      </c>
      <c r="AC186" s="3">
        <f t="shared" si="33"/>
        <v>0</v>
      </c>
      <c r="AD186" s="29"/>
    </row>
    <row r="187" spans="1:30" s="23" customFormat="1" ht="24.95" customHeight="1" x14ac:dyDescent="0.2">
      <c r="A187" s="23" t="str">
        <f t="shared" si="25"/>
        <v>1441|1440005|128|2025|17318650000182|3021|14040</v>
      </c>
      <c r="B187" s="23" t="str">
        <f t="shared" si="26"/>
        <v>1441|1440005|128|2025|279</v>
      </c>
      <c r="C187" s="28" t="str">
        <f t="shared" si="27"/>
        <v>1440005|279</v>
      </c>
      <c r="D187" s="10">
        <v>1441</v>
      </c>
      <c r="E187" s="10">
        <v>1440005</v>
      </c>
      <c r="F187" s="36" t="str">
        <f t="shared" si="28"/>
        <v>128/2025</v>
      </c>
      <c r="G187" s="10">
        <v>128</v>
      </c>
      <c r="H187" s="10">
        <v>2025</v>
      </c>
      <c r="I187" s="36" t="str">
        <f t="shared" si="29"/>
        <v>10.1</v>
      </c>
      <c r="J187" s="10">
        <v>10</v>
      </c>
      <c r="K187" s="10">
        <v>1</v>
      </c>
      <c r="L187" s="10">
        <v>17318650000182</v>
      </c>
      <c r="M187" s="11" t="s">
        <v>141</v>
      </c>
      <c r="N187" s="10">
        <v>3021</v>
      </c>
      <c r="O187" s="11" t="s">
        <v>475</v>
      </c>
      <c r="P187" s="9">
        <v>45944</v>
      </c>
      <c r="Q187" s="10">
        <v>1</v>
      </c>
      <c r="R187" s="3">
        <v>14040</v>
      </c>
      <c r="S187" s="3">
        <v>0</v>
      </c>
      <c r="T187" s="3">
        <v>0</v>
      </c>
      <c r="U187" s="33">
        <f t="shared" si="30"/>
        <v>14040</v>
      </c>
      <c r="V187" s="9">
        <f>IF(X187&lt;&gt;"Liquidação Cancelada",VLOOKUP(B187,'BASE DE DADOS OPS'!$B$4:$P$9650,10,FALSE),"Liquidação Cancelada")</f>
        <v>45946</v>
      </c>
      <c r="W187" s="13">
        <f t="shared" si="31"/>
        <v>2</v>
      </c>
      <c r="X187" s="10">
        <f>VLOOKUP(A187,'BASE DE DADOS OPS'!$A$4:$P$9650,12,FALSE)</f>
        <v>279</v>
      </c>
      <c r="Y187" s="4">
        <f>IF(X187&lt;&gt;"Liquidação Cancelada",VLOOKUP(B187,'BASE DE DADOS OPS'!$B$5:$P$9635,12,FALSE),"Liquidação Cancelada")</f>
        <v>14040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14040</v>
      </c>
      <c r="AB187" s="4">
        <f t="shared" si="32"/>
        <v>14040</v>
      </c>
      <c r="AC187" s="3">
        <f t="shared" si="33"/>
        <v>0</v>
      </c>
      <c r="AD187" s="29"/>
    </row>
    <row r="188" spans="1:30" s="23" customFormat="1" ht="24.95" customHeight="1" x14ac:dyDescent="0.2">
      <c r="A188" s="23" t="str">
        <f t="shared" si="25"/>
        <v>1441|1440011|161|2025|17282880000139|3918|3124</v>
      </c>
      <c r="B188" s="23" t="str">
        <f t="shared" si="26"/>
        <v>1441|1440011|161|2025|6698</v>
      </c>
      <c r="C188" s="28" t="str">
        <f t="shared" si="27"/>
        <v>1440011|6698</v>
      </c>
      <c r="D188" s="10">
        <v>1441</v>
      </c>
      <c r="E188" s="10">
        <v>1440011</v>
      </c>
      <c r="F188" s="36" t="str">
        <f t="shared" si="28"/>
        <v>161/2025</v>
      </c>
      <c r="G188" s="10">
        <v>161</v>
      </c>
      <c r="H188" s="10">
        <v>2025</v>
      </c>
      <c r="I188" s="36" t="str">
        <f t="shared" si="29"/>
        <v>10.1</v>
      </c>
      <c r="J188" s="10">
        <v>10</v>
      </c>
      <c r="K188" s="10">
        <v>1</v>
      </c>
      <c r="L188" s="10">
        <v>17282880000139</v>
      </c>
      <c r="M188" s="11" t="s">
        <v>394</v>
      </c>
      <c r="N188" s="10">
        <v>3918</v>
      </c>
      <c r="O188" s="11" t="s">
        <v>485</v>
      </c>
      <c r="P188" s="9">
        <v>45944</v>
      </c>
      <c r="Q188" s="10">
        <v>17</v>
      </c>
      <c r="R188" s="3">
        <v>3200</v>
      </c>
      <c r="S188" s="3">
        <v>76</v>
      </c>
      <c r="T188" s="3">
        <v>0</v>
      </c>
      <c r="U188" s="33">
        <f t="shared" si="30"/>
        <v>3124</v>
      </c>
      <c r="V188" s="9">
        <f>IF(X188&lt;&gt;"Liquidação Cancelada",VLOOKUP(B188,'BASE DE DADOS OPS'!$B$4:$P$9650,10,FALSE),"Liquidação Cancelada")</f>
        <v>45945</v>
      </c>
      <c r="W188" s="13">
        <f t="shared" si="31"/>
        <v>1</v>
      </c>
      <c r="X188" s="10">
        <f>VLOOKUP(A188,'BASE DE DADOS OPS'!$A$4:$P$9650,12,FALSE)</f>
        <v>6698</v>
      </c>
      <c r="Y188" s="4">
        <f>IF(X188&lt;&gt;"Liquidação Cancelada",VLOOKUP(B188,'BASE DE DADOS OPS'!$B$5:$P$9635,12,FALSE),"Liquidação Cancelada")</f>
        <v>3124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3124</v>
      </c>
      <c r="AB188" s="4">
        <f t="shared" si="32"/>
        <v>3124</v>
      </c>
      <c r="AC188" s="3">
        <f t="shared" si="33"/>
        <v>0</v>
      </c>
      <c r="AD188" s="29"/>
    </row>
    <row r="189" spans="1:30" s="23" customFormat="1" ht="24.95" customHeight="1" x14ac:dyDescent="0.2">
      <c r="A189" s="23" t="str">
        <f t="shared" si="25"/>
        <v>1441|1440011|161|2025|17282880000139|3918|12331,2</v>
      </c>
      <c r="B189" s="23" t="str">
        <f t="shared" si="26"/>
        <v>1441|1440011|161|2025|6700</v>
      </c>
      <c r="C189" s="28" t="str">
        <f t="shared" si="27"/>
        <v>1440011|6700</v>
      </c>
      <c r="D189" s="10">
        <v>1441</v>
      </c>
      <c r="E189" s="10">
        <v>1440011</v>
      </c>
      <c r="F189" s="36" t="str">
        <f t="shared" si="28"/>
        <v>161/2025</v>
      </c>
      <c r="G189" s="10">
        <v>161</v>
      </c>
      <c r="H189" s="10">
        <v>2025</v>
      </c>
      <c r="I189" s="36" t="str">
        <f t="shared" si="29"/>
        <v>10.1</v>
      </c>
      <c r="J189" s="10">
        <v>10</v>
      </c>
      <c r="K189" s="10">
        <v>1</v>
      </c>
      <c r="L189" s="10">
        <v>17282880000139</v>
      </c>
      <c r="M189" s="11" t="s">
        <v>394</v>
      </c>
      <c r="N189" s="10">
        <v>3918</v>
      </c>
      <c r="O189" s="11" t="s">
        <v>485</v>
      </c>
      <c r="P189" s="9">
        <v>45944</v>
      </c>
      <c r="Q189" s="10">
        <v>18</v>
      </c>
      <c r="R189" s="3">
        <v>12563.67</v>
      </c>
      <c r="S189" s="3">
        <v>232.47</v>
      </c>
      <c r="T189" s="3">
        <v>0</v>
      </c>
      <c r="U189" s="33">
        <f t="shared" si="30"/>
        <v>12331.2</v>
      </c>
      <c r="V189" s="9">
        <f>IF(X189&lt;&gt;"Liquidação Cancelada",VLOOKUP(B189,'BASE DE DADOS OPS'!$B$4:$P$9650,10,FALSE),"Liquidação Cancelada")</f>
        <v>45945</v>
      </c>
      <c r="W189" s="13">
        <f t="shared" si="31"/>
        <v>1</v>
      </c>
      <c r="X189" s="10">
        <f>VLOOKUP(A189,'BASE DE DADOS OPS'!$A$4:$P$9650,12,FALSE)</f>
        <v>6700</v>
      </c>
      <c r="Y189" s="4">
        <f>IF(X189&lt;&gt;"Liquidação Cancelada",VLOOKUP(B189,'BASE DE DADOS OPS'!$B$5:$P$9635,12,FALSE),"Liquidação Cancelada")</f>
        <v>12331.2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12331.2</v>
      </c>
      <c r="AB189" s="4">
        <f t="shared" si="32"/>
        <v>12331.2</v>
      </c>
      <c r="AC189" s="3">
        <f t="shared" si="33"/>
        <v>0</v>
      </c>
      <c r="AD189" s="29"/>
    </row>
    <row r="190" spans="1:30" s="23" customFormat="1" ht="24.95" customHeight="1" x14ac:dyDescent="0.2">
      <c r="A190" s="23" t="str">
        <f t="shared" si="25"/>
        <v>1441|1440011|161|2025|17282880000139|3918|5156,93</v>
      </c>
      <c r="B190" s="23" t="str">
        <f t="shared" si="26"/>
        <v>1441|1440011|161|2025|6702</v>
      </c>
      <c r="C190" s="28" t="str">
        <f t="shared" si="27"/>
        <v>1440011|6702</v>
      </c>
      <c r="D190" s="10">
        <v>1441</v>
      </c>
      <c r="E190" s="10">
        <v>1440011</v>
      </c>
      <c r="F190" s="36" t="str">
        <f t="shared" si="28"/>
        <v>161/2025</v>
      </c>
      <c r="G190" s="10">
        <v>161</v>
      </c>
      <c r="H190" s="10">
        <v>2025</v>
      </c>
      <c r="I190" s="36" t="str">
        <f t="shared" si="29"/>
        <v>10.1</v>
      </c>
      <c r="J190" s="10">
        <v>10</v>
      </c>
      <c r="K190" s="10">
        <v>1</v>
      </c>
      <c r="L190" s="10">
        <v>17282880000139</v>
      </c>
      <c r="M190" s="11" t="s">
        <v>394</v>
      </c>
      <c r="N190" s="10">
        <v>3918</v>
      </c>
      <c r="O190" s="11" t="s">
        <v>485</v>
      </c>
      <c r="P190" s="9">
        <v>45944</v>
      </c>
      <c r="Q190" s="10">
        <v>19</v>
      </c>
      <c r="R190" s="3">
        <v>5253.87</v>
      </c>
      <c r="S190" s="3">
        <v>96.94</v>
      </c>
      <c r="T190" s="3">
        <v>0</v>
      </c>
      <c r="U190" s="33">
        <f t="shared" si="30"/>
        <v>5156.93</v>
      </c>
      <c r="V190" s="9">
        <f>IF(X190&lt;&gt;"Liquidação Cancelada",VLOOKUP(B190,'BASE DE DADOS OPS'!$B$4:$P$9650,10,FALSE),"Liquidação Cancelada")</f>
        <v>45945</v>
      </c>
      <c r="W190" s="13">
        <f t="shared" si="31"/>
        <v>1</v>
      </c>
      <c r="X190" s="10">
        <f>VLOOKUP(A190,'BASE DE DADOS OPS'!$A$4:$P$9650,12,FALSE)</f>
        <v>6702</v>
      </c>
      <c r="Y190" s="4">
        <f>IF(X190&lt;&gt;"Liquidação Cancelada",VLOOKUP(B190,'BASE DE DADOS OPS'!$B$5:$P$9635,12,FALSE),"Liquidação Cancelada")</f>
        <v>5156.93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5156.93</v>
      </c>
      <c r="AB190" s="4">
        <f t="shared" si="32"/>
        <v>5156.93</v>
      </c>
      <c r="AC190" s="3">
        <f t="shared" si="33"/>
        <v>0</v>
      </c>
      <c r="AD190" s="29"/>
    </row>
    <row r="191" spans="1:30" s="23" customFormat="1" ht="24.95" customHeight="1" x14ac:dyDescent="0.2">
      <c r="A191" s="23" t="str">
        <f t="shared" si="25"/>
        <v>1441|1440011|222|2025|7290137000177|3999|7566,75</v>
      </c>
      <c r="B191" s="23" t="str">
        <f t="shared" si="26"/>
        <v>1441|1440011|222|2025|6707</v>
      </c>
      <c r="C191" s="28" t="str">
        <f t="shared" si="27"/>
        <v>1440011|6707</v>
      </c>
      <c r="D191" s="10">
        <v>1441</v>
      </c>
      <c r="E191" s="10">
        <v>1440011</v>
      </c>
      <c r="F191" s="36" t="str">
        <f t="shared" si="28"/>
        <v>222/2025</v>
      </c>
      <c r="G191" s="10">
        <v>222</v>
      </c>
      <c r="H191" s="10">
        <v>2025</v>
      </c>
      <c r="I191" s="36" t="str">
        <f t="shared" si="29"/>
        <v>10.1</v>
      </c>
      <c r="J191" s="10">
        <v>10</v>
      </c>
      <c r="K191" s="10">
        <v>1</v>
      </c>
      <c r="L191" s="10">
        <v>7290137000177</v>
      </c>
      <c r="M191" s="11" t="s">
        <v>429</v>
      </c>
      <c r="N191" s="10">
        <v>3999</v>
      </c>
      <c r="O191" s="11" t="s">
        <v>479</v>
      </c>
      <c r="P191" s="9">
        <v>45944</v>
      </c>
      <c r="Q191" s="10">
        <v>9</v>
      </c>
      <c r="R191" s="3">
        <v>7965</v>
      </c>
      <c r="S191" s="3">
        <v>398.25</v>
      </c>
      <c r="T191" s="3">
        <v>0</v>
      </c>
      <c r="U191" s="33">
        <f t="shared" si="30"/>
        <v>7566.75</v>
      </c>
      <c r="V191" s="9">
        <f>IF(X191&lt;&gt;"Liquidação Cancelada",VLOOKUP(B191,'BASE DE DADOS OPS'!$B$4:$P$9650,10,FALSE),"Liquidação Cancelada")</f>
        <v>45945</v>
      </c>
      <c r="W191" s="13">
        <f t="shared" si="31"/>
        <v>1</v>
      </c>
      <c r="X191" s="10">
        <f>VLOOKUP(A191,'BASE DE DADOS OPS'!$A$4:$P$9650,12,FALSE)</f>
        <v>6707</v>
      </c>
      <c r="Y191" s="4">
        <f>IF(X191&lt;&gt;"Liquidação Cancelada",VLOOKUP(B191,'BASE DE DADOS OPS'!$B$5:$P$9635,12,FALSE),"Liquidação Cancelada")</f>
        <v>7566.75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7566.75</v>
      </c>
      <c r="AB191" s="4">
        <f t="shared" si="32"/>
        <v>7566.75</v>
      </c>
      <c r="AC191" s="3">
        <f t="shared" si="33"/>
        <v>0</v>
      </c>
      <c r="AD191" s="29"/>
    </row>
    <row r="192" spans="1:30" s="23" customFormat="1" ht="24.95" customHeight="1" x14ac:dyDescent="0.2">
      <c r="A192" s="23" t="str">
        <f t="shared" si="25"/>
        <v>1441|1440011|242|2025|22056515000146|3931|19526,64</v>
      </c>
      <c r="B192" s="23" t="str">
        <f t="shared" si="26"/>
        <v>1441|1440011|242|2025|6709</v>
      </c>
      <c r="C192" s="28" t="str">
        <f t="shared" si="27"/>
        <v>1440011|6709</v>
      </c>
      <c r="D192" s="10">
        <v>1441</v>
      </c>
      <c r="E192" s="10">
        <v>1440011</v>
      </c>
      <c r="F192" s="36" t="str">
        <f t="shared" si="28"/>
        <v>242/2025</v>
      </c>
      <c r="G192" s="10">
        <v>242</v>
      </c>
      <c r="H192" s="10">
        <v>2025</v>
      </c>
      <c r="I192" s="36" t="str">
        <f t="shared" si="29"/>
        <v>10.1</v>
      </c>
      <c r="J192" s="10">
        <v>10</v>
      </c>
      <c r="K192" s="10">
        <v>1</v>
      </c>
      <c r="L192" s="10">
        <v>22056515000146</v>
      </c>
      <c r="M192" s="11" t="s">
        <v>150</v>
      </c>
      <c r="N192" s="10">
        <v>3931</v>
      </c>
      <c r="O192" s="11" t="s">
        <v>477</v>
      </c>
      <c r="P192" s="9">
        <v>45944</v>
      </c>
      <c r="Q192" s="10">
        <v>3</v>
      </c>
      <c r="R192" s="3">
        <v>19526.64</v>
      </c>
      <c r="S192" s="3">
        <v>0</v>
      </c>
      <c r="T192" s="3">
        <v>0</v>
      </c>
      <c r="U192" s="33">
        <f t="shared" si="30"/>
        <v>19526.64</v>
      </c>
      <c r="V192" s="9">
        <f>IF(X192&lt;&gt;"Liquidação Cancelada",VLOOKUP(B192,'BASE DE DADOS OPS'!$B$4:$P$9650,10,FALSE),"Liquidação Cancelada")</f>
        <v>45945</v>
      </c>
      <c r="W192" s="13">
        <f t="shared" si="31"/>
        <v>1</v>
      </c>
      <c r="X192" s="10">
        <f>VLOOKUP(A192,'BASE DE DADOS OPS'!$A$4:$P$9650,12,FALSE)</f>
        <v>6709</v>
      </c>
      <c r="Y192" s="4">
        <f>IF(X192&lt;&gt;"Liquidação Cancelada",VLOOKUP(B192,'BASE DE DADOS OPS'!$B$5:$P$9635,12,FALSE),"Liquidação Cancelada")</f>
        <v>19526.64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19526.64</v>
      </c>
      <c r="AB192" s="4">
        <f t="shared" si="32"/>
        <v>19526.64</v>
      </c>
      <c r="AC192" s="3">
        <f t="shared" si="33"/>
        <v>0</v>
      </c>
      <c r="AD192" s="29"/>
    </row>
    <row r="193" spans="1:30" s="23" customFormat="1" ht="24.95" customHeight="1" x14ac:dyDescent="0.2">
      <c r="A193" s="23" t="str">
        <f t="shared" si="25"/>
        <v>1441|1440011|243|2025|22056515000146|3919|6889,98</v>
      </c>
      <c r="B193" s="23" t="str">
        <f t="shared" si="26"/>
        <v>1441|1440011|243|2025|6710</v>
      </c>
      <c r="C193" s="28" t="str">
        <f t="shared" si="27"/>
        <v>1440011|6710</v>
      </c>
      <c r="D193" s="10">
        <v>1441</v>
      </c>
      <c r="E193" s="10">
        <v>1440011</v>
      </c>
      <c r="F193" s="36" t="str">
        <f t="shared" si="28"/>
        <v>243/2025</v>
      </c>
      <c r="G193" s="10">
        <v>243</v>
      </c>
      <c r="H193" s="10">
        <v>2025</v>
      </c>
      <c r="I193" s="36" t="str">
        <f t="shared" si="29"/>
        <v>10.1</v>
      </c>
      <c r="J193" s="10">
        <v>10</v>
      </c>
      <c r="K193" s="10">
        <v>1</v>
      </c>
      <c r="L193" s="10">
        <v>22056515000146</v>
      </c>
      <c r="M193" s="11" t="s">
        <v>150</v>
      </c>
      <c r="N193" s="10">
        <v>3919</v>
      </c>
      <c r="O193" s="11" t="s">
        <v>480</v>
      </c>
      <c r="P193" s="9">
        <v>45944</v>
      </c>
      <c r="Q193" s="10">
        <v>1</v>
      </c>
      <c r="R193" s="3">
        <v>6889.98</v>
      </c>
      <c r="S193" s="3">
        <v>0</v>
      </c>
      <c r="T193" s="3">
        <v>0</v>
      </c>
      <c r="U193" s="33">
        <f t="shared" si="30"/>
        <v>6889.98</v>
      </c>
      <c r="V193" s="9">
        <f>IF(X193&lt;&gt;"Liquidação Cancelada",VLOOKUP(B193,'BASE DE DADOS OPS'!$B$4:$P$9650,10,FALSE),"Liquidação Cancelada")</f>
        <v>45945</v>
      </c>
      <c r="W193" s="13">
        <f t="shared" si="31"/>
        <v>1</v>
      </c>
      <c r="X193" s="10">
        <f>VLOOKUP(A193,'BASE DE DADOS OPS'!$A$4:$P$9650,12,FALSE)</f>
        <v>6710</v>
      </c>
      <c r="Y193" s="4">
        <f>IF(X193&lt;&gt;"Liquidação Cancelada",VLOOKUP(B193,'BASE DE DADOS OPS'!$B$5:$P$9635,12,FALSE),"Liquidação Cancelada")</f>
        <v>6889.98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6889.98</v>
      </c>
      <c r="AB193" s="4">
        <f t="shared" si="32"/>
        <v>6889.98</v>
      </c>
      <c r="AC193" s="3">
        <f t="shared" si="33"/>
        <v>0</v>
      </c>
      <c r="AD193" s="29"/>
    </row>
    <row r="194" spans="1:30" s="23" customFormat="1" ht="24.95" customHeight="1" x14ac:dyDescent="0.2">
      <c r="A194" s="23" t="str">
        <f t="shared" si="25"/>
        <v>1441|1440011|244|2025|9475334000196|3999|14400,08</v>
      </c>
      <c r="B194" s="23" t="str">
        <f t="shared" si="26"/>
        <v>1441|1440011|244|2025|6697</v>
      </c>
      <c r="C194" s="28" t="str">
        <f t="shared" si="27"/>
        <v>1440011|6697</v>
      </c>
      <c r="D194" s="10">
        <v>1441</v>
      </c>
      <c r="E194" s="10">
        <v>1440011</v>
      </c>
      <c r="F194" s="36" t="str">
        <f t="shared" si="28"/>
        <v>244/2025</v>
      </c>
      <c r="G194" s="10">
        <v>244</v>
      </c>
      <c r="H194" s="10">
        <v>2025</v>
      </c>
      <c r="I194" s="36" t="str">
        <f t="shared" si="29"/>
        <v>10.1</v>
      </c>
      <c r="J194" s="10">
        <v>10</v>
      </c>
      <c r="K194" s="10">
        <v>1</v>
      </c>
      <c r="L194" s="10">
        <v>9475334000196</v>
      </c>
      <c r="M194" s="11" t="s">
        <v>437</v>
      </c>
      <c r="N194" s="10">
        <v>3999</v>
      </c>
      <c r="O194" s="11" t="s">
        <v>479</v>
      </c>
      <c r="P194" s="9">
        <v>45944</v>
      </c>
      <c r="Q194" s="10">
        <v>8</v>
      </c>
      <c r="R194" s="3">
        <v>14400.08</v>
      </c>
      <c r="S194" s="3">
        <v>0</v>
      </c>
      <c r="T194" s="3">
        <v>0</v>
      </c>
      <c r="U194" s="33">
        <f t="shared" si="30"/>
        <v>14400.08</v>
      </c>
      <c r="V194" s="9">
        <f>IF(X194&lt;&gt;"Liquidação Cancelada",VLOOKUP(B194,'BASE DE DADOS OPS'!$B$4:$P$9650,10,FALSE),"Liquidação Cancelada")</f>
        <v>45945</v>
      </c>
      <c r="W194" s="13">
        <f t="shared" si="31"/>
        <v>1</v>
      </c>
      <c r="X194" s="10">
        <f>VLOOKUP(A194,'BASE DE DADOS OPS'!$A$4:$P$9650,12,FALSE)</f>
        <v>6697</v>
      </c>
      <c r="Y194" s="4">
        <f>IF(X194&lt;&gt;"Liquidação Cancelada",VLOOKUP(B194,'BASE DE DADOS OPS'!$B$5:$P$9635,12,FALSE),"Liquidação Cancelada")</f>
        <v>14400.08</v>
      </c>
      <c r="Z194" s="4">
        <f>IF(X194&lt;&gt;"Liquidação Cancelada",VLOOKUP(B194,'BASE DE DADOS OPS'!$B$5:$P$9635,14,FALSE),"Liquidação Cancelada")</f>
        <v>691.2</v>
      </c>
      <c r="AA194" s="4">
        <f>IF(X194&lt;&gt;"Liquidação Cancelada",VLOOKUP(B194,'BASE DE DADOS OPS'!$B$5:$P$9635,13,FALSE),"Liquidação Cancelada")</f>
        <v>13708.88</v>
      </c>
      <c r="AB194" s="4">
        <f t="shared" si="32"/>
        <v>13708.88</v>
      </c>
      <c r="AC194" s="3">
        <f t="shared" si="33"/>
        <v>0</v>
      </c>
      <c r="AD194" s="29"/>
    </row>
    <row r="195" spans="1:30" s="23" customFormat="1" ht="24.95" customHeight="1" x14ac:dyDescent="0.2">
      <c r="A195" s="23" t="str">
        <f t="shared" si="25"/>
        <v>1441|1440013|3|2025|26179697000101|3943|2352,66</v>
      </c>
      <c r="B195" s="23" t="str">
        <f t="shared" si="26"/>
        <v>1441|1440013|3|2025|76</v>
      </c>
      <c r="C195" s="28" t="str">
        <f t="shared" si="27"/>
        <v>1440013|76</v>
      </c>
      <c r="D195" s="10">
        <v>1441</v>
      </c>
      <c r="E195" s="10">
        <v>1440013</v>
      </c>
      <c r="F195" s="36" t="str">
        <f t="shared" si="28"/>
        <v>3/2025</v>
      </c>
      <c r="G195" s="10">
        <v>3</v>
      </c>
      <c r="H195" s="10">
        <v>2025</v>
      </c>
      <c r="I195" s="36" t="str">
        <f t="shared" si="29"/>
        <v>10.1</v>
      </c>
      <c r="J195" s="10">
        <v>10</v>
      </c>
      <c r="K195" s="10">
        <v>1</v>
      </c>
      <c r="L195" s="10">
        <v>26179697000101</v>
      </c>
      <c r="M195" s="11" t="s">
        <v>463</v>
      </c>
      <c r="N195" s="10">
        <v>3943</v>
      </c>
      <c r="O195" s="11" t="s">
        <v>498</v>
      </c>
      <c r="P195" s="9">
        <v>45944</v>
      </c>
      <c r="Q195" s="10">
        <v>9</v>
      </c>
      <c r="R195" s="3">
        <v>2476.48</v>
      </c>
      <c r="S195" s="3">
        <v>123.82</v>
      </c>
      <c r="T195" s="3">
        <v>0</v>
      </c>
      <c r="U195" s="33">
        <f t="shared" si="30"/>
        <v>2352.66</v>
      </c>
      <c r="V195" s="9">
        <f>IF(X195&lt;&gt;"Liquidação Cancelada",VLOOKUP(B195,'BASE DE DADOS OPS'!$B$4:$P$9650,10,FALSE),"Liquidação Cancelada")</f>
        <v>45945</v>
      </c>
      <c r="W195" s="13">
        <f t="shared" si="31"/>
        <v>1</v>
      </c>
      <c r="X195" s="10">
        <f>VLOOKUP(A195,'BASE DE DADOS OPS'!$A$4:$P$9650,12,FALSE)</f>
        <v>76</v>
      </c>
      <c r="Y195" s="4">
        <f>IF(X195&lt;&gt;"Liquidação Cancelada",VLOOKUP(B195,'BASE DE DADOS OPS'!$B$5:$P$9635,12,FALSE),"Liquidação Cancelada")</f>
        <v>2352.66</v>
      </c>
      <c r="Z195" s="4">
        <f>IF(X195&lt;&gt;"Liquidação Cancelada",VLOOKUP(B195,'BASE DE DADOS OPS'!$B$5:$P$9635,14,FALSE),"Liquidação Cancelada")</f>
        <v>118.87</v>
      </c>
      <c r="AA195" s="4">
        <f>IF(X195&lt;&gt;"Liquidação Cancelada",VLOOKUP(B195,'BASE DE DADOS OPS'!$B$5:$P$9635,13,FALSE),"Liquidação Cancelada")</f>
        <v>2233.79</v>
      </c>
      <c r="AB195" s="4">
        <f t="shared" si="32"/>
        <v>2233.79</v>
      </c>
      <c r="AC195" s="3">
        <f t="shared" si="33"/>
        <v>0</v>
      </c>
      <c r="AD195" s="29"/>
    </row>
    <row r="196" spans="1:30" s="23" customFormat="1" ht="24.95" customHeight="1" x14ac:dyDescent="0.2">
      <c r="A196" s="23" t="str">
        <f t="shared" ref="A196:A252" si="34">D196&amp;"|"&amp;E196&amp;"|"&amp;G196&amp;"|"&amp;H196&amp;"|"&amp;L196&amp;"|"&amp;N196&amp;"|"&amp;U196</f>
        <v>1441|1440005|44|2025|13743953000191|3008|1097,76</v>
      </c>
      <c r="B196" s="23" t="str">
        <f t="shared" ref="B196:B252" si="35">D196&amp;"|"&amp;E196&amp;"|"&amp;G196&amp;"|"&amp;H196&amp;"|"&amp;X196</f>
        <v>1441|1440005|44|2025|281</v>
      </c>
      <c r="C196" s="28" t="str">
        <f t="shared" ref="C196:C252" si="36">E196&amp;"|"&amp;X196</f>
        <v>1440005|281</v>
      </c>
      <c r="D196" s="10">
        <v>1441</v>
      </c>
      <c r="E196" s="10">
        <v>1440005</v>
      </c>
      <c r="F196" s="36" t="str">
        <f t="shared" ref="F196:F252" si="37">G196&amp;"/"&amp;H196</f>
        <v>44/2025</v>
      </c>
      <c r="G196" s="10">
        <v>44</v>
      </c>
      <c r="H196" s="10">
        <v>2025</v>
      </c>
      <c r="I196" s="36" t="str">
        <f t="shared" ref="I196:I252" si="38">J196&amp;"."&amp;K196</f>
        <v>10.1</v>
      </c>
      <c r="J196" s="10">
        <v>10</v>
      </c>
      <c r="K196" s="10">
        <v>1</v>
      </c>
      <c r="L196" s="10">
        <v>13743953000191</v>
      </c>
      <c r="M196" s="11" t="s">
        <v>121</v>
      </c>
      <c r="N196" s="10">
        <v>3008</v>
      </c>
      <c r="O196" s="11" t="s">
        <v>464</v>
      </c>
      <c r="P196" s="9">
        <v>45945</v>
      </c>
      <c r="Q196" s="10">
        <v>5</v>
      </c>
      <c r="R196" s="3">
        <v>1097.76</v>
      </c>
      <c r="S196" s="3">
        <v>0</v>
      </c>
      <c r="T196" s="3">
        <v>0</v>
      </c>
      <c r="U196" s="33">
        <f t="shared" ref="U196:U252" si="39">R196-S196-T196</f>
        <v>1097.76</v>
      </c>
      <c r="V196" s="9">
        <f>IF(X196&lt;&gt;"Liquidação Cancelada",VLOOKUP(B196,'BASE DE DADOS OPS'!$B$4:$P$9650,10,FALSE),"Liquidação Cancelada")</f>
        <v>45946</v>
      </c>
      <c r="W196" s="13">
        <f t="shared" ref="W196:W252" si="40">IF(X196&lt;&gt;"Liquidação Cancelada",IF(ISBLANK(V196),"AGUARDANDO PAGAMENTO",NETWORKDAYS(P196,V196)-1),"Liquidação Cancelada")</f>
        <v>1</v>
      </c>
      <c r="X196" s="10">
        <f>VLOOKUP(A196,'BASE DE DADOS OPS'!$A$4:$P$9650,12,FALSE)</f>
        <v>281</v>
      </c>
      <c r="Y196" s="4">
        <f>IF(X196&lt;&gt;"Liquidação Cancelada",VLOOKUP(B196,'BASE DE DADOS OPS'!$B$5:$P$9635,12,FALSE),"Liquidação Cancelada")</f>
        <v>1097.76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1097.76</v>
      </c>
      <c r="AB196" s="4">
        <f t="shared" ref="AB196:AB252" si="41">IF(X196&lt;&gt;"Liquidação Cancelada",Y196-Z196,"Liquidação Cancelada")</f>
        <v>1097.76</v>
      </c>
      <c r="AC196" s="3">
        <f t="shared" ref="AC196:AC252" si="42"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 t="shared" si="34"/>
        <v>1441|1440005|118|2025|66455593000199|5214|7730</v>
      </c>
      <c r="B197" s="23" t="str">
        <f t="shared" si="35"/>
        <v>1441|1440005|118|2025|282</v>
      </c>
      <c r="C197" s="28" t="str">
        <f t="shared" si="36"/>
        <v>1440005|282</v>
      </c>
      <c r="D197" s="10">
        <v>1441</v>
      </c>
      <c r="E197" s="10">
        <v>1440005</v>
      </c>
      <c r="F197" s="36" t="str">
        <f t="shared" si="37"/>
        <v>118/2025</v>
      </c>
      <c r="G197" s="10">
        <v>118</v>
      </c>
      <c r="H197" s="10">
        <v>2025</v>
      </c>
      <c r="I197" s="36" t="str">
        <f t="shared" si="38"/>
        <v>10.1</v>
      </c>
      <c r="J197" s="10">
        <v>10</v>
      </c>
      <c r="K197" s="10">
        <v>1</v>
      </c>
      <c r="L197" s="10">
        <v>66455593000199</v>
      </c>
      <c r="M197" s="11" t="s">
        <v>135</v>
      </c>
      <c r="N197" s="10">
        <v>5214</v>
      </c>
      <c r="O197" s="11" t="s">
        <v>472</v>
      </c>
      <c r="P197" s="9">
        <v>45945</v>
      </c>
      <c r="Q197" s="10">
        <v>1</v>
      </c>
      <c r="R197" s="3">
        <v>7730</v>
      </c>
      <c r="S197" s="3">
        <v>0</v>
      </c>
      <c r="T197" s="3">
        <v>0</v>
      </c>
      <c r="U197" s="33">
        <f t="shared" si="39"/>
        <v>7730</v>
      </c>
      <c r="V197" s="9">
        <f>IF(X197&lt;&gt;"Liquidação Cancelada",VLOOKUP(B197,'BASE DE DADOS OPS'!$B$4:$P$9650,10,FALSE),"Liquidação Cancelada")</f>
        <v>45946</v>
      </c>
      <c r="W197" s="13">
        <f t="shared" si="40"/>
        <v>1</v>
      </c>
      <c r="X197" s="10">
        <f>VLOOKUP(A197,'BASE DE DADOS OPS'!$A$4:$P$9650,12,FALSE)</f>
        <v>282</v>
      </c>
      <c r="Y197" s="4">
        <f>IF(X197&lt;&gt;"Liquidação Cancelada",VLOOKUP(B197,'BASE DE DADOS OPS'!$B$5:$P$9635,12,FALSE),"Liquidação Cancelada")</f>
        <v>7730</v>
      </c>
      <c r="Z197" s="4">
        <f>IF(X197&lt;&gt;"Liquidação Cancelada",VLOOKUP(B197,'BASE DE DADOS OPS'!$B$5:$P$9635,14,FALSE),"Liquidação Cancelada")</f>
        <v>92.76</v>
      </c>
      <c r="AA197" s="4">
        <f>IF(X197&lt;&gt;"Liquidação Cancelada",VLOOKUP(B197,'BASE DE DADOS OPS'!$B$5:$P$9635,13,FALSE),"Liquidação Cancelada")</f>
        <v>7637.24</v>
      </c>
      <c r="AB197" s="4">
        <f t="shared" si="41"/>
        <v>7637.24</v>
      </c>
      <c r="AC197" s="3">
        <f t="shared" si="42"/>
        <v>0</v>
      </c>
      <c r="AD197" s="29"/>
    </row>
    <row r="198" spans="1:30" s="23" customFormat="1" ht="24.95" customHeight="1" x14ac:dyDescent="0.2">
      <c r="A198" s="23" t="str">
        <f t="shared" si="34"/>
        <v>1441|1440005|133|2025|42715989000160|3017|1071</v>
      </c>
      <c r="B198" s="23" t="str">
        <f t="shared" si="35"/>
        <v>1441|1440005|133|2025|283</v>
      </c>
      <c r="C198" s="28" t="str">
        <f t="shared" si="36"/>
        <v>1440005|283</v>
      </c>
      <c r="D198" s="10">
        <v>1441</v>
      </c>
      <c r="E198" s="10">
        <v>1440005</v>
      </c>
      <c r="F198" s="36" t="str">
        <f t="shared" si="37"/>
        <v>133/2025</v>
      </c>
      <c r="G198" s="10">
        <v>133</v>
      </c>
      <c r="H198" s="10">
        <v>2025</v>
      </c>
      <c r="I198" s="36" t="str">
        <f t="shared" si="38"/>
        <v>10.1</v>
      </c>
      <c r="J198" s="10">
        <v>10</v>
      </c>
      <c r="K198" s="10">
        <v>1</v>
      </c>
      <c r="L198" s="10">
        <v>42715989000160</v>
      </c>
      <c r="M198" s="11" t="s">
        <v>142</v>
      </c>
      <c r="N198" s="10">
        <v>3017</v>
      </c>
      <c r="O198" s="11" t="s">
        <v>476</v>
      </c>
      <c r="P198" s="9">
        <v>45945</v>
      </c>
      <c r="Q198" s="10">
        <v>1</v>
      </c>
      <c r="R198" s="3">
        <v>1071</v>
      </c>
      <c r="S198" s="3">
        <v>0</v>
      </c>
      <c r="T198" s="3">
        <v>0</v>
      </c>
      <c r="U198" s="33">
        <f t="shared" si="39"/>
        <v>1071</v>
      </c>
      <c r="V198" s="9">
        <f>IF(X198&lt;&gt;"Liquidação Cancelada",VLOOKUP(B198,'BASE DE DADOS OPS'!$B$4:$P$9650,10,FALSE),"Liquidação Cancelada")</f>
        <v>45946</v>
      </c>
      <c r="W198" s="13">
        <f t="shared" si="40"/>
        <v>1</v>
      </c>
      <c r="X198" s="10">
        <f>VLOOKUP(A198,'BASE DE DADOS OPS'!$A$4:$P$9650,12,FALSE)</f>
        <v>283</v>
      </c>
      <c r="Y198" s="4">
        <f>IF(X198&lt;&gt;"Liquidação Cancelada",VLOOKUP(B198,'BASE DE DADOS OPS'!$B$5:$P$9635,12,FALSE),"Liquidação Cancelada")</f>
        <v>1071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1071</v>
      </c>
      <c r="AB198" s="4">
        <f t="shared" si="41"/>
        <v>1071</v>
      </c>
      <c r="AC198" s="3">
        <f t="shared" si="42"/>
        <v>0</v>
      </c>
      <c r="AD198" s="29"/>
    </row>
    <row r="199" spans="1:30" s="23" customFormat="1" ht="24.95" customHeight="1" x14ac:dyDescent="0.2">
      <c r="A199" s="23" t="str">
        <f t="shared" si="34"/>
        <v>1441|1440006|1|2025|1017250000105|3304|6519,93</v>
      </c>
      <c r="B199" s="23" t="str">
        <f t="shared" si="35"/>
        <v>1441|1440006|1|2025|89</v>
      </c>
      <c r="C199" s="28" t="str">
        <f t="shared" si="36"/>
        <v>1440006|89</v>
      </c>
      <c r="D199" s="10">
        <v>1441</v>
      </c>
      <c r="E199" s="10">
        <v>1440006</v>
      </c>
      <c r="F199" s="36" t="str">
        <f t="shared" si="37"/>
        <v>1/2025</v>
      </c>
      <c r="G199" s="10">
        <v>1</v>
      </c>
      <c r="H199" s="10">
        <v>2025</v>
      </c>
      <c r="I199" s="36" t="str">
        <f t="shared" si="38"/>
        <v>10.1</v>
      </c>
      <c r="J199" s="10">
        <v>10</v>
      </c>
      <c r="K199" s="10">
        <v>1</v>
      </c>
      <c r="L199" s="10">
        <v>1017250000105</v>
      </c>
      <c r="M199" s="11" t="s">
        <v>145</v>
      </c>
      <c r="N199" s="10">
        <v>3304</v>
      </c>
      <c r="O199" s="11" t="s">
        <v>13</v>
      </c>
      <c r="P199" s="9">
        <v>45945</v>
      </c>
      <c r="Q199" s="10">
        <v>11</v>
      </c>
      <c r="R199" s="3">
        <v>6519.93</v>
      </c>
      <c r="S199" s="3">
        <v>0</v>
      </c>
      <c r="T199" s="3">
        <v>0</v>
      </c>
      <c r="U199" s="33">
        <f t="shared" si="39"/>
        <v>6519.93</v>
      </c>
      <c r="V199" s="9">
        <f>IF(X199&lt;&gt;"Liquidação Cancelada",VLOOKUP(B199,'BASE DE DADOS OPS'!$B$4:$P$9650,10,FALSE),"Liquidação Cancelada")</f>
        <v>45945</v>
      </c>
      <c r="W199" s="13">
        <f t="shared" si="40"/>
        <v>0</v>
      </c>
      <c r="X199" s="10">
        <f>VLOOKUP(A199,'BASE DE DADOS OPS'!$A$4:$P$9650,12,FALSE)</f>
        <v>89</v>
      </c>
      <c r="Y199" s="4">
        <f>IF(X199&lt;&gt;"Liquidação Cancelada",VLOOKUP(B199,'BASE DE DADOS OPS'!$B$5:$P$9635,12,FALSE),"Liquidação Cancelada")</f>
        <v>6519.93</v>
      </c>
      <c r="Z199" s="4">
        <f>IF(X199&lt;&gt;"Liquidação Cancelada",VLOOKUP(B199,'BASE DE DADOS OPS'!$B$5:$P$9635,14,FALSE),"Liquidação Cancelada")</f>
        <v>158.41999999999999</v>
      </c>
      <c r="AA199" s="4">
        <f>IF(X199&lt;&gt;"Liquidação Cancelada",VLOOKUP(B199,'BASE DE DADOS OPS'!$B$5:$P$9635,13,FALSE),"Liquidação Cancelada")</f>
        <v>6361.51</v>
      </c>
      <c r="AB199" s="4">
        <f t="shared" si="41"/>
        <v>6361.51</v>
      </c>
      <c r="AC199" s="3">
        <f t="shared" si="42"/>
        <v>0</v>
      </c>
      <c r="AD199" s="29"/>
    </row>
    <row r="200" spans="1:30" s="23" customFormat="1" ht="24.95" customHeight="1" x14ac:dyDescent="0.2">
      <c r="A200" s="23" t="str">
        <f t="shared" si="34"/>
        <v>1441|1440011|55|2025|52078371000190|3919|1864</v>
      </c>
      <c r="B200" s="23" t="str">
        <f t="shared" si="35"/>
        <v>1441|1440011|55|2025|6716</v>
      </c>
      <c r="C200" s="28" t="str">
        <f t="shared" si="36"/>
        <v>1440011|6716</v>
      </c>
      <c r="D200" s="10">
        <v>1441</v>
      </c>
      <c r="E200" s="10">
        <v>1440011</v>
      </c>
      <c r="F200" s="36" t="str">
        <f t="shared" si="37"/>
        <v>55/2025</v>
      </c>
      <c r="G200" s="10">
        <v>55</v>
      </c>
      <c r="H200" s="10">
        <v>2025</v>
      </c>
      <c r="I200" s="36" t="str">
        <f t="shared" si="38"/>
        <v>10.1</v>
      </c>
      <c r="J200" s="10">
        <v>10</v>
      </c>
      <c r="K200" s="10">
        <v>1</v>
      </c>
      <c r="L200" s="10">
        <v>52078371000190</v>
      </c>
      <c r="M200" s="11" t="s">
        <v>311</v>
      </c>
      <c r="N200" s="10">
        <v>3919</v>
      </c>
      <c r="O200" s="11" t="s">
        <v>480</v>
      </c>
      <c r="P200" s="9">
        <v>45945</v>
      </c>
      <c r="Q200" s="10">
        <v>3</v>
      </c>
      <c r="R200" s="3">
        <v>1864</v>
      </c>
      <c r="S200" s="3">
        <v>0</v>
      </c>
      <c r="T200" s="3">
        <v>0</v>
      </c>
      <c r="U200" s="33">
        <f t="shared" si="39"/>
        <v>1864</v>
      </c>
      <c r="V200" s="9">
        <f>IF(X200&lt;&gt;"Liquidação Cancelada",VLOOKUP(B200,'BASE DE DADOS OPS'!$B$4:$P$9650,10,FALSE),"Liquidação Cancelada")</f>
        <v>45945</v>
      </c>
      <c r="W200" s="13">
        <f t="shared" si="40"/>
        <v>0</v>
      </c>
      <c r="X200" s="10">
        <f>VLOOKUP(A200,'BASE DE DADOS OPS'!$A$4:$P$9650,12,FALSE)</f>
        <v>6716</v>
      </c>
      <c r="Y200" s="4">
        <f>IF(X200&lt;&gt;"Liquidação Cancelada",VLOOKUP(B200,'BASE DE DADOS OPS'!$B$5:$P$9635,12,FALSE),"Liquidação Cancelada")</f>
        <v>1864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1864</v>
      </c>
      <c r="AB200" s="4">
        <f t="shared" si="41"/>
        <v>1864</v>
      </c>
      <c r="AC200" s="3">
        <f t="shared" si="42"/>
        <v>0</v>
      </c>
      <c r="AD200" s="29"/>
    </row>
    <row r="201" spans="1:30" s="23" customFormat="1" ht="24.95" customHeight="1" x14ac:dyDescent="0.2">
      <c r="A201" s="23" t="str">
        <f t="shared" si="34"/>
        <v>1441|1440011|57|2025|1017250000105|3304|3808,07</v>
      </c>
      <c r="B201" s="23" t="str">
        <f t="shared" si="35"/>
        <v>1441|1440011|57|2025|6722</v>
      </c>
      <c r="C201" s="28" t="str">
        <f t="shared" si="36"/>
        <v>1440011|6722</v>
      </c>
      <c r="D201" s="10">
        <v>1441</v>
      </c>
      <c r="E201" s="10">
        <v>1440011</v>
      </c>
      <c r="F201" s="36" t="str">
        <f t="shared" si="37"/>
        <v>57/2025</v>
      </c>
      <c r="G201" s="10">
        <v>57</v>
      </c>
      <c r="H201" s="10">
        <v>2025</v>
      </c>
      <c r="I201" s="36" t="str">
        <f t="shared" si="38"/>
        <v>10.1</v>
      </c>
      <c r="J201" s="10">
        <v>10</v>
      </c>
      <c r="K201" s="10">
        <v>1</v>
      </c>
      <c r="L201" s="10">
        <v>1017250000105</v>
      </c>
      <c r="M201" s="11" t="s">
        <v>145</v>
      </c>
      <c r="N201" s="10">
        <v>3304</v>
      </c>
      <c r="O201" s="11" t="s">
        <v>13</v>
      </c>
      <c r="P201" s="9">
        <v>45945</v>
      </c>
      <c r="Q201" s="10">
        <v>18</v>
      </c>
      <c r="R201" s="3">
        <v>3808.07</v>
      </c>
      <c r="S201" s="3">
        <v>0</v>
      </c>
      <c r="T201" s="3">
        <v>0</v>
      </c>
      <c r="U201" s="33">
        <f t="shared" si="39"/>
        <v>3808.07</v>
      </c>
      <c r="V201" s="9">
        <f>IF(X201&lt;&gt;"Liquidação Cancelada",VLOOKUP(B201,'BASE DE DADOS OPS'!$B$4:$P$9650,10,FALSE),"Liquidação Cancelada")</f>
        <v>45945</v>
      </c>
      <c r="W201" s="13">
        <f t="shared" si="40"/>
        <v>0</v>
      </c>
      <c r="X201" s="10">
        <f>VLOOKUP(A201,'BASE DE DADOS OPS'!$A$4:$P$9650,12,FALSE)</f>
        <v>6722</v>
      </c>
      <c r="Y201" s="4">
        <f>IF(X201&lt;&gt;"Liquidação Cancelada",VLOOKUP(B201,'BASE DE DADOS OPS'!$B$5:$P$9635,12,FALSE),"Liquidação Cancelada")</f>
        <v>3808.07</v>
      </c>
      <c r="Z201" s="4">
        <f>IF(X201&lt;&gt;"Liquidação Cancelada",VLOOKUP(B201,'BASE DE DADOS OPS'!$B$5:$P$9635,14,FALSE),"Liquidação Cancelada")</f>
        <v>93.32</v>
      </c>
      <c r="AA201" s="4">
        <f>IF(X201&lt;&gt;"Liquidação Cancelada",VLOOKUP(B201,'BASE DE DADOS OPS'!$B$5:$P$9635,13,FALSE),"Liquidação Cancelada")</f>
        <v>3714.75</v>
      </c>
      <c r="AB201" s="4">
        <f t="shared" si="41"/>
        <v>3714.75</v>
      </c>
      <c r="AC201" s="3">
        <f t="shared" si="42"/>
        <v>0</v>
      </c>
      <c r="AD201" s="29"/>
    </row>
    <row r="202" spans="1:30" s="23" customFormat="1" ht="24.95" customHeight="1" x14ac:dyDescent="0.2">
      <c r="A202" s="23" t="str">
        <f t="shared" si="34"/>
        <v>1441|1440011|57|2025|1017250000105|3304|1598,93</v>
      </c>
      <c r="B202" s="23" t="str">
        <f t="shared" si="35"/>
        <v>1441|1440011|57|2025|6723</v>
      </c>
      <c r="C202" s="28" t="str">
        <f t="shared" si="36"/>
        <v>1440011|6723</v>
      </c>
      <c r="D202" s="10">
        <v>1441</v>
      </c>
      <c r="E202" s="10">
        <v>1440011</v>
      </c>
      <c r="F202" s="36" t="str">
        <f t="shared" si="37"/>
        <v>57/2025</v>
      </c>
      <c r="G202" s="10">
        <v>57</v>
      </c>
      <c r="H202" s="10">
        <v>2025</v>
      </c>
      <c r="I202" s="36" t="str">
        <f t="shared" si="38"/>
        <v>10.1</v>
      </c>
      <c r="J202" s="10">
        <v>10</v>
      </c>
      <c r="K202" s="10">
        <v>1</v>
      </c>
      <c r="L202" s="10">
        <v>1017250000105</v>
      </c>
      <c r="M202" s="11" t="s">
        <v>145</v>
      </c>
      <c r="N202" s="10">
        <v>3304</v>
      </c>
      <c r="O202" s="11" t="s">
        <v>13</v>
      </c>
      <c r="P202" s="9">
        <v>45945</v>
      </c>
      <c r="Q202" s="10">
        <v>19</v>
      </c>
      <c r="R202" s="3">
        <v>1598.93</v>
      </c>
      <c r="S202" s="3">
        <v>0</v>
      </c>
      <c r="T202" s="3">
        <v>0</v>
      </c>
      <c r="U202" s="33">
        <f t="shared" si="39"/>
        <v>1598.93</v>
      </c>
      <c r="V202" s="9">
        <f>IF(X202&lt;&gt;"Liquidação Cancelada",VLOOKUP(B202,'BASE DE DADOS OPS'!$B$4:$P$9650,10,FALSE),"Liquidação Cancelada")</f>
        <v>45945</v>
      </c>
      <c r="W202" s="13">
        <f t="shared" si="40"/>
        <v>0</v>
      </c>
      <c r="X202" s="10">
        <f>VLOOKUP(A202,'BASE DE DADOS OPS'!$A$4:$P$9650,12,FALSE)</f>
        <v>6723</v>
      </c>
      <c r="Y202" s="4">
        <f>IF(X202&lt;&gt;"Liquidação Cancelada",VLOOKUP(B202,'BASE DE DADOS OPS'!$B$5:$P$9635,12,FALSE),"Liquidação Cancelada")</f>
        <v>1598.93</v>
      </c>
      <c r="Z202" s="4">
        <f>IF(X202&lt;&gt;"Liquidação Cancelada",VLOOKUP(B202,'BASE DE DADOS OPS'!$B$5:$P$9635,14,FALSE),"Liquidação Cancelada")</f>
        <v>39.020000000000003</v>
      </c>
      <c r="AA202" s="4">
        <f>IF(X202&lt;&gt;"Liquidação Cancelada",VLOOKUP(B202,'BASE DE DADOS OPS'!$B$5:$P$9635,13,FALSE),"Liquidação Cancelada")</f>
        <v>1559.91</v>
      </c>
      <c r="AB202" s="4">
        <f t="shared" si="41"/>
        <v>1559.91</v>
      </c>
      <c r="AC202" s="3">
        <f t="shared" si="42"/>
        <v>0</v>
      </c>
      <c r="AD202" s="29"/>
    </row>
    <row r="203" spans="1:30" s="23" customFormat="1" ht="24.95" customHeight="1" x14ac:dyDescent="0.2">
      <c r="A203" s="23" t="str">
        <f t="shared" si="34"/>
        <v>1441|1440011|57|2025|1017250000105|3304|12336,1</v>
      </c>
      <c r="B203" s="23" t="str">
        <f t="shared" si="35"/>
        <v>1441|1440011|57|2025|6724</v>
      </c>
      <c r="C203" s="28" t="str">
        <f t="shared" si="36"/>
        <v>1440011|6724</v>
      </c>
      <c r="D203" s="10">
        <v>1441</v>
      </c>
      <c r="E203" s="10">
        <v>1440011</v>
      </c>
      <c r="F203" s="36" t="str">
        <f t="shared" si="37"/>
        <v>57/2025</v>
      </c>
      <c r="G203" s="10">
        <v>57</v>
      </c>
      <c r="H203" s="10">
        <v>2025</v>
      </c>
      <c r="I203" s="36" t="str">
        <f t="shared" si="38"/>
        <v>10.1</v>
      </c>
      <c r="J203" s="10">
        <v>10</v>
      </c>
      <c r="K203" s="10">
        <v>1</v>
      </c>
      <c r="L203" s="10">
        <v>1017250000105</v>
      </c>
      <c r="M203" s="11" t="s">
        <v>145</v>
      </c>
      <c r="N203" s="10">
        <v>3304</v>
      </c>
      <c r="O203" s="11" t="s">
        <v>13</v>
      </c>
      <c r="P203" s="9">
        <v>45945</v>
      </c>
      <c r="Q203" s="10">
        <v>20</v>
      </c>
      <c r="R203" s="3">
        <v>12336.1</v>
      </c>
      <c r="S203" s="3">
        <v>0</v>
      </c>
      <c r="T203" s="3">
        <v>0</v>
      </c>
      <c r="U203" s="33">
        <f t="shared" si="39"/>
        <v>12336.1</v>
      </c>
      <c r="V203" s="9">
        <f>IF(X203&lt;&gt;"Liquidação Cancelada",VLOOKUP(B203,'BASE DE DADOS OPS'!$B$4:$P$9650,10,FALSE),"Liquidação Cancelada")</f>
        <v>45945</v>
      </c>
      <c r="W203" s="13">
        <f t="shared" si="40"/>
        <v>0</v>
      </c>
      <c r="X203" s="10">
        <f>VLOOKUP(A203,'BASE DE DADOS OPS'!$A$4:$P$9650,12,FALSE)</f>
        <v>6724</v>
      </c>
      <c r="Y203" s="4">
        <f>IF(X203&lt;&gt;"Liquidação Cancelada",VLOOKUP(B203,'BASE DE DADOS OPS'!$B$5:$P$9635,12,FALSE),"Liquidação Cancelada")</f>
        <v>12336.1</v>
      </c>
      <c r="Z203" s="4">
        <f>IF(X203&lt;&gt;"Liquidação Cancelada",VLOOKUP(B203,'BASE DE DADOS OPS'!$B$5:$P$9635,14,FALSE),"Liquidação Cancelada")</f>
        <v>302.52</v>
      </c>
      <c r="AA203" s="4">
        <f>IF(X203&lt;&gt;"Liquidação Cancelada",VLOOKUP(B203,'BASE DE DADOS OPS'!$B$5:$P$9635,13,FALSE),"Liquidação Cancelada")</f>
        <v>12033.58</v>
      </c>
      <c r="AB203" s="4">
        <f t="shared" si="41"/>
        <v>12033.58</v>
      </c>
      <c r="AC203" s="3">
        <f t="shared" si="42"/>
        <v>0</v>
      </c>
      <c r="AD203" s="29"/>
    </row>
    <row r="204" spans="1:30" s="23" customFormat="1" ht="24.95" customHeight="1" x14ac:dyDescent="0.2">
      <c r="A204" s="23" t="str">
        <f t="shared" si="34"/>
        <v>1441|1440011|57|2025|1017250000105|3304|28379,7</v>
      </c>
      <c r="B204" s="23" t="str">
        <f t="shared" si="35"/>
        <v>1441|1440011|57|2025|6725</v>
      </c>
      <c r="C204" s="28" t="str">
        <f t="shared" si="36"/>
        <v>1440011|6725</v>
      </c>
      <c r="D204" s="10">
        <v>1441</v>
      </c>
      <c r="E204" s="10">
        <v>1440011</v>
      </c>
      <c r="F204" s="36" t="str">
        <f t="shared" si="37"/>
        <v>57/2025</v>
      </c>
      <c r="G204" s="10">
        <v>57</v>
      </c>
      <c r="H204" s="10">
        <v>2025</v>
      </c>
      <c r="I204" s="36" t="str">
        <f t="shared" si="38"/>
        <v>10.1</v>
      </c>
      <c r="J204" s="10">
        <v>10</v>
      </c>
      <c r="K204" s="10">
        <v>1</v>
      </c>
      <c r="L204" s="10">
        <v>1017250000105</v>
      </c>
      <c r="M204" s="11" t="s">
        <v>145</v>
      </c>
      <c r="N204" s="10">
        <v>3304</v>
      </c>
      <c r="O204" s="11" t="s">
        <v>13</v>
      </c>
      <c r="P204" s="9">
        <v>45945</v>
      </c>
      <c r="Q204" s="10">
        <v>21</v>
      </c>
      <c r="R204" s="3">
        <v>28379.7</v>
      </c>
      <c r="S204" s="3">
        <v>0</v>
      </c>
      <c r="T204" s="3">
        <v>0</v>
      </c>
      <c r="U204" s="33">
        <f t="shared" si="39"/>
        <v>28379.7</v>
      </c>
      <c r="V204" s="9">
        <f>IF(X204&lt;&gt;"Liquidação Cancelada",VLOOKUP(B204,'BASE DE DADOS OPS'!$B$4:$P$9650,10,FALSE),"Liquidação Cancelada")</f>
        <v>45945</v>
      </c>
      <c r="W204" s="13">
        <f t="shared" si="40"/>
        <v>0</v>
      </c>
      <c r="X204" s="10">
        <f>VLOOKUP(A204,'BASE DE DADOS OPS'!$A$4:$P$9650,12,FALSE)</f>
        <v>6725</v>
      </c>
      <c r="Y204" s="4">
        <f>IF(X204&lt;&gt;"Liquidação Cancelada",VLOOKUP(B204,'BASE DE DADOS OPS'!$B$5:$P$9635,12,FALSE),"Liquidação Cancelada")</f>
        <v>28379.699999999997</v>
      </c>
      <c r="Z204" s="4">
        <f>IF(X204&lt;&gt;"Liquidação Cancelada",VLOOKUP(B204,'BASE DE DADOS OPS'!$B$5:$P$9635,14,FALSE),"Liquidação Cancelada")</f>
        <v>694.03</v>
      </c>
      <c r="AA204" s="4">
        <f>IF(X204&lt;&gt;"Liquidação Cancelada",VLOOKUP(B204,'BASE DE DADOS OPS'!$B$5:$P$9635,13,FALSE),"Liquidação Cancelada")</f>
        <v>27685.67</v>
      </c>
      <c r="AB204" s="4">
        <f t="shared" si="41"/>
        <v>27685.67</v>
      </c>
      <c r="AC204" s="3">
        <f t="shared" si="42"/>
        <v>3.637978807091713E-12</v>
      </c>
      <c r="AD204" s="29"/>
    </row>
    <row r="205" spans="1:30" s="23" customFormat="1" ht="24.95" customHeight="1" x14ac:dyDescent="0.2">
      <c r="A205" s="23" t="str">
        <f t="shared" si="34"/>
        <v>1441|1440011|171|2025|87883807000106|3910|325,6</v>
      </c>
      <c r="B205" s="23" t="str">
        <f t="shared" si="35"/>
        <v>1441|1440011|171|2025|6726</v>
      </c>
      <c r="C205" s="28" t="str">
        <f t="shared" si="36"/>
        <v>1440011|6726</v>
      </c>
      <c r="D205" s="10">
        <v>1441</v>
      </c>
      <c r="E205" s="10">
        <v>1440011</v>
      </c>
      <c r="F205" s="36" t="str">
        <f t="shared" si="37"/>
        <v>171/2025</v>
      </c>
      <c r="G205" s="10">
        <v>171</v>
      </c>
      <c r="H205" s="10">
        <v>2025</v>
      </c>
      <c r="I205" s="36" t="str">
        <f t="shared" si="38"/>
        <v>10.1</v>
      </c>
      <c r="J205" s="10">
        <v>10</v>
      </c>
      <c r="K205" s="10">
        <v>1</v>
      </c>
      <c r="L205" s="10">
        <v>87883807000106</v>
      </c>
      <c r="M205" s="11" t="s">
        <v>402</v>
      </c>
      <c r="N205" s="10">
        <v>3910</v>
      </c>
      <c r="O205" s="11" t="s">
        <v>486</v>
      </c>
      <c r="P205" s="9">
        <v>45945</v>
      </c>
      <c r="Q205" s="10">
        <v>10</v>
      </c>
      <c r="R205" s="3">
        <v>325.60000000000002</v>
      </c>
      <c r="S205" s="3">
        <v>0</v>
      </c>
      <c r="T205" s="3">
        <v>0</v>
      </c>
      <c r="U205" s="33">
        <f t="shared" si="39"/>
        <v>325.60000000000002</v>
      </c>
      <c r="V205" s="9">
        <f>IF(X205&lt;&gt;"Liquidação Cancelada",VLOOKUP(B205,'BASE DE DADOS OPS'!$B$4:$P$9650,10,FALSE),"Liquidação Cancelada")</f>
        <v>45945</v>
      </c>
      <c r="W205" s="13">
        <f t="shared" si="40"/>
        <v>0</v>
      </c>
      <c r="X205" s="10">
        <f>VLOOKUP(A205,'BASE DE DADOS OPS'!$A$4:$P$9650,12,FALSE)</f>
        <v>6726</v>
      </c>
      <c r="Y205" s="4">
        <f>IF(X205&lt;&gt;"Liquidação Cancelada",VLOOKUP(B205,'BASE DE DADOS OPS'!$B$5:$P$9635,12,FALSE),"Liquidação Cancelada")</f>
        <v>325.60000000000002</v>
      </c>
      <c r="Z205" s="4">
        <f>IF(X205&lt;&gt;"Liquidação Cancelada",VLOOKUP(B205,'BASE DE DADOS OPS'!$B$5:$P$9635,14,FALSE),"Liquidação Cancelada")</f>
        <v>7.81</v>
      </c>
      <c r="AA205" s="4">
        <f>IF(X205&lt;&gt;"Liquidação Cancelada",VLOOKUP(B205,'BASE DE DADOS OPS'!$B$5:$P$9635,13,FALSE),"Liquidação Cancelada")</f>
        <v>317.79000000000002</v>
      </c>
      <c r="AB205" s="4">
        <f t="shared" si="41"/>
        <v>317.79000000000002</v>
      </c>
      <c r="AC205" s="3">
        <f t="shared" si="42"/>
        <v>0</v>
      </c>
      <c r="AD205" s="29"/>
    </row>
    <row r="206" spans="1:30" ht="24.95" customHeight="1" x14ac:dyDescent="0.2">
      <c r="A206" s="23" t="str">
        <f t="shared" si="34"/>
        <v>1441|1440011|246|2025|5666393000190|3305|1706,56</v>
      </c>
      <c r="B206" s="23" t="str">
        <f t="shared" si="35"/>
        <v>1441|1440011|246|2025|6720</v>
      </c>
      <c r="C206" s="28" t="str">
        <f t="shared" si="36"/>
        <v>1440011|6720</v>
      </c>
      <c r="D206" s="10">
        <v>1441</v>
      </c>
      <c r="E206" s="10">
        <v>1440011</v>
      </c>
      <c r="F206" s="36" t="str">
        <f t="shared" si="37"/>
        <v>246/2025</v>
      </c>
      <c r="G206" s="10">
        <v>246</v>
      </c>
      <c r="H206" s="10">
        <v>2025</v>
      </c>
      <c r="I206" s="36" t="str">
        <f t="shared" si="38"/>
        <v>10.1</v>
      </c>
      <c r="J206" s="10">
        <v>10</v>
      </c>
      <c r="K206" s="10">
        <v>1</v>
      </c>
      <c r="L206" s="10">
        <v>5666393000190</v>
      </c>
      <c r="M206" s="11" t="s">
        <v>438</v>
      </c>
      <c r="N206" s="10">
        <v>3305</v>
      </c>
      <c r="O206" s="11" t="s">
        <v>15</v>
      </c>
      <c r="P206" s="9">
        <v>45945</v>
      </c>
      <c r="Q206" s="10">
        <v>3</v>
      </c>
      <c r="R206" s="3">
        <v>1759.34</v>
      </c>
      <c r="S206" s="3">
        <v>52.78</v>
      </c>
      <c r="T206" s="3">
        <v>0</v>
      </c>
      <c r="U206" s="33">
        <f t="shared" si="39"/>
        <v>1706.56</v>
      </c>
      <c r="V206" s="9">
        <f>IF(X206&lt;&gt;"Liquidação Cancelada",VLOOKUP(B206,'BASE DE DADOS OPS'!$B$4:$P$9650,10,FALSE),"Liquidação Cancelada")</f>
        <v>45945</v>
      </c>
      <c r="W206" s="13">
        <f t="shared" si="40"/>
        <v>0</v>
      </c>
      <c r="X206" s="10">
        <f>VLOOKUP(A206,'BASE DE DADOS OPS'!$A$4:$P$9650,12,FALSE)</f>
        <v>6720</v>
      </c>
      <c r="Y206" s="4">
        <f>IF(X206&lt;&gt;"Liquidação Cancelada",VLOOKUP(B206,'BASE DE DADOS OPS'!$B$5:$P$9635,12,FALSE),"Liquidação Cancelada")</f>
        <v>1706.56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1706.56</v>
      </c>
      <c r="AB206" s="4">
        <f t="shared" si="41"/>
        <v>1706.56</v>
      </c>
      <c r="AC206" s="3">
        <f t="shared" si="42"/>
        <v>0</v>
      </c>
      <c r="AD206" s="29"/>
    </row>
    <row r="207" spans="1:30" ht="24.95" customHeight="1" x14ac:dyDescent="0.2">
      <c r="A207" s="23" t="str">
        <f t="shared" si="34"/>
        <v>1441|1440011|364|2025|12057731000152|3922|500</v>
      </c>
      <c r="B207" s="23" t="str">
        <f t="shared" si="35"/>
        <v>1441|1440011|364|2025|6717</v>
      </c>
      <c r="C207" s="28" t="str">
        <f t="shared" si="36"/>
        <v>1440011|6717</v>
      </c>
      <c r="D207" s="10">
        <v>1441</v>
      </c>
      <c r="E207" s="10">
        <v>1440011</v>
      </c>
      <c r="F207" s="36" t="str">
        <f t="shared" si="37"/>
        <v>364/2025</v>
      </c>
      <c r="G207" s="10">
        <v>364</v>
      </c>
      <c r="H207" s="10">
        <v>2025</v>
      </c>
      <c r="I207" s="36" t="str">
        <f t="shared" si="38"/>
        <v>10.1</v>
      </c>
      <c r="J207" s="10">
        <v>10</v>
      </c>
      <c r="K207" s="10">
        <v>1</v>
      </c>
      <c r="L207" s="10">
        <v>12057731000152</v>
      </c>
      <c r="M207" s="11" t="s">
        <v>460</v>
      </c>
      <c r="N207" s="10">
        <v>3922</v>
      </c>
      <c r="O207" s="11" t="s">
        <v>21</v>
      </c>
      <c r="P207" s="9">
        <v>45945</v>
      </c>
      <c r="Q207" s="10">
        <v>9</v>
      </c>
      <c r="R207" s="3">
        <v>500</v>
      </c>
      <c r="S207" s="3">
        <v>0</v>
      </c>
      <c r="T207" s="3">
        <v>0</v>
      </c>
      <c r="U207" s="33">
        <f t="shared" si="39"/>
        <v>500</v>
      </c>
      <c r="V207" s="9">
        <f>IF(X207&lt;&gt;"Liquidação Cancelada",VLOOKUP(B207,'BASE DE DADOS OPS'!$B$4:$P$9650,10,FALSE),"Liquidação Cancelada")</f>
        <v>45945</v>
      </c>
      <c r="W207" s="13">
        <f t="shared" si="40"/>
        <v>0</v>
      </c>
      <c r="X207" s="10">
        <f>VLOOKUP(A207,'BASE DE DADOS OPS'!$A$4:$P$9650,12,FALSE)</f>
        <v>6717</v>
      </c>
      <c r="Y207" s="4">
        <f>IF(X207&lt;&gt;"Liquidação Cancelada",VLOOKUP(B207,'BASE DE DADOS OPS'!$B$5:$P$9635,12,FALSE),"Liquidação Cancelada")</f>
        <v>500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500</v>
      </c>
      <c r="AB207" s="4">
        <f t="shared" si="41"/>
        <v>500</v>
      </c>
      <c r="AC207" s="3">
        <f t="shared" si="42"/>
        <v>0</v>
      </c>
      <c r="AD207" s="29"/>
    </row>
    <row r="208" spans="1:30" ht="24.95" customHeight="1" x14ac:dyDescent="0.2">
      <c r="A208" s="23" t="str">
        <f t="shared" si="34"/>
        <v>1441|1440011|365|2025|12057731000152|3921|3097</v>
      </c>
      <c r="B208" s="23" t="str">
        <f t="shared" si="35"/>
        <v>1441|1440011|365|2025|6714</v>
      </c>
      <c r="C208" s="28" t="str">
        <f t="shared" si="36"/>
        <v>1440011|6714</v>
      </c>
      <c r="D208" s="10">
        <v>1441</v>
      </c>
      <c r="E208" s="10">
        <v>1440011</v>
      </c>
      <c r="F208" s="36" t="str">
        <f t="shared" si="37"/>
        <v>365/2025</v>
      </c>
      <c r="G208" s="10">
        <v>365</v>
      </c>
      <c r="H208" s="10">
        <v>2025</v>
      </c>
      <c r="I208" s="36" t="str">
        <f t="shared" si="38"/>
        <v>10.1</v>
      </c>
      <c r="J208" s="10">
        <v>10</v>
      </c>
      <c r="K208" s="10">
        <v>1</v>
      </c>
      <c r="L208" s="10">
        <v>12057731000152</v>
      </c>
      <c r="M208" s="11" t="s">
        <v>460</v>
      </c>
      <c r="N208" s="10">
        <v>3921</v>
      </c>
      <c r="O208" s="11" t="s">
        <v>482</v>
      </c>
      <c r="P208" s="9">
        <v>45945</v>
      </c>
      <c r="Q208" s="10">
        <v>13</v>
      </c>
      <c r="R208" s="3">
        <v>3260</v>
      </c>
      <c r="S208" s="3">
        <v>163</v>
      </c>
      <c r="T208" s="3">
        <v>0</v>
      </c>
      <c r="U208" s="33">
        <f t="shared" si="39"/>
        <v>3097</v>
      </c>
      <c r="V208" s="9">
        <f>IF(X208&lt;&gt;"Liquidação Cancelada",VLOOKUP(B208,'BASE DE DADOS OPS'!$B$4:$P$9650,10,FALSE),"Liquidação Cancelada")</f>
        <v>45945</v>
      </c>
      <c r="W208" s="13">
        <f t="shared" si="40"/>
        <v>0</v>
      </c>
      <c r="X208" s="10">
        <f>VLOOKUP(A208,'BASE DE DADOS OPS'!$A$4:$P$9650,12,FALSE)</f>
        <v>6714</v>
      </c>
      <c r="Y208" s="4">
        <f>IF(X208&lt;&gt;"Liquidação Cancelada",VLOOKUP(B208,'BASE DE DADOS OPS'!$B$5:$P$9635,12,FALSE),"Liquidação Cancelada")</f>
        <v>3097</v>
      </c>
      <c r="Z208" s="4">
        <f>IF(X208&lt;&gt;"Liquidação Cancelada",VLOOKUP(B208,'BASE DE DADOS OPS'!$B$5:$P$9635,14,FALSE),"Liquidação Cancelada")</f>
        <v>156.47999999999999</v>
      </c>
      <c r="AA208" s="4">
        <f>IF(X208&lt;&gt;"Liquidação Cancelada",VLOOKUP(B208,'BASE DE DADOS OPS'!$B$5:$P$9635,13,FALSE),"Liquidação Cancelada")</f>
        <v>2940.52</v>
      </c>
      <c r="AB208" s="4">
        <f t="shared" si="41"/>
        <v>2940.52</v>
      </c>
      <c r="AC208" s="3">
        <f t="shared" si="42"/>
        <v>0</v>
      </c>
      <c r="AD208" s="29"/>
    </row>
    <row r="209" spans="1:30" ht="24.95" customHeight="1" x14ac:dyDescent="0.2">
      <c r="A209" s="23" t="str">
        <f t="shared" si="34"/>
        <v>1441|1440011|365|2025|12057731000152|3921|3509</v>
      </c>
      <c r="B209" s="23" t="str">
        <f t="shared" si="35"/>
        <v>1441|1440011|365|2025|6718</v>
      </c>
      <c r="C209" s="28" t="str">
        <f t="shared" si="36"/>
        <v>1440011|6718</v>
      </c>
      <c r="D209" s="10">
        <v>1441</v>
      </c>
      <c r="E209" s="10">
        <v>1440011</v>
      </c>
      <c r="F209" s="36" t="str">
        <f t="shared" si="37"/>
        <v>365/2025</v>
      </c>
      <c r="G209" s="10">
        <v>365</v>
      </c>
      <c r="H209" s="10">
        <v>2025</v>
      </c>
      <c r="I209" s="36" t="str">
        <f t="shared" si="38"/>
        <v>10.1</v>
      </c>
      <c r="J209" s="10">
        <v>10</v>
      </c>
      <c r="K209" s="10">
        <v>1</v>
      </c>
      <c r="L209" s="10">
        <v>12057731000152</v>
      </c>
      <c r="M209" s="11" t="s">
        <v>460</v>
      </c>
      <c r="N209" s="10">
        <v>3921</v>
      </c>
      <c r="O209" s="11" t="s">
        <v>482</v>
      </c>
      <c r="P209" s="9">
        <v>45945</v>
      </c>
      <c r="Q209" s="10">
        <v>14</v>
      </c>
      <c r="R209" s="3">
        <v>3720</v>
      </c>
      <c r="S209" s="3">
        <v>211</v>
      </c>
      <c r="T209" s="3">
        <v>0</v>
      </c>
      <c r="U209" s="33">
        <f t="shared" si="39"/>
        <v>3509</v>
      </c>
      <c r="V209" s="9">
        <f>IF(X209&lt;&gt;"Liquidação Cancelada",VLOOKUP(B209,'BASE DE DADOS OPS'!$B$4:$P$9650,10,FALSE),"Liquidação Cancelada")</f>
        <v>45945</v>
      </c>
      <c r="W209" s="13">
        <f t="shared" si="40"/>
        <v>0</v>
      </c>
      <c r="X209" s="10">
        <f>VLOOKUP(A209,'BASE DE DADOS OPS'!$A$4:$P$9650,12,FALSE)</f>
        <v>6718</v>
      </c>
      <c r="Y209" s="4">
        <f>IF(X209&lt;&gt;"Liquidação Cancelada",VLOOKUP(B209,'BASE DE DADOS OPS'!$B$5:$P$9635,12,FALSE),"Liquidação Cancelada")</f>
        <v>3509</v>
      </c>
      <c r="Z209" s="4">
        <f>IF(X209&lt;&gt;"Liquidação Cancelada",VLOOKUP(B209,'BASE DE DADOS OPS'!$B$5:$P$9635,14,FALSE),"Liquidação Cancelada")</f>
        <v>202.56</v>
      </c>
      <c r="AA209" s="4">
        <f>IF(X209&lt;&gt;"Liquidação Cancelada",VLOOKUP(B209,'BASE DE DADOS OPS'!$B$5:$P$9635,13,FALSE),"Liquidação Cancelada")</f>
        <v>3306.44</v>
      </c>
      <c r="AB209" s="4">
        <f t="shared" si="41"/>
        <v>3306.44</v>
      </c>
      <c r="AC209" s="3">
        <f t="shared" si="42"/>
        <v>0</v>
      </c>
      <c r="AD209" s="29"/>
    </row>
    <row r="210" spans="1:30" ht="24.95" customHeight="1" x14ac:dyDescent="0.2">
      <c r="A210" s="23" t="str">
        <f t="shared" si="34"/>
        <v>1441|1440011|369|2025|22884260000100|3921|2679,15</v>
      </c>
      <c r="B210" s="23" t="str">
        <f t="shared" si="35"/>
        <v>1441|1440011|369|2025|6704</v>
      </c>
      <c r="C210" s="28" t="str">
        <f t="shared" si="36"/>
        <v>1440011|6704</v>
      </c>
      <c r="D210" s="10">
        <v>1441</v>
      </c>
      <c r="E210" s="10">
        <v>1440011</v>
      </c>
      <c r="F210" s="36" t="str">
        <f t="shared" si="37"/>
        <v>369/2025</v>
      </c>
      <c r="G210" s="10">
        <v>369</v>
      </c>
      <c r="H210" s="10">
        <v>2025</v>
      </c>
      <c r="I210" s="36" t="str">
        <f t="shared" si="38"/>
        <v>10.1</v>
      </c>
      <c r="J210" s="10">
        <v>10</v>
      </c>
      <c r="K210" s="10">
        <v>1</v>
      </c>
      <c r="L210" s="10">
        <v>22884260000100</v>
      </c>
      <c r="M210" s="11" t="s">
        <v>365</v>
      </c>
      <c r="N210" s="10">
        <v>3921</v>
      </c>
      <c r="O210" s="11" t="s">
        <v>482</v>
      </c>
      <c r="P210" s="9">
        <v>45945</v>
      </c>
      <c r="Q210" s="10">
        <v>1</v>
      </c>
      <c r="R210" s="3">
        <v>2857</v>
      </c>
      <c r="S210" s="3">
        <v>177.85</v>
      </c>
      <c r="T210" s="3">
        <v>0</v>
      </c>
      <c r="U210" s="33">
        <f t="shared" si="39"/>
        <v>2679.15</v>
      </c>
      <c r="V210" s="9">
        <f>IF(X210&lt;&gt;"Liquidação Cancelada",VLOOKUP(B210,'BASE DE DADOS OPS'!$B$4:$P$9650,10,FALSE),"Liquidação Cancelada")</f>
        <v>45945</v>
      </c>
      <c r="W210" s="13">
        <f t="shared" si="40"/>
        <v>0</v>
      </c>
      <c r="X210" s="10">
        <f>VLOOKUP(A210,'BASE DE DADOS OPS'!$A$4:$P$9650,12,FALSE)</f>
        <v>6704</v>
      </c>
      <c r="Y210" s="4">
        <f>IF(X210&lt;&gt;"Liquidação Cancelada",VLOOKUP(B210,'BASE DE DADOS OPS'!$B$5:$P$9635,12,FALSE),"Liquidação Cancelada")</f>
        <v>2679.15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2679.15</v>
      </c>
      <c r="AB210" s="4">
        <f t="shared" si="41"/>
        <v>2679.15</v>
      </c>
      <c r="AC210" s="3">
        <f t="shared" si="42"/>
        <v>0</v>
      </c>
      <c r="AD210" s="29"/>
    </row>
    <row r="211" spans="1:30" ht="24.95" customHeight="1" x14ac:dyDescent="0.2">
      <c r="A211" s="23" t="str">
        <f t="shared" si="34"/>
        <v>1441|1440011|370|2025|22884260000100|3922|700</v>
      </c>
      <c r="B211" s="23" t="str">
        <f t="shared" si="35"/>
        <v>1441|1440011|370|2025|6706</v>
      </c>
      <c r="C211" s="28" t="str">
        <f t="shared" si="36"/>
        <v>1440011|6706</v>
      </c>
      <c r="D211" s="10">
        <v>1441</v>
      </c>
      <c r="E211" s="10">
        <v>1440011</v>
      </c>
      <c r="F211" s="36" t="str">
        <f t="shared" si="37"/>
        <v>370/2025</v>
      </c>
      <c r="G211" s="10">
        <v>370</v>
      </c>
      <c r="H211" s="10">
        <v>2025</v>
      </c>
      <c r="I211" s="36" t="str">
        <f t="shared" si="38"/>
        <v>10.1</v>
      </c>
      <c r="J211" s="10">
        <v>10</v>
      </c>
      <c r="K211" s="10">
        <v>1</v>
      </c>
      <c r="L211" s="10">
        <v>22884260000100</v>
      </c>
      <c r="M211" s="11" t="s">
        <v>365</v>
      </c>
      <c r="N211" s="10">
        <v>3922</v>
      </c>
      <c r="O211" s="11" t="s">
        <v>21</v>
      </c>
      <c r="P211" s="9">
        <v>45945</v>
      </c>
      <c r="Q211" s="10">
        <v>1</v>
      </c>
      <c r="R211" s="3">
        <v>700</v>
      </c>
      <c r="S211" s="3">
        <v>0</v>
      </c>
      <c r="T211" s="3">
        <v>0</v>
      </c>
      <c r="U211" s="33">
        <f t="shared" si="39"/>
        <v>700</v>
      </c>
      <c r="V211" s="9">
        <f>IF(X211&lt;&gt;"Liquidação Cancelada",VLOOKUP(B211,'BASE DE DADOS OPS'!$B$4:$P$9650,10,FALSE),"Liquidação Cancelada")</f>
        <v>45945</v>
      </c>
      <c r="W211" s="13">
        <f t="shared" si="40"/>
        <v>0</v>
      </c>
      <c r="X211" s="10">
        <f>VLOOKUP(A211,'BASE DE DADOS OPS'!$A$4:$P$9650,12,FALSE)</f>
        <v>6706</v>
      </c>
      <c r="Y211" s="4">
        <f>IF(X211&lt;&gt;"Liquidação Cancelada",VLOOKUP(B211,'BASE DE DADOS OPS'!$B$5:$P$9635,12,FALSE),"Liquidação Cancelada")</f>
        <v>700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700</v>
      </c>
      <c r="AB211" s="4">
        <f t="shared" si="41"/>
        <v>700</v>
      </c>
      <c r="AC211" s="3">
        <f t="shared" si="42"/>
        <v>0</v>
      </c>
      <c r="AD211" s="29"/>
    </row>
    <row r="212" spans="1:30" ht="24.95" customHeight="1" x14ac:dyDescent="0.2">
      <c r="A212" s="23" t="str">
        <f t="shared" si="34"/>
        <v>1441|1440006|47|2025|29419181000177|3948|5400</v>
      </c>
      <c r="B212" s="23" t="str">
        <f t="shared" si="35"/>
        <v>1441|1440006|47|2025|90</v>
      </c>
      <c r="C212" s="28" t="str">
        <f t="shared" si="36"/>
        <v>1440006|90</v>
      </c>
      <c r="D212" s="10">
        <v>1441</v>
      </c>
      <c r="E212" s="10">
        <v>1440006</v>
      </c>
      <c r="F212" s="36" t="str">
        <f t="shared" si="37"/>
        <v>47/2025</v>
      </c>
      <c r="G212" s="10">
        <v>47</v>
      </c>
      <c r="H212" s="10">
        <v>2025</v>
      </c>
      <c r="I212" s="36" t="str">
        <f t="shared" si="38"/>
        <v>10.1</v>
      </c>
      <c r="J212" s="10">
        <v>10</v>
      </c>
      <c r="K212" s="10">
        <v>1</v>
      </c>
      <c r="L212" s="10">
        <v>29419181000177</v>
      </c>
      <c r="M212" s="11" t="s">
        <v>149</v>
      </c>
      <c r="N212" s="10">
        <v>3948</v>
      </c>
      <c r="O212" s="11" t="s">
        <v>23</v>
      </c>
      <c r="P212" s="9">
        <v>45946</v>
      </c>
      <c r="Q212" s="10">
        <v>1</v>
      </c>
      <c r="R212" s="3">
        <v>5400</v>
      </c>
      <c r="S212" s="3">
        <v>0</v>
      </c>
      <c r="T212" s="3">
        <v>0</v>
      </c>
      <c r="U212" s="33">
        <f t="shared" si="39"/>
        <v>5400</v>
      </c>
      <c r="V212" s="9">
        <f>IF(X212&lt;&gt;"Liquidação Cancelada",VLOOKUP(B212,'BASE DE DADOS OPS'!$B$4:$P$9650,10,FALSE),"Liquidação Cancelada")</f>
        <v>45946</v>
      </c>
      <c r="W212" s="13">
        <f t="shared" si="40"/>
        <v>0</v>
      </c>
      <c r="X212" s="10">
        <f>VLOOKUP(A212,'BASE DE DADOS OPS'!$A$4:$P$9650,12,FALSE)</f>
        <v>90</v>
      </c>
      <c r="Y212" s="4">
        <f>IF(X212&lt;&gt;"Liquidação Cancelada",VLOOKUP(B212,'BASE DE DADOS OPS'!$B$5:$P$9635,12,FALSE),"Liquidação Cancelada")</f>
        <v>5400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5400</v>
      </c>
      <c r="AB212" s="4">
        <f t="shared" si="41"/>
        <v>5400</v>
      </c>
      <c r="AC212" s="3">
        <f t="shared" si="42"/>
        <v>0</v>
      </c>
      <c r="AD212" s="29"/>
    </row>
    <row r="213" spans="1:30" ht="24.95" customHeight="1" x14ac:dyDescent="0.2">
      <c r="A213" s="23" t="str">
        <f t="shared" si="34"/>
        <v>1441|1440011|178|2025|34028316001509|3915|44623,9</v>
      </c>
      <c r="B213" s="23" t="str">
        <f t="shared" si="35"/>
        <v>1441|1440011|178|2025|6739</v>
      </c>
      <c r="C213" s="28" t="str">
        <f t="shared" si="36"/>
        <v>1440011|6739</v>
      </c>
      <c r="D213" s="10">
        <v>1441</v>
      </c>
      <c r="E213" s="10">
        <v>1440011</v>
      </c>
      <c r="F213" s="36" t="str">
        <f t="shared" si="37"/>
        <v>178/2025</v>
      </c>
      <c r="G213" s="10">
        <v>178</v>
      </c>
      <c r="H213" s="10">
        <v>2025</v>
      </c>
      <c r="I213" s="36" t="str">
        <f t="shared" si="38"/>
        <v>10.1</v>
      </c>
      <c r="J213" s="10">
        <v>10</v>
      </c>
      <c r="K213" s="10">
        <v>1</v>
      </c>
      <c r="L213" s="10">
        <v>34028316001509</v>
      </c>
      <c r="M213" s="11" t="s">
        <v>386</v>
      </c>
      <c r="N213" s="10">
        <v>3915</v>
      </c>
      <c r="O213" s="11" t="s">
        <v>487</v>
      </c>
      <c r="P213" s="9">
        <v>45946</v>
      </c>
      <c r="Q213" s="10" t="s">
        <v>577</v>
      </c>
      <c r="R213" s="3">
        <f>25.75+44598.15</f>
        <v>44623.9</v>
      </c>
      <c r="S213" s="3">
        <v>0</v>
      </c>
      <c r="T213" s="3">
        <v>0</v>
      </c>
      <c r="U213" s="33">
        <f t="shared" si="39"/>
        <v>44623.9</v>
      </c>
      <c r="V213" s="9">
        <f>IF(X213&lt;&gt;"Liquidação Cancelada",VLOOKUP(B213,'BASE DE DADOS OPS'!$B$4:$P$9650,10,FALSE),"Liquidação Cancelada")</f>
        <v>45946</v>
      </c>
      <c r="W213" s="13">
        <f t="shared" si="40"/>
        <v>0</v>
      </c>
      <c r="X213" s="10">
        <f>VLOOKUP(A213,'BASE DE DADOS OPS'!$A$4:$P$9650,12,FALSE)</f>
        <v>6739</v>
      </c>
      <c r="Y213" s="4">
        <f>IF(X213&lt;&gt;"Liquidação Cancelada",VLOOKUP(B213,'BASE DE DADOS OPS'!$B$5:$P$9635,12,FALSE),"Liquidação Cancelada")</f>
        <v>44623.9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44623.9</v>
      </c>
      <c r="AB213" s="4">
        <f t="shared" si="41"/>
        <v>44623.9</v>
      </c>
      <c r="AC213" s="3">
        <f t="shared" si="42"/>
        <v>0</v>
      </c>
      <c r="AD213" s="29"/>
    </row>
    <row r="214" spans="1:30" ht="24.95" customHeight="1" x14ac:dyDescent="0.2">
      <c r="A214" s="23" t="str">
        <f t="shared" si="34"/>
        <v>1441|1440011|179|2025|5340639000130|3987|28855,62</v>
      </c>
      <c r="B214" s="23" t="str">
        <f t="shared" si="35"/>
        <v>1441|1440011|179|2025|6746</v>
      </c>
      <c r="C214" s="28" t="str">
        <f t="shared" si="36"/>
        <v>1440011|6746</v>
      </c>
      <c r="D214" s="10">
        <v>1441</v>
      </c>
      <c r="E214" s="10">
        <v>1440011</v>
      </c>
      <c r="F214" s="36" t="str">
        <f t="shared" si="37"/>
        <v>179/2025</v>
      </c>
      <c r="G214" s="10">
        <v>179</v>
      </c>
      <c r="H214" s="10">
        <v>2025</v>
      </c>
      <c r="I214" s="36" t="str">
        <f t="shared" si="38"/>
        <v>10.1</v>
      </c>
      <c r="J214" s="10">
        <v>10</v>
      </c>
      <c r="K214" s="10">
        <v>1</v>
      </c>
      <c r="L214" s="10">
        <v>5340639000130</v>
      </c>
      <c r="M214" s="11" t="s">
        <v>407</v>
      </c>
      <c r="N214" s="10">
        <v>3987</v>
      </c>
      <c r="O214" s="11" t="s">
        <v>488</v>
      </c>
      <c r="P214" s="9">
        <v>45946</v>
      </c>
      <c r="Q214" s="10">
        <v>9</v>
      </c>
      <c r="R214" s="3">
        <v>28855.62</v>
      </c>
      <c r="S214" s="3">
        <v>0</v>
      </c>
      <c r="T214" s="3">
        <v>0</v>
      </c>
      <c r="U214" s="33">
        <f t="shared" si="39"/>
        <v>28855.62</v>
      </c>
      <c r="V214" s="9">
        <f>IF(X214&lt;&gt;"Liquidação Cancelada",VLOOKUP(B214,'BASE DE DADOS OPS'!$B$4:$P$9650,10,FALSE),"Liquidação Cancelada")</f>
        <v>45947</v>
      </c>
      <c r="W214" s="13">
        <f t="shared" si="40"/>
        <v>1</v>
      </c>
      <c r="X214" s="10">
        <f>VLOOKUP(A214,'BASE DE DADOS OPS'!$A$4:$P$9650,12,FALSE)</f>
        <v>6746</v>
      </c>
      <c r="Y214" s="4">
        <f>IF(X214&lt;&gt;"Liquidação Cancelada",VLOOKUP(B214,'BASE DE DADOS OPS'!$B$5:$P$9635,12,FALSE),"Liquidação Cancelada")</f>
        <v>28855.62</v>
      </c>
      <c r="Z214" s="4">
        <f>IF(X214&lt;&gt;"Liquidação Cancelada",VLOOKUP(B214,'BASE DE DADOS OPS'!$B$5:$P$9635,14,FALSE),"Liquidação Cancelada")</f>
        <v>70.67</v>
      </c>
      <c r="AA214" s="4">
        <f>IF(X214&lt;&gt;"Liquidação Cancelada",VLOOKUP(B214,'BASE DE DADOS OPS'!$B$5:$P$9635,13,FALSE),"Liquidação Cancelada")</f>
        <v>28784.95</v>
      </c>
      <c r="AB214" s="4">
        <f t="shared" si="41"/>
        <v>28784.95</v>
      </c>
      <c r="AC214" s="3">
        <f t="shared" si="42"/>
        <v>0</v>
      </c>
      <c r="AD214" s="29"/>
    </row>
    <row r="215" spans="1:30" ht="24.95" customHeight="1" x14ac:dyDescent="0.2">
      <c r="A215" s="23" t="str">
        <f t="shared" si="34"/>
        <v>1441|1440011|199|2025|3354844000129|4002|152405,87</v>
      </c>
      <c r="B215" s="23" t="str">
        <f t="shared" si="35"/>
        <v>1441|1440011|199|2025|6745</v>
      </c>
      <c r="C215" s="28" t="str">
        <f t="shared" si="36"/>
        <v>1440011|6745</v>
      </c>
      <c r="D215" s="10">
        <v>1441</v>
      </c>
      <c r="E215" s="10">
        <v>1440011</v>
      </c>
      <c r="F215" s="36" t="str">
        <f t="shared" si="37"/>
        <v>199/2025</v>
      </c>
      <c r="G215" s="10">
        <v>199</v>
      </c>
      <c r="H215" s="10">
        <v>2025</v>
      </c>
      <c r="I215" s="36" t="str">
        <f t="shared" si="38"/>
        <v>10.1</v>
      </c>
      <c r="J215" s="10">
        <v>10</v>
      </c>
      <c r="K215" s="10">
        <v>1</v>
      </c>
      <c r="L215" s="10">
        <v>3354844000129</v>
      </c>
      <c r="M215" s="11" t="s">
        <v>417</v>
      </c>
      <c r="N215" s="10">
        <v>4002</v>
      </c>
      <c r="O215" s="11" t="s">
        <v>489</v>
      </c>
      <c r="P215" s="9">
        <v>45946</v>
      </c>
      <c r="Q215" s="10">
        <v>9</v>
      </c>
      <c r="R215" s="3">
        <v>152405.87</v>
      </c>
      <c r="S215" s="3">
        <v>0</v>
      </c>
      <c r="T215" s="3">
        <v>0</v>
      </c>
      <c r="U215" s="33">
        <f t="shared" si="39"/>
        <v>152405.87</v>
      </c>
      <c r="V215" s="9">
        <f>IF(X215&lt;&gt;"Liquidação Cancelada",VLOOKUP(B215,'BASE DE DADOS OPS'!$B$4:$P$9650,10,FALSE),"Liquidação Cancelada")</f>
        <v>45947</v>
      </c>
      <c r="W215" s="13">
        <f t="shared" si="40"/>
        <v>1</v>
      </c>
      <c r="X215" s="10">
        <f>VLOOKUP(A215,'BASE DE DADOS OPS'!$A$4:$P$9650,12,FALSE)</f>
        <v>6745</v>
      </c>
      <c r="Y215" s="4">
        <f>IF(X215&lt;&gt;"Liquidação Cancelada",VLOOKUP(B215,'BASE DE DADOS OPS'!$B$5:$P$9635,12,FALSE),"Liquidação Cancelada")</f>
        <v>152405.87000000002</v>
      </c>
      <c r="Z215" s="4">
        <f>IF(X215&lt;&gt;"Liquidação Cancelada",VLOOKUP(B215,'BASE DE DADOS OPS'!$B$5:$P$9635,14,FALSE),"Liquidação Cancelada")</f>
        <v>7315.48</v>
      </c>
      <c r="AA215" s="4">
        <f>IF(X215&lt;&gt;"Liquidação Cancelada",VLOOKUP(B215,'BASE DE DADOS OPS'!$B$5:$P$9635,13,FALSE),"Liquidação Cancelada")</f>
        <v>145090.39000000001</v>
      </c>
      <c r="AB215" s="4">
        <f t="shared" si="41"/>
        <v>145090.39000000001</v>
      </c>
      <c r="AC215" s="3">
        <f t="shared" si="42"/>
        <v>-2.9103830456733704E-11</v>
      </c>
      <c r="AD215" s="29"/>
    </row>
    <row r="216" spans="1:30" ht="24.95" customHeight="1" x14ac:dyDescent="0.2">
      <c r="A216" s="23" t="str">
        <f t="shared" si="34"/>
        <v>1441|1440011|201|2025|7346326000114|4002|258251,19</v>
      </c>
      <c r="B216" s="23" t="str">
        <f t="shared" si="35"/>
        <v>1441|1440011|201|2025|6738</v>
      </c>
      <c r="C216" s="28" t="str">
        <f t="shared" si="36"/>
        <v>1440011|6738</v>
      </c>
      <c r="D216" s="10">
        <v>1441</v>
      </c>
      <c r="E216" s="10">
        <v>1440011</v>
      </c>
      <c r="F216" s="36" t="str">
        <f t="shared" si="37"/>
        <v>201/2025</v>
      </c>
      <c r="G216" s="10">
        <v>201</v>
      </c>
      <c r="H216" s="10">
        <v>2025</v>
      </c>
      <c r="I216" s="36" t="str">
        <f t="shared" si="38"/>
        <v>10.1</v>
      </c>
      <c r="J216" s="10">
        <v>10</v>
      </c>
      <c r="K216" s="10">
        <v>1</v>
      </c>
      <c r="L216" s="10">
        <v>7346326000114</v>
      </c>
      <c r="M216" s="11" t="s">
        <v>419</v>
      </c>
      <c r="N216" s="10">
        <v>4002</v>
      </c>
      <c r="O216" s="11" t="s">
        <v>489</v>
      </c>
      <c r="P216" s="9">
        <v>45946</v>
      </c>
      <c r="Q216" s="10">
        <v>10</v>
      </c>
      <c r="R216" s="3">
        <v>258251.19</v>
      </c>
      <c r="S216" s="3">
        <v>0</v>
      </c>
      <c r="T216" s="3">
        <v>0</v>
      </c>
      <c r="U216" s="33">
        <f t="shared" si="39"/>
        <v>258251.19</v>
      </c>
      <c r="V216" s="9">
        <f>IF(X216&lt;&gt;"Liquidação Cancelada",VLOOKUP(B216,'BASE DE DADOS OPS'!$B$4:$P$9650,10,FALSE),"Liquidação Cancelada")</f>
        <v>45946</v>
      </c>
      <c r="W216" s="13">
        <f t="shared" si="40"/>
        <v>0</v>
      </c>
      <c r="X216" s="10">
        <f>VLOOKUP(A216,'BASE DE DADOS OPS'!$A$4:$P$9650,12,FALSE)</f>
        <v>6738</v>
      </c>
      <c r="Y216" s="4">
        <f>IF(X216&lt;&gt;"Liquidação Cancelada",VLOOKUP(B216,'BASE DE DADOS OPS'!$B$5:$P$9635,12,FALSE),"Liquidação Cancelada")</f>
        <v>258251.19</v>
      </c>
      <c r="Z216" s="4">
        <f>IF(X216&lt;&gt;"Liquidação Cancelada",VLOOKUP(B216,'BASE DE DADOS OPS'!$B$5:$P$9635,14,FALSE),"Liquidação Cancelada")</f>
        <v>12396.06</v>
      </c>
      <c r="AA216" s="4">
        <f>IF(X216&lt;&gt;"Liquidação Cancelada",VLOOKUP(B216,'BASE DE DADOS OPS'!$B$5:$P$9635,13,FALSE),"Liquidação Cancelada")</f>
        <v>245855.13</v>
      </c>
      <c r="AB216" s="4">
        <f t="shared" si="41"/>
        <v>245855.13</v>
      </c>
      <c r="AC216" s="3">
        <f t="shared" si="42"/>
        <v>0</v>
      </c>
      <c r="AD216" s="29"/>
    </row>
    <row r="217" spans="1:30" ht="24.95" customHeight="1" x14ac:dyDescent="0.2">
      <c r="A217" s="23" t="str">
        <f t="shared" si="34"/>
        <v>1441|1440011|257|2025|8265838000119|3922|123440,7</v>
      </c>
      <c r="B217" s="23" t="str">
        <f t="shared" si="35"/>
        <v>1441|1440011|257|2025|6740</v>
      </c>
      <c r="C217" s="28" t="str">
        <f t="shared" si="36"/>
        <v>1440011|6740</v>
      </c>
      <c r="D217" s="10">
        <v>1441</v>
      </c>
      <c r="E217" s="10">
        <v>1440011</v>
      </c>
      <c r="F217" s="36" t="str">
        <f t="shared" si="37"/>
        <v>257/2025</v>
      </c>
      <c r="G217" s="10">
        <v>257</v>
      </c>
      <c r="H217" s="10">
        <v>2025</v>
      </c>
      <c r="I217" s="36" t="str">
        <f t="shared" si="38"/>
        <v>10.1</v>
      </c>
      <c r="J217" s="10">
        <v>10</v>
      </c>
      <c r="K217" s="10">
        <v>1</v>
      </c>
      <c r="L217" s="10">
        <v>8265838000119</v>
      </c>
      <c r="M217" s="11" t="s">
        <v>440</v>
      </c>
      <c r="N217" s="10">
        <v>3922</v>
      </c>
      <c r="O217" s="11" t="s">
        <v>21</v>
      </c>
      <c r="P217" s="9">
        <v>45946</v>
      </c>
      <c r="Q217" s="10">
        <v>6</v>
      </c>
      <c r="R217" s="3">
        <v>137922.57</v>
      </c>
      <c r="S217" s="3">
        <f>6896.13+7585.74</f>
        <v>14481.869999999999</v>
      </c>
      <c r="T217" s="3">
        <v>0</v>
      </c>
      <c r="U217" s="33">
        <f t="shared" si="39"/>
        <v>123440.70000000001</v>
      </c>
      <c r="V217" s="9">
        <f>IF(X217&lt;&gt;"Liquidação Cancelada",VLOOKUP(B217,'BASE DE DADOS OPS'!$B$4:$P$9650,10,FALSE),"Liquidação Cancelada")</f>
        <v>45946</v>
      </c>
      <c r="W217" s="13">
        <f t="shared" si="40"/>
        <v>0</v>
      </c>
      <c r="X217" s="10">
        <f>VLOOKUP(A217,'BASE DE DADOS OPS'!$A$4:$P$9650,12,FALSE)</f>
        <v>6740</v>
      </c>
      <c r="Y217" s="4">
        <f>IF(X217&lt;&gt;"Liquidação Cancelada",VLOOKUP(B217,'BASE DE DADOS OPS'!$B$5:$P$9635,12,FALSE),"Liquidação Cancelada")</f>
        <v>123440.7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123440.7</v>
      </c>
      <c r="AB217" s="4">
        <f t="shared" si="41"/>
        <v>123440.7</v>
      </c>
      <c r="AC217" s="3">
        <f t="shared" si="42"/>
        <v>1.4551915228366852E-11</v>
      </c>
      <c r="AD217" s="29"/>
    </row>
    <row r="218" spans="1:30" ht="24.95" customHeight="1" x14ac:dyDescent="0.2">
      <c r="A218" s="23" t="str">
        <f t="shared" si="34"/>
        <v>1441|1440011|293|2025|5487631000109|9329|1920</v>
      </c>
      <c r="B218" s="23" t="str">
        <f t="shared" si="35"/>
        <v>1441|1440011|293|2025|6751</v>
      </c>
      <c r="C218" s="28" t="str">
        <f t="shared" si="36"/>
        <v>1440011|6751</v>
      </c>
      <c r="D218" s="10">
        <v>1441</v>
      </c>
      <c r="E218" s="10">
        <v>1440011</v>
      </c>
      <c r="F218" s="36" t="str">
        <f t="shared" si="37"/>
        <v>293/2025</v>
      </c>
      <c r="G218" s="10">
        <v>293</v>
      </c>
      <c r="H218" s="10">
        <v>2025</v>
      </c>
      <c r="I218" s="36" t="str">
        <f t="shared" si="38"/>
        <v>10.1</v>
      </c>
      <c r="J218" s="10">
        <v>10</v>
      </c>
      <c r="K218" s="10">
        <v>1</v>
      </c>
      <c r="L218" s="10">
        <v>5487631000109</v>
      </c>
      <c r="M218" s="11" t="s">
        <v>445</v>
      </c>
      <c r="N218" s="10">
        <v>9329</v>
      </c>
      <c r="O218" s="11" t="s">
        <v>494</v>
      </c>
      <c r="P218" s="9">
        <v>45950</v>
      </c>
      <c r="Q218" s="10">
        <v>25</v>
      </c>
      <c r="R218" s="3">
        <v>1920</v>
      </c>
      <c r="S218" s="3">
        <v>0</v>
      </c>
      <c r="T218" s="3">
        <v>0</v>
      </c>
      <c r="U218" s="33">
        <f t="shared" si="39"/>
        <v>1920</v>
      </c>
      <c r="V218" s="9">
        <f>IF(X218&lt;&gt;"Liquidação Cancelada",VLOOKUP(B218,'BASE DE DADOS OPS'!$B$4:$P$9650,10,FALSE),"Liquidação Cancelada")</f>
        <v>45950</v>
      </c>
      <c r="W218" s="13">
        <f t="shared" si="40"/>
        <v>0</v>
      </c>
      <c r="X218" s="10">
        <f>VLOOKUP(A218,'BASE DE DADOS OPS'!$A$4:$P$9650,12,FALSE)</f>
        <v>6751</v>
      </c>
      <c r="Y218" s="4">
        <f>IF(X218&lt;&gt;"Liquidação Cancelada",VLOOKUP(B218,'BASE DE DADOS OPS'!$B$5:$P$9635,12,FALSE),"Liquidação Cancelada")</f>
        <v>1920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1920</v>
      </c>
      <c r="AB218" s="4">
        <f t="shared" si="41"/>
        <v>1920</v>
      </c>
      <c r="AC218" s="3">
        <f t="shared" si="42"/>
        <v>0</v>
      </c>
      <c r="AD218" s="29"/>
    </row>
    <row r="219" spans="1:30" ht="24.95" customHeight="1" x14ac:dyDescent="0.2">
      <c r="A219" s="23" t="str">
        <f t="shared" si="34"/>
        <v>1441|1440006|78|2025|6358839616|3604|1081,5</v>
      </c>
      <c r="B219" s="23" t="str">
        <f t="shared" si="35"/>
        <v>1441|1440006|78|2025|94</v>
      </c>
      <c r="C219" s="28" t="str">
        <f t="shared" si="36"/>
        <v>1440006|94</v>
      </c>
      <c r="D219" s="10">
        <v>1441</v>
      </c>
      <c r="E219" s="10">
        <v>1440006</v>
      </c>
      <c r="F219" s="36" t="str">
        <f t="shared" si="37"/>
        <v>78/2025</v>
      </c>
      <c r="G219" s="10">
        <v>78</v>
      </c>
      <c r="H219" s="10">
        <v>2025</v>
      </c>
      <c r="I219" s="36" t="str">
        <f t="shared" si="38"/>
        <v>10.1</v>
      </c>
      <c r="J219" s="10">
        <v>10</v>
      </c>
      <c r="K219" s="10">
        <v>1</v>
      </c>
      <c r="L219" s="10">
        <v>6358839616</v>
      </c>
      <c r="M219" s="11" t="s">
        <v>158</v>
      </c>
      <c r="N219" s="10">
        <v>3604</v>
      </c>
      <c r="O219" s="11" t="s">
        <v>478</v>
      </c>
      <c r="P219" s="9">
        <v>45951</v>
      </c>
      <c r="Q219" s="10">
        <v>1</v>
      </c>
      <c r="R219" s="3">
        <v>1081.5</v>
      </c>
      <c r="S219" s="3">
        <v>0</v>
      </c>
      <c r="T219" s="3">
        <v>0</v>
      </c>
      <c r="U219" s="33">
        <f t="shared" si="39"/>
        <v>1081.5</v>
      </c>
      <c r="V219" s="9">
        <f>IF(X219&lt;&gt;"Liquidação Cancelada",VLOOKUP(B219,'BASE DE DADOS OPS'!$B$4:$P$9650,10,FALSE),"Liquidação Cancelada")</f>
        <v>45954</v>
      </c>
      <c r="W219" s="13">
        <f t="shared" si="40"/>
        <v>3</v>
      </c>
      <c r="X219" s="10">
        <f>VLOOKUP(A219,'BASE DE DADOS OPS'!$A$4:$P$9650,12,FALSE)</f>
        <v>94</v>
      </c>
      <c r="Y219" s="4">
        <f>IF(X219&lt;&gt;"Liquidação Cancelada",VLOOKUP(B219,'BASE DE DADOS OPS'!$B$5:$P$9635,12,FALSE),"Liquidação Cancelada")</f>
        <v>1081.5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1081.5</v>
      </c>
      <c r="AB219" s="4">
        <f t="shared" si="41"/>
        <v>1081.5</v>
      </c>
      <c r="AC219" s="3">
        <f t="shared" si="42"/>
        <v>0</v>
      </c>
      <c r="AD219" s="29"/>
    </row>
    <row r="220" spans="1:30" ht="24.95" customHeight="1" x14ac:dyDescent="0.2">
      <c r="A220" s="23" t="str">
        <f t="shared" si="34"/>
        <v>1441|1440006|79|2025|6316294670|3604|1048</v>
      </c>
      <c r="B220" s="23" t="str">
        <f t="shared" si="35"/>
        <v>1441|1440006|79|2025|95</v>
      </c>
      <c r="C220" s="28" t="str">
        <f t="shared" si="36"/>
        <v>1440006|95</v>
      </c>
      <c r="D220" s="10">
        <v>1441</v>
      </c>
      <c r="E220" s="10">
        <v>1440006</v>
      </c>
      <c r="F220" s="36" t="str">
        <f t="shared" si="37"/>
        <v>79/2025</v>
      </c>
      <c r="G220" s="10">
        <v>79</v>
      </c>
      <c r="H220" s="10">
        <v>2025</v>
      </c>
      <c r="I220" s="36" t="str">
        <f t="shared" si="38"/>
        <v>10.1</v>
      </c>
      <c r="J220" s="10">
        <v>10</v>
      </c>
      <c r="K220" s="10">
        <v>1</v>
      </c>
      <c r="L220" s="10">
        <v>6316294670</v>
      </c>
      <c r="M220" s="11" t="s">
        <v>159</v>
      </c>
      <c r="N220" s="10">
        <v>3604</v>
      </c>
      <c r="O220" s="11" t="s">
        <v>478</v>
      </c>
      <c r="P220" s="9">
        <v>45951</v>
      </c>
      <c r="Q220" s="10">
        <v>1</v>
      </c>
      <c r="R220" s="3">
        <v>1048</v>
      </c>
      <c r="S220" s="3">
        <v>0</v>
      </c>
      <c r="T220" s="3">
        <v>0</v>
      </c>
      <c r="U220" s="33">
        <f t="shared" si="39"/>
        <v>1048</v>
      </c>
      <c r="V220" s="9">
        <f>IF(X220&lt;&gt;"Liquidação Cancelada",VLOOKUP(B220,'BASE DE DADOS OPS'!$B$4:$P$9650,10,FALSE),"Liquidação Cancelada")</f>
        <v>45954</v>
      </c>
      <c r="W220" s="13">
        <f t="shared" si="40"/>
        <v>3</v>
      </c>
      <c r="X220" s="10">
        <f>VLOOKUP(A220,'BASE DE DADOS OPS'!$A$4:$P$9650,12,FALSE)</f>
        <v>95</v>
      </c>
      <c r="Y220" s="4">
        <f>IF(X220&lt;&gt;"Liquidação Cancelada",VLOOKUP(B220,'BASE DE DADOS OPS'!$B$5:$P$9635,12,FALSE),"Liquidação Cancelada")</f>
        <v>1048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1048</v>
      </c>
      <c r="AB220" s="4">
        <f t="shared" si="41"/>
        <v>1048</v>
      </c>
      <c r="AC220" s="3">
        <f t="shared" si="42"/>
        <v>0</v>
      </c>
      <c r="AD220" s="29"/>
    </row>
    <row r="221" spans="1:30" ht="24.95" customHeight="1" x14ac:dyDescent="0.2">
      <c r="A221" s="23" t="str">
        <f t="shared" si="34"/>
        <v>1441|1440011|163|2025|21920437000113|3921|1501,03</v>
      </c>
      <c r="B221" s="23" t="str">
        <f t="shared" si="35"/>
        <v>1441|1440011|163|2025|6868</v>
      </c>
      <c r="C221" s="28" t="str">
        <f t="shared" si="36"/>
        <v>1440011|6868</v>
      </c>
      <c r="D221" s="10">
        <v>1441</v>
      </c>
      <c r="E221" s="10">
        <v>1440011</v>
      </c>
      <c r="F221" s="36" t="str">
        <f t="shared" si="37"/>
        <v>163/2025</v>
      </c>
      <c r="G221" s="10">
        <v>163</v>
      </c>
      <c r="H221" s="10">
        <v>2025</v>
      </c>
      <c r="I221" s="36" t="str">
        <f t="shared" si="38"/>
        <v>10.1</v>
      </c>
      <c r="J221" s="10">
        <v>10</v>
      </c>
      <c r="K221" s="10">
        <v>1</v>
      </c>
      <c r="L221" s="10">
        <v>21920437000113</v>
      </c>
      <c r="M221" s="11" t="s">
        <v>396</v>
      </c>
      <c r="N221" s="10">
        <v>3921</v>
      </c>
      <c r="O221" s="11" t="s">
        <v>482</v>
      </c>
      <c r="P221" s="9">
        <v>45951</v>
      </c>
      <c r="Q221" s="10">
        <v>15</v>
      </c>
      <c r="R221" s="3">
        <v>1566.35</v>
      </c>
      <c r="S221" s="3">
        <v>65.319999999999993</v>
      </c>
      <c r="T221" s="3">
        <v>0</v>
      </c>
      <c r="U221" s="33">
        <f t="shared" si="39"/>
        <v>1501.03</v>
      </c>
      <c r="V221" s="9">
        <f>IF(X221&lt;&gt;"Liquidação Cancelada",VLOOKUP(B221,'BASE DE DADOS OPS'!$B$4:$P$9650,10,FALSE),"Liquidação Cancelada")</f>
        <v>45953</v>
      </c>
      <c r="W221" s="13">
        <f t="shared" si="40"/>
        <v>2</v>
      </c>
      <c r="X221" s="10">
        <f>VLOOKUP(A221,'BASE DE DADOS OPS'!$A$4:$P$9650,12,FALSE)</f>
        <v>6868</v>
      </c>
      <c r="Y221" s="4">
        <f>IF(X221&lt;&gt;"Liquidação Cancelada",VLOOKUP(B221,'BASE DE DADOS OPS'!$B$5:$P$9635,12,FALSE),"Liquidação Cancelada")</f>
        <v>1501.03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1501.03</v>
      </c>
      <c r="AB221" s="4">
        <f t="shared" si="41"/>
        <v>1501.03</v>
      </c>
      <c r="AC221" s="3">
        <f t="shared" si="42"/>
        <v>0</v>
      </c>
      <c r="AD221" s="29"/>
    </row>
    <row r="222" spans="1:30" ht="24.95" customHeight="1" x14ac:dyDescent="0.2">
      <c r="A222" s="23" t="str">
        <f t="shared" si="34"/>
        <v>1441|1440011|163|2025|21920437000113|3921|1501,03</v>
      </c>
      <c r="B222" s="23" t="str">
        <f t="shared" si="35"/>
        <v>1441|1440011|163|2025|6870</v>
      </c>
      <c r="C222" s="28" t="str">
        <f t="shared" si="36"/>
        <v>1440011|6870</v>
      </c>
      <c r="D222" s="10">
        <v>1441</v>
      </c>
      <c r="E222" s="10">
        <v>1440011</v>
      </c>
      <c r="F222" s="36" t="str">
        <f t="shared" si="37"/>
        <v>163/2025</v>
      </c>
      <c r="G222" s="10">
        <v>163</v>
      </c>
      <c r="H222" s="10">
        <v>2025</v>
      </c>
      <c r="I222" s="36" t="str">
        <f t="shared" si="38"/>
        <v>10.1</v>
      </c>
      <c r="J222" s="10">
        <v>10</v>
      </c>
      <c r="K222" s="10">
        <v>1</v>
      </c>
      <c r="L222" s="10">
        <v>21920437000113</v>
      </c>
      <c r="M222" s="11" t="s">
        <v>396</v>
      </c>
      <c r="N222" s="10">
        <v>3921</v>
      </c>
      <c r="O222" s="11" t="s">
        <v>482</v>
      </c>
      <c r="P222" s="9">
        <v>45951</v>
      </c>
      <c r="Q222" s="10">
        <v>16</v>
      </c>
      <c r="R222" s="3">
        <v>1566.35</v>
      </c>
      <c r="S222" s="3">
        <v>65.319999999999993</v>
      </c>
      <c r="T222" s="3">
        <v>0</v>
      </c>
      <c r="U222" s="33">
        <f t="shared" si="39"/>
        <v>1501.03</v>
      </c>
      <c r="V222" s="9">
        <f>IF(X222&lt;&gt;"Liquidação Cancelada",VLOOKUP(B222,'BASE DE DADOS OPS'!$B$4:$P$9650,10,FALSE),"Liquidação Cancelada")</f>
        <v>45953</v>
      </c>
      <c r="W222" s="13">
        <f t="shared" si="40"/>
        <v>2</v>
      </c>
      <c r="X222" s="10">
        <v>6870</v>
      </c>
      <c r="Y222" s="4">
        <f>IF(X222&lt;&gt;"Liquidação Cancelada",VLOOKUP(B222,'BASE DE DADOS OPS'!$B$5:$P$9635,12,FALSE),"Liquidação Cancelada")</f>
        <v>1501.03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1501.03</v>
      </c>
      <c r="AB222" s="4">
        <f t="shared" si="41"/>
        <v>1501.03</v>
      </c>
      <c r="AC222" s="3">
        <f t="shared" si="42"/>
        <v>0</v>
      </c>
      <c r="AD222" s="29"/>
    </row>
    <row r="223" spans="1:30" ht="24.95" customHeight="1" x14ac:dyDescent="0.2">
      <c r="A223" s="23" t="str">
        <f t="shared" si="34"/>
        <v>1441|1440011|221|2025|32879576000167|3931|21824,26</v>
      </c>
      <c r="B223" s="23" t="str">
        <f t="shared" si="35"/>
        <v>1441|1440011|221|2025|6859</v>
      </c>
      <c r="C223" s="28" t="str">
        <f t="shared" si="36"/>
        <v>1440011|6859</v>
      </c>
      <c r="D223" s="10">
        <v>1441</v>
      </c>
      <c r="E223" s="10">
        <v>1440011</v>
      </c>
      <c r="F223" s="36" t="str">
        <f t="shared" si="37"/>
        <v>221/2025</v>
      </c>
      <c r="G223" s="10">
        <v>221</v>
      </c>
      <c r="H223" s="10">
        <v>2025</v>
      </c>
      <c r="I223" s="36" t="str">
        <f t="shared" si="38"/>
        <v>10.1</v>
      </c>
      <c r="J223" s="10">
        <v>10</v>
      </c>
      <c r="K223" s="10">
        <v>1</v>
      </c>
      <c r="L223" s="10">
        <v>32879576000167</v>
      </c>
      <c r="M223" s="11" t="s">
        <v>428</v>
      </c>
      <c r="N223" s="10">
        <v>3931</v>
      </c>
      <c r="O223" s="11" t="s">
        <v>477</v>
      </c>
      <c r="P223" s="9">
        <v>45951</v>
      </c>
      <c r="Q223" s="10">
        <v>19</v>
      </c>
      <c r="R223" s="3">
        <v>22833.5</v>
      </c>
      <c r="S223" s="3">
        <v>1009.24</v>
      </c>
      <c r="T223" s="3">
        <v>0</v>
      </c>
      <c r="U223" s="33">
        <f t="shared" si="39"/>
        <v>21824.26</v>
      </c>
      <c r="V223" s="9">
        <f>IF(X223&lt;&gt;"Liquidação Cancelada",VLOOKUP(B223,'BASE DE DADOS OPS'!$B$4:$P$9650,10,FALSE),"Liquidação Cancelada")</f>
        <v>45953</v>
      </c>
      <c r="W223" s="13">
        <f t="shared" si="40"/>
        <v>2</v>
      </c>
      <c r="X223" s="10">
        <f>VLOOKUP(A223,'BASE DE DADOS OPS'!$A$4:$P$9650,12,FALSE)</f>
        <v>6859</v>
      </c>
      <c r="Y223" s="4">
        <f>IF(X223&lt;&gt;"Liquidação Cancelada",VLOOKUP(B223,'BASE DE DADOS OPS'!$B$5:$P$9635,12,FALSE),"Liquidação Cancelada")</f>
        <v>21824.26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21824.26</v>
      </c>
      <c r="AB223" s="4">
        <f t="shared" si="41"/>
        <v>21824.26</v>
      </c>
      <c r="AC223" s="3">
        <f t="shared" si="42"/>
        <v>0</v>
      </c>
      <c r="AD223" s="29"/>
    </row>
    <row r="224" spans="1:30" ht="24.95" customHeight="1" x14ac:dyDescent="0.2">
      <c r="A224" s="23" t="str">
        <f t="shared" si="34"/>
        <v>1441|1440011|240|2025|76535764000143|4005|2004,12</v>
      </c>
      <c r="B224" s="23" t="str">
        <f t="shared" si="35"/>
        <v>1441|1440011|240|2025|6867</v>
      </c>
      <c r="C224" s="28" t="str">
        <f t="shared" si="36"/>
        <v>1440011|6867</v>
      </c>
      <c r="D224" s="10">
        <v>1441</v>
      </c>
      <c r="E224" s="10">
        <v>1440011</v>
      </c>
      <c r="F224" s="36" t="str">
        <f t="shared" si="37"/>
        <v>240/2025</v>
      </c>
      <c r="G224" s="10">
        <v>240</v>
      </c>
      <c r="H224" s="10">
        <v>2025</v>
      </c>
      <c r="I224" s="36" t="str">
        <f t="shared" si="38"/>
        <v>10.1</v>
      </c>
      <c r="J224" s="10">
        <v>10</v>
      </c>
      <c r="K224" s="10">
        <v>1</v>
      </c>
      <c r="L224" s="10">
        <v>76535764000143</v>
      </c>
      <c r="M224" s="11" t="s">
        <v>436</v>
      </c>
      <c r="N224" s="10">
        <v>4005</v>
      </c>
      <c r="O224" s="11" t="s">
        <v>492</v>
      </c>
      <c r="P224" s="9">
        <v>45951</v>
      </c>
      <c r="Q224" s="10">
        <v>9</v>
      </c>
      <c r="R224" s="3">
        <v>2004.12</v>
      </c>
      <c r="S224" s="3">
        <v>0</v>
      </c>
      <c r="T224" s="3">
        <v>0</v>
      </c>
      <c r="U224" s="33">
        <f t="shared" si="39"/>
        <v>2004.12</v>
      </c>
      <c r="V224" s="9">
        <f>IF(X224&lt;&gt;"Liquidação Cancelada",VLOOKUP(B224,'BASE DE DADOS OPS'!$B$4:$P$9650,10,FALSE),"Liquidação Cancelada")</f>
        <v>45953</v>
      </c>
      <c r="W224" s="13">
        <f t="shared" si="40"/>
        <v>2</v>
      </c>
      <c r="X224" s="10">
        <f>VLOOKUP(A224,'BASE DE DADOS OPS'!$A$4:$P$9650,12,FALSE)</f>
        <v>6867</v>
      </c>
      <c r="Y224" s="4">
        <f>IF(X224&lt;&gt;"Liquidação Cancelada",VLOOKUP(B224,'BASE DE DADOS OPS'!$B$5:$P$9635,12,FALSE),"Liquidação Cancelada")</f>
        <v>2004.1200000000001</v>
      </c>
      <c r="Z224" s="4">
        <f>IF(X224&lt;&gt;"Liquidação Cancelada",VLOOKUP(B224,'BASE DE DADOS OPS'!$B$5:$P$9635,14,FALSE),"Liquidação Cancelada")</f>
        <v>96.2</v>
      </c>
      <c r="AA224" s="4">
        <f>IF(X224&lt;&gt;"Liquidação Cancelada",VLOOKUP(B224,'BASE DE DADOS OPS'!$B$5:$P$9635,13,FALSE),"Liquidação Cancelada")</f>
        <v>1907.92</v>
      </c>
      <c r="AB224" s="4">
        <f t="shared" si="41"/>
        <v>1907.92</v>
      </c>
      <c r="AC224" s="3">
        <f t="shared" si="42"/>
        <v>-2.2737367544323206E-13</v>
      </c>
      <c r="AD224" s="29"/>
    </row>
    <row r="225" spans="1:30" ht="24.95" customHeight="1" x14ac:dyDescent="0.2">
      <c r="A225" s="23" t="str">
        <f t="shared" si="34"/>
        <v>1441|1440011|358|2025|32271161000106|3968|510</v>
      </c>
      <c r="B225" s="23" t="str">
        <f t="shared" si="35"/>
        <v>1441|1440011|358|2025|6872</v>
      </c>
      <c r="C225" s="28" t="str">
        <f t="shared" si="36"/>
        <v>1440011|6872</v>
      </c>
      <c r="D225" s="10">
        <v>1441</v>
      </c>
      <c r="E225" s="10">
        <v>1440011</v>
      </c>
      <c r="F225" s="36" t="str">
        <f t="shared" si="37"/>
        <v>358/2025</v>
      </c>
      <c r="G225" s="10">
        <v>358</v>
      </c>
      <c r="H225" s="10">
        <v>2025</v>
      </c>
      <c r="I225" s="36" t="str">
        <f t="shared" si="38"/>
        <v>10.1</v>
      </c>
      <c r="J225" s="10">
        <v>10</v>
      </c>
      <c r="K225" s="10">
        <v>1</v>
      </c>
      <c r="L225" s="10">
        <v>32271161000106</v>
      </c>
      <c r="M225" s="11" t="s">
        <v>458</v>
      </c>
      <c r="N225" s="10">
        <v>3968</v>
      </c>
      <c r="O225" s="11" t="s">
        <v>115</v>
      </c>
      <c r="P225" s="9">
        <v>45951</v>
      </c>
      <c r="Q225" s="10">
        <v>4</v>
      </c>
      <c r="R225" s="3">
        <v>510</v>
      </c>
      <c r="S225" s="3">
        <v>0</v>
      </c>
      <c r="T225" s="3">
        <v>0</v>
      </c>
      <c r="U225" s="33">
        <f t="shared" si="39"/>
        <v>510</v>
      </c>
      <c r="V225" s="9">
        <f>IF(X225&lt;&gt;"Liquidação Cancelada",VLOOKUP(B225,'BASE DE DADOS OPS'!$B$4:$P$9650,10,FALSE),"Liquidação Cancelada")</f>
        <v>45953</v>
      </c>
      <c r="W225" s="13">
        <f t="shared" si="40"/>
        <v>2</v>
      </c>
      <c r="X225" s="10">
        <f>VLOOKUP(A225,'BASE DE DADOS OPS'!$A$4:$P$9650,12,FALSE)</f>
        <v>6872</v>
      </c>
      <c r="Y225" s="4">
        <f>IF(X225&lt;&gt;"Liquidação Cancelada",VLOOKUP(B225,'BASE DE DADOS OPS'!$B$5:$P$9635,12,FALSE),"Liquidação Cancelada")</f>
        <v>510</v>
      </c>
      <c r="Z225" s="4">
        <f>IF(X225&lt;&gt;"Liquidação Cancelada",VLOOKUP(B225,'BASE DE DADOS OPS'!$B$5:$P$9635,14,FALSE),"Liquidação Cancelada")</f>
        <v>24.48</v>
      </c>
      <c r="AA225" s="4">
        <f>IF(X225&lt;&gt;"Liquidação Cancelada",VLOOKUP(B225,'BASE DE DADOS OPS'!$B$5:$P$9635,13,FALSE),"Liquidação Cancelada")</f>
        <v>485.52</v>
      </c>
      <c r="AB225" s="4">
        <f t="shared" si="41"/>
        <v>485.52</v>
      </c>
      <c r="AC225" s="3">
        <f t="shared" si="42"/>
        <v>0</v>
      </c>
      <c r="AD225" s="29"/>
    </row>
    <row r="226" spans="1:30" ht="24.95" customHeight="1" x14ac:dyDescent="0.2">
      <c r="A226" s="23" t="str">
        <f t="shared" si="34"/>
        <v>1441|1440011|298|2025|18839001000190|3961|2175,16</v>
      </c>
      <c r="B226" s="23" t="str">
        <f t="shared" si="35"/>
        <v>1441|1440011|298|2025|6874</v>
      </c>
      <c r="C226" s="28" t="str">
        <f t="shared" si="36"/>
        <v>1440011|6874</v>
      </c>
      <c r="D226" s="10">
        <v>1441</v>
      </c>
      <c r="E226" s="10">
        <v>1440011</v>
      </c>
      <c r="F226" s="36" t="str">
        <f t="shared" si="37"/>
        <v>298/2025</v>
      </c>
      <c r="G226" s="10">
        <v>298</v>
      </c>
      <c r="H226" s="10">
        <v>2025</v>
      </c>
      <c r="I226" s="36" t="str">
        <f t="shared" si="38"/>
        <v>10.1</v>
      </c>
      <c r="J226" s="10">
        <v>10</v>
      </c>
      <c r="K226" s="10">
        <v>1</v>
      </c>
      <c r="L226" s="10">
        <v>18839001000190</v>
      </c>
      <c r="M226" s="11" t="s">
        <v>448</v>
      </c>
      <c r="N226" s="10">
        <v>3961</v>
      </c>
      <c r="O226" s="11" t="s">
        <v>495</v>
      </c>
      <c r="P226" s="9">
        <v>45952</v>
      </c>
      <c r="Q226" s="10">
        <v>2</v>
      </c>
      <c r="R226" s="3">
        <v>2220</v>
      </c>
      <c r="S226" s="3">
        <v>44.84</v>
      </c>
      <c r="T226" s="3">
        <v>0</v>
      </c>
      <c r="U226" s="33">
        <f t="shared" si="39"/>
        <v>2175.16</v>
      </c>
      <c r="V226" s="9">
        <f>IF(X226&lt;&gt;"Liquidação Cancelada",VLOOKUP(B226,'BASE DE DADOS OPS'!$B$4:$P$9650,10,FALSE),"Liquidação Cancelada")</f>
        <v>45954</v>
      </c>
      <c r="W226" s="13">
        <f t="shared" si="40"/>
        <v>2</v>
      </c>
      <c r="X226" s="10">
        <f>VLOOKUP(A226,'BASE DE DADOS OPS'!$A$4:$P$9650,12,FALSE)</f>
        <v>6874</v>
      </c>
      <c r="Y226" s="4">
        <f>IF(X226&lt;&gt;"Liquidação Cancelada",VLOOKUP(B226,'BASE DE DADOS OPS'!$B$5:$P$9635,12,FALSE),"Liquidação Cancelada")</f>
        <v>2175.16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2175.16</v>
      </c>
      <c r="AB226" s="4">
        <f t="shared" si="41"/>
        <v>2175.16</v>
      </c>
      <c r="AC226" s="3">
        <f t="shared" si="42"/>
        <v>0</v>
      </c>
      <c r="AD226" s="29"/>
    </row>
    <row r="227" spans="1:30" ht="24.95" customHeight="1" x14ac:dyDescent="0.2">
      <c r="A227" s="23" t="str">
        <f t="shared" si="34"/>
        <v>1441|1440011|342|2025|32227070000173|3922|63765,42</v>
      </c>
      <c r="B227" s="23" t="str">
        <f t="shared" si="35"/>
        <v>1441|1440011|342|2025|6879</v>
      </c>
      <c r="C227" s="28" t="str">
        <f t="shared" si="36"/>
        <v>1440011|6879</v>
      </c>
      <c r="D227" s="10">
        <v>1441</v>
      </c>
      <c r="E227" s="10">
        <v>1440011</v>
      </c>
      <c r="F227" s="36" t="str">
        <f t="shared" si="37"/>
        <v>342/2025</v>
      </c>
      <c r="G227" s="10">
        <v>342</v>
      </c>
      <c r="H227" s="10">
        <v>2025</v>
      </c>
      <c r="I227" s="36" t="str">
        <f t="shared" si="38"/>
        <v>10.1</v>
      </c>
      <c r="J227" s="10">
        <v>10</v>
      </c>
      <c r="K227" s="10">
        <v>1</v>
      </c>
      <c r="L227" s="10">
        <v>32227070000173</v>
      </c>
      <c r="M227" s="11" t="s">
        <v>453</v>
      </c>
      <c r="N227" s="10">
        <v>3922</v>
      </c>
      <c r="O227" s="11" t="s">
        <v>21</v>
      </c>
      <c r="P227" s="9">
        <v>45952</v>
      </c>
      <c r="Q227" s="10">
        <v>1</v>
      </c>
      <c r="R227" s="3">
        <v>69310.240000000005</v>
      </c>
      <c r="S227" s="3">
        <f>1732.76+3812.06</f>
        <v>5544.82</v>
      </c>
      <c r="T227" s="3">
        <v>0</v>
      </c>
      <c r="U227" s="33">
        <f t="shared" si="39"/>
        <v>63765.420000000006</v>
      </c>
      <c r="V227" s="9">
        <f>IF(X227&lt;&gt;"Liquidação Cancelada",VLOOKUP(B227,'BASE DE DADOS OPS'!$B$4:$P$9650,10,FALSE),"Liquidação Cancelada")</f>
        <v>45954</v>
      </c>
      <c r="W227" s="13">
        <f t="shared" si="40"/>
        <v>2</v>
      </c>
      <c r="X227" s="10">
        <f>VLOOKUP(A227,'BASE DE DADOS OPS'!$A$4:$P$9650,12,FALSE)</f>
        <v>6879</v>
      </c>
      <c r="Y227" s="4">
        <f>IF(X227&lt;&gt;"Liquidação Cancelada",VLOOKUP(B227,'BASE DE DADOS OPS'!$B$5:$P$9635,12,FALSE),"Liquidação Cancelada")</f>
        <v>63765.42</v>
      </c>
      <c r="Z227" s="4">
        <f>IF(X227&lt;&gt;"Liquidação Cancelada",VLOOKUP(B227,'BASE DE DADOS OPS'!$B$5:$P$9635,14,FALSE),"Liquidação Cancelada")</f>
        <v>831.72</v>
      </c>
      <c r="AA227" s="4">
        <f>IF(X227&lt;&gt;"Liquidação Cancelada",VLOOKUP(B227,'BASE DE DADOS OPS'!$B$5:$P$9635,13,FALSE),"Liquidação Cancelada")</f>
        <v>62933.7</v>
      </c>
      <c r="AB227" s="4">
        <f t="shared" si="41"/>
        <v>62933.7</v>
      </c>
      <c r="AC227" s="3">
        <f t="shared" si="42"/>
        <v>7.2759576141834259E-12</v>
      </c>
      <c r="AD227" s="29"/>
    </row>
    <row r="228" spans="1:30" ht="24.95" customHeight="1" x14ac:dyDescent="0.2">
      <c r="A228" s="23" t="str">
        <f t="shared" si="34"/>
        <v>1441|1440011|209|2025|18745455000100|3999|1014,3</v>
      </c>
      <c r="B228" s="23" t="str">
        <f t="shared" si="35"/>
        <v>1441|1440011|209|2025|6877</v>
      </c>
      <c r="C228" s="28" t="str">
        <f t="shared" si="36"/>
        <v>1440011|6877</v>
      </c>
      <c r="D228" s="10">
        <v>1441</v>
      </c>
      <c r="E228" s="10">
        <v>1440011</v>
      </c>
      <c r="F228" s="36" t="str">
        <f t="shared" si="37"/>
        <v>209/2025</v>
      </c>
      <c r="G228" s="10">
        <v>209</v>
      </c>
      <c r="H228" s="10">
        <v>2025</v>
      </c>
      <c r="I228" s="36" t="str">
        <f t="shared" si="38"/>
        <v>10.1</v>
      </c>
      <c r="J228" s="10">
        <v>10</v>
      </c>
      <c r="K228" s="10">
        <v>1</v>
      </c>
      <c r="L228" s="10">
        <v>18745455000100</v>
      </c>
      <c r="M228" s="11" t="s">
        <v>423</v>
      </c>
      <c r="N228" s="10">
        <v>3999</v>
      </c>
      <c r="O228" s="11" t="s">
        <v>479</v>
      </c>
      <c r="P228" s="9">
        <v>45953</v>
      </c>
      <c r="Q228" s="10">
        <v>11</v>
      </c>
      <c r="R228" s="3">
        <v>1035</v>
      </c>
      <c r="S228" s="3">
        <v>20.7</v>
      </c>
      <c r="T228" s="3">
        <v>0</v>
      </c>
      <c r="U228" s="33">
        <f t="shared" si="39"/>
        <v>1014.3</v>
      </c>
      <c r="V228" s="9">
        <f>IF(X228&lt;&gt;"Liquidação Cancelada",VLOOKUP(B228,'BASE DE DADOS OPS'!$B$4:$P$9650,10,FALSE),"Liquidação Cancelada")</f>
        <v>45954</v>
      </c>
      <c r="W228" s="13">
        <f t="shared" si="40"/>
        <v>1</v>
      </c>
      <c r="X228" s="10">
        <f>VLOOKUP(A228,'BASE DE DADOS OPS'!$A$4:$P$9650,12,FALSE)</f>
        <v>6877</v>
      </c>
      <c r="Y228" s="4">
        <f>IF(X228&lt;&gt;"Liquidação Cancelada",VLOOKUP(B228,'BASE DE DADOS OPS'!$B$5:$P$9635,12,FALSE),"Liquidação Cancelada")</f>
        <v>1014.3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1014.3</v>
      </c>
      <c r="AB228" s="4">
        <f t="shared" si="41"/>
        <v>1014.3</v>
      </c>
      <c r="AC228" s="3">
        <f t="shared" si="42"/>
        <v>0</v>
      </c>
      <c r="AD228" s="29"/>
    </row>
    <row r="229" spans="1:30" ht="24.95" customHeight="1" x14ac:dyDescent="0.2">
      <c r="A229" s="23" t="str">
        <f t="shared" si="34"/>
        <v>1441|1440011|194|2025|46019498000135|4002|3442,26</v>
      </c>
      <c r="B229" s="23" t="str">
        <f t="shared" si="35"/>
        <v>1441|1440011|194|2025|6876</v>
      </c>
      <c r="C229" s="28" t="str">
        <f t="shared" si="36"/>
        <v>1440011|6876</v>
      </c>
      <c r="D229" s="10">
        <v>1441</v>
      </c>
      <c r="E229" s="10">
        <v>1440011</v>
      </c>
      <c r="F229" s="36" t="str">
        <f t="shared" si="37"/>
        <v>194/2025</v>
      </c>
      <c r="G229" s="10">
        <v>194</v>
      </c>
      <c r="H229" s="10">
        <v>2025</v>
      </c>
      <c r="I229" s="36" t="str">
        <f t="shared" si="38"/>
        <v>10.1</v>
      </c>
      <c r="J229" s="10">
        <v>10</v>
      </c>
      <c r="K229" s="10">
        <v>1</v>
      </c>
      <c r="L229" s="10">
        <v>46019498000135</v>
      </c>
      <c r="M229" s="11" t="s">
        <v>413</v>
      </c>
      <c r="N229" s="10">
        <v>4002</v>
      </c>
      <c r="O229" s="11" t="s">
        <v>489</v>
      </c>
      <c r="P229" s="9">
        <v>45954</v>
      </c>
      <c r="Q229" s="10">
        <v>18</v>
      </c>
      <c r="R229" s="3">
        <v>3442.26</v>
      </c>
      <c r="S229" s="3">
        <v>0</v>
      </c>
      <c r="T229" s="3">
        <v>0</v>
      </c>
      <c r="U229" s="33">
        <f t="shared" si="39"/>
        <v>3442.26</v>
      </c>
      <c r="V229" s="9">
        <f>IF(X229&lt;&gt;"Liquidação Cancelada",VLOOKUP(B229,'BASE DE DADOS OPS'!$B$4:$P$9650,10,FALSE),"Liquidação Cancelada")</f>
        <v>45954</v>
      </c>
      <c r="W229" s="13">
        <f t="shared" si="40"/>
        <v>0</v>
      </c>
      <c r="X229" s="10">
        <f>VLOOKUP(A229,'BASE DE DADOS OPS'!$A$4:$P$9650,12,FALSE)</f>
        <v>6876</v>
      </c>
      <c r="Y229" s="4">
        <f>IF(X229&lt;&gt;"Liquidação Cancelada",VLOOKUP(B229,'BASE DE DADOS OPS'!$B$5:$P$9635,12,FALSE),"Liquidação Cancelada")</f>
        <v>3442.26</v>
      </c>
      <c r="Z229" s="4">
        <f>IF(X229&lt;&gt;"Liquidação Cancelada",VLOOKUP(B229,'BASE DE DADOS OPS'!$B$5:$P$9635,14,FALSE),"Liquidação Cancelada")</f>
        <v>165.23</v>
      </c>
      <c r="AA229" s="4">
        <f>IF(X229&lt;&gt;"Liquidação Cancelada",VLOOKUP(B229,'BASE DE DADOS OPS'!$B$5:$P$9635,13,FALSE),"Liquidação Cancelada")</f>
        <v>3277.03</v>
      </c>
      <c r="AB229" s="4">
        <f t="shared" si="41"/>
        <v>3277.03</v>
      </c>
      <c r="AC229" s="3">
        <f t="shared" si="42"/>
        <v>0</v>
      </c>
      <c r="AD229" s="29"/>
    </row>
    <row r="230" spans="1:30" ht="24.95" customHeight="1" x14ac:dyDescent="0.2">
      <c r="A230" s="23" t="str">
        <f t="shared" si="34"/>
        <v>1441|1440011|206|2025|81243735000148|4002|30821,68</v>
      </c>
      <c r="B230" s="23" t="str">
        <f t="shared" si="35"/>
        <v>1441|1440011|206|2025|6885</v>
      </c>
      <c r="C230" s="28" t="str">
        <f t="shared" si="36"/>
        <v>1440011|6885</v>
      </c>
      <c r="D230" s="10">
        <v>1441</v>
      </c>
      <c r="E230" s="10">
        <v>1440011</v>
      </c>
      <c r="F230" s="36" t="str">
        <f t="shared" si="37"/>
        <v>206/2025</v>
      </c>
      <c r="G230" s="10">
        <v>206</v>
      </c>
      <c r="H230" s="10">
        <v>2025</v>
      </c>
      <c r="I230" s="36" t="str">
        <f t="shared" si="38"/>
        <v>10.1</v>
      </c>
      <c r="J230" s="10">
        <v>10</v>
      </c>
      <c r="K230" s="10">
        <v>1</v>
      </c>
      <c r="L230" s="10">
        <v>81243735000148</v>
      </c>
      <c r="M230" s="11" t="s">
        <v>421</v>
      </c>
      <c r="N230" s="10">
        <v>4002</v>
      </c>
      <c r="O230" s="11" t="s">
        <v>489</v>
      </c>
      <c r="P230" s="9">
        <v>45954</v>
      </c>
      <c r="Q230" s="10">
        <v>10</v>
      </c>
      <c r="R230" s="3">
        <v>30821.68</v>
      </c>
      <c r="S230" s="3">
        <v>0</v>
      </c>
      <c r="T230" s="3">
        <v>0</v>
      </c>
      <c r="U230" s="33">
        <f t="shared" si="39"/>
        <v>30821.68</v>
      </c>
      <c r="V230" s="9">
        <f>IF(X230&lt;&gt;"Liquidação Cancelada",VLOOKUP(B230,'BASE DE DADOS OPS'!$B$4:$P$9650,10,FALSE),"Liquidação Cancelada")</f>
        <v>45958</v>
      </c>
      <c r="W230" s="13">
        <f t="shared" si="40"/>
        <v>2</v>
      </c>
      <c r="X230" s="10">
        <f>VLOOKUP(A230,'BASE DE DADOS OPS'!$A$4:$P$9650,12,FALSE)</f>
        <v>6885</v>
      </c>
      <c r="Y230" s="4">
        <f>IF(X230&lt;&gt;"Liquidação Cancelada",VLOOKUP(B230,'BASE DE DADOS OPS'!$B$5:$P$9635,12,FALSE),"Liquidação Cancelada")</f>
        <v>30821.68</v>
      </c>
      <c r="Z230" s="4">
        <f>IF(X230&lt;&gt;"Liquidação Cancelada",VLOOKUP(B230,'BASE DE DADOS OPS'!$B$5:$P$9635,14,FALSE),"Liquidação Cancelada")</f>
        <v>1479.44</v>
      </c>
      <c r="AA230" s="4">
        <f>IF(X230&lt;&gt;"Liquidação Cancelada",VLOOKUP(B230,'BASE DE DADOS OPS'!$B$5:$P$9635,13,FALSE),"Liquidação Cancelada")</f>
        <v>29342.240000000002</v>
      </c>
      <c r="AB230" s="4">
        <f t="shared" si="41"/>
        <v>29342.240000000002</v>
      </c>
      <c r="AC230" s="3">
        <f t="shared" si="42"/>
        <v>0</v>
      </c>
      <c r="AD230" s="29"/>
    </row>
    <row r="231" spans="1:30" ht="24.95" customHeight="1" x14ac:dyDescent="0.2">
      <c r="A231" s="23" t="str">
        <f t="shared" si="34"/>
        <v>1441|1440011|258|2025|10658360000139|3921|1109,67</v>
      </c>
      <c r="B231" s="23" t="str">
        <f t="shared" si="35"/>
        <v>1441|1440011|258|2025|6892</v>
      </c>
      <c r="C231" s="28" t="str">
        <f t="shared" si="36"/>
        <v>1440011|6892</v>
      </c>
      <c r="D231" s="10">
        <v>1441</v>
      </c>
      <c r="E231" s="10">
        <v>1440011</v>
      </c>
      <c r="F231" s="36" t="str">
        <f t="shared" si="37"/>
        <v>258/2025</v>
      </c>
      <c r="G231" s="10">
        <v>258</v>
      </c>
      <c r="H231" s="10">
        <v>2025</v>
      </c>
      <c r="I231" s="36" t="str">
        <f t="shared" si="38"/>
        <v>10.1</v>
      </c>
      <c r="J231" s="10">
        <v>10</v>
      </c>
      <c r="K231" s="10">
        <v>1</v>
      </c>
      <c r="L231" s="10">
        <v>10658360000139</v>
      </c>
      <c r="M231" s="11" t="s">
        <v>441</v>
      </c>
      <c r="N231" s="10">
        <v>3921</v>
      </c>
      <c r="O231" s="11" t="s">
        <v>482</v>
      </c>
      <c r="P231" s="9">
        <v>45958</v>
      </c>
      <c r="Q231" s="10">
        <v>10</v>
      </c>
      <c r="R231" s="3">
        <v>1246.82</v>
      </c>
      <c r="S231" s="3">
        <v>137.15</v>
      </c>
      <c r="T231" s="3">
        <v>0</v>
      </c>
      <c r="U231" s="33">
        <f t="shared" si="39"/>
        <v>1109.6699999999998</v>
      </c>
      <c r="V231" s="9">
        <f>IF(X231&lt;&gt;"Liquidação Cancelada",VLOOKUP(B231,'BASE DE DADOS OPS'!$B$4:$P$9650,10,FALSE),"Liquidação Cancelada")</f>
        <v>45959</v>
      </c>
      <c r="W231" s="13">
        <f t="shared" si="40"/>
        <v>1</v>
      </c>
      <c r="X231" s="10">
        <f>VLOOKUP(A231,'BASE DE DADOS OPS'!$A$4:$P$9650,12,FALSE)</f>
        <v>6892</v>
      </c>
      <c r="Y231" s="4">
        <f>IF(X231&lt;&gt;"Liquidação Cancelada",VLOOKUP(B231,'BASE DE DADOS OPS'!$B$5:$P$9635,12,FALSE),"Liquidação Cancelada")</f>
        <v>1109.6699999999998</v>
      </c>
      <c r="Z231" s="4">
        <f>IF(X231&lt;&gt;"Liquidação Cancelada",VLOOKUP(B231,'BASE DE DADOS OPS'!$B$5:$P$9635,14,FALSE),"Liquidação Cancelada")</f>
        <v>59.84</v>
      </c>
      <c r="AA231" s="4">
        <f>IF(X231&lt;&gt;"Liquidação Cancelada",VLOOKUP(B231,'BASE DE DADOS OPS'!$B$5:$P$9635,13,FALSE),"Liquidação Cancelada")</f>
        <v>1049.83</v>
      </c>
      <c r="AB231" s="4">
        <f t="shared" si="41"/>
        <v>1049.83</v>
      </c>
      <c r="AC231" s="3">
        <f t="shared" si="42"/>
        <v>0</v>
      </c>
      <c r="AD231" s="29"/>
    </row>
    <row r="232" spans="1:30" ht="24.95" customHeight="1" x14ac:dyDescent="0.2">
      <c r="A232" s="23" t="str">
        <f t="shared" si="34"/>
        <v>1441|1440011|343|2025|40456487000136|3922|8585,91</v>
      </c>
      <c r="B232" s="23" t="str">
        <f t="shared" si="35"/>
        <v>1441|1440011|343|2025|6898</v>
      </c>
      <c r="C232" s="28" t="str">
        <f t="shared" si="36"/>
        <v>1440011|6898</v>
      </c>
      <c r="D232" s="10">
        <v>1441</v>
      </c>
      <c r="E232" s="10">
        <v>1440011</v>
      </c>
      <c r="F232" s="36" t="str">
        <f t="shared" si="37"/>
        <v>343/2025</v>
      </c>
      <c r="G232" s="10">
        <v>343</v>
      </c>
      <c r="H232" s="10">
        <v>2025</v>
      </c>
      <c r="I232" s="36" t="str">
        <f t="shared" si="38"/>
        <v>10.1</v>
      </c>
      <c r="J232" s="10">
        <v>10</v>
      </c>
      <c r="K232" s="10">
        <v>1</v>
      </c>
      <c r="L232" s="10">
        <v>40456487000136</v>
      </c>
      <c r="M232" s="11" t="s">
        <v>454</v>
      </c>
      <c r="N232" s="10">
        <v>3922</v>
      </c>
      <c r="O232" s="11" t="s">
        <v>21</v>
      </c>
      <c r="P232" s="9">
        <v>45958</v>
      </c>
      <c r="Q232" s="10">
        <v>2</v>
      </c>
      <c r="R232" s="3">
        <v>9332.51</v>
      </c>
      <c r="S232" s="3">
        <f>233.31+513.29</f>
        <v>746.59999999999991</v>
      </c>
      <c r="T232" s="3">
        <v>0</v>
      </c>
      <c r="U232" s="33">
        <f t="shared" si="39"/>
        <v>8585.91</v>
      </c>
      <c r="V232" s="9">
        <f>IF(X232&lt;&gt;"Liquidação Cancelada",VLOOKUP(B232,'BASE DE DADOS OPS'!$B$4:$P$9650,10,FALSE),"Liquidação Cancelada")</f>
        <v>45959</v>
      </c>
      <c r="W232" s="13">
        <f t="shared" si="40"/>
        <v>1</v>
      </c>
      <c r="X232" s="10">
        <f>VLOOKUP(A232,'BASE DE DADOS OPS'!$A$4:$P$9650,12,FALSE)</f>
        <v>6898</v>
      </c>
      <c r="Y232" s="4">
        <f>IF(X232&lt;&gt;"Liquidação Cancelada",VLOOKUP(B232,'BASE DE DADOS OPS'!$B$5:$P$9635,12,FALSE),"Liquidação Cancelada")</f>
        <v>8585.91</v>
      </c>
      <c r="Z232" s="4">
        <f>IF(X232&lt;&gt;"Liquidação Cancelada",VLOOKUP(B232,'BASE DE DADOS OPS'!$B$5:$P$9635,14,FALSE),"Liquidação Cancelada")</f>
        <v>111.99</v>
      </c>
      <c r="AA232" s="4">
        <f>IF(X232&lt;&gt;"Liquidação Cancelada",VLOOKUP(B232,'BASE DE DADOS OPS'!$B$5:$P$9635,13,FALSE),"Liquidação Cancelada")</f>
        <v>8473.92</v>
      </c>
      <c r="AB232" s="4">
        <f t="shared" si="41"/>
        <v>8473.92</v>
      </c>
      <c r="AC232" s="3">
        <f t="shared" si="42"/>
        <v>0</v>
      </c>
      <c r="AD232" s="29"/>
    </row>
    <row r="233" spans="1:30" ht="24.95" customHeight="1" x14ac:dyDescent="0.2">
      <c r="A233" s="23" t="str">
        <f t="shared" si="34"/>
        <v>1441|1440005|119|2025|86729324000261|5214|9760</v>
      </c>
      <c r="B233" s="23" t="str">
        <f t="shared" si="35"/>
        <v>1441|1440005|119|2025|284</v>
      </c>
      <c r="C233" s="28" t="str">
        <f t="shared" si="36"/>
        <v>1440005|284</v>
      </c>
      <c r="D233" s="10">
        <v>1441</v>
      </c>
      <c r="E233" s="10">
        <v>1440005</v>
      </c>
      <c r="F233" s="36" t="str">
        <f t="shared" si="37"/>
        <v>119/2025</v>
      </c>
      <c r="G233" s="10">
        <v>119</v>
      </c>
      <c r="H233" s="10">
        <v>2025</v>
      </c>
      <c r="I233" s="36" t="str">
        <f t="shared" si="38"/>
        <v>10.1</v>
      </c>
      <c r="J233" s="10">
        <v>10</v>
      </c>
      <c r="K233" s="10">
        <v>1</v>
      </c>
      <c r="L233" s="10">
        <v>86729324000261</v>
      </c>
      <c r="M233" s="11" t="s">
        <v>136</v>
      </c>
      <c r="N233" s="10">
        <v>5214</v>
      </c>
      <c r="O233" s="11" t="s">
        <v>472</v>
      </c>
      <c r="P233" s="9">
        <v>45959</v>
      </c>
      <c r="Q233" s="10">
        <v>1</v>
      </c>
      <c r="R233" s="3">
        <v>9760</v>
      </c>
      <c r="S233" s="3">
        <v>0</v>
      </c>
      <c r="T233" s="3">
        <v>0</v>
      </c>
      <c r="U233" s="33">
        <f t="shared" si="39"/>
        <v>9760</v>
      </c>
      <c r="V233" s="9">
        <f>IF(X233&lt;&gt;"Liquidação Cancelada",VLOOKUP(B233,'BASE DE DADOS OPS'!$B$4:$P$9650,10,FALSE),"Liquidação Cancelada")</f>
        <v>45960</v>
      </c>
      <c r="W233" s="13">
        <f t="shared" si="40"/>
        <v>1</v>
      </c>
      <c r="X233" s="10">
        <f>VLOOKUP(A233,'BASE DE DADOS OPS'!$A$4:$P$9650,12,FALSE)</f>
        <v>284</v>
      </c>
      <c r="Y233" s="4">
        <f>IF(X233&lt;&gt;"Liquidação Cancelada",VLOOKUP(B233,'BASE DE DADOS OPS'!$B$5:$P$9635,12,FALSE),"Liquidação Cancelada")</f>
        <v>9760</v>
      </c>
      <c r="Z233" s="4">
        <f>IF(X233&lt;&gt;"Liquidação Cancelada",VLOOKUP(B233,'BASE DE DADOS OPS'!$B$5:$P$9635,14,FALSE),"Liquidação Cancelada")</f>
        <v>117.12</v>
      </c>
      <c r="AA233" s="4">
        <f>IF(X233&lt;&gt;"Liquidação Cancelada",VLOOKUP(B233,'BASE DE DADOS OPS'!$B$5:$P$9635,13,FALSE),"Liquidação Cancelada")</f>
        <v>9642.8799999999992</v>
      </c>
      <c r="AB233" s="4">
        <f t="shared" si="41"/>
        <v>9642.8799999999992</v>
      </c>
      <c r="AC233" s="3">
        <f t="shared" si="42"/>
        <v>0</v>
      </c>
      <c r="AD233" s="29"/>
    </row>
    <row r="234" spans="1:30" ht="24.95" customHeight="1" x14ac:dyDescent="0.2">
      <c r="A234" s="23" t="str">
        <f t="shared" si="34"/>
        <v>1441|1440005|125|2025|60153744000178|3016|2340</v>
      </c>
      <c r="B234" s="23" t="str">
        <f t="shared" si="35"/>
        <v>1441|1440005|125|2025|285</v>
      </c>
      <c r="C234" s="28" t="str">
        <f t="shared" si="36"/>
        <v>1440005|285</v>
      </c>
      <c r="D234" s="10">
        <v>1441</v>
      </c>
      <c r="E234" s="10">
        <v>1440005</v>
      </c>
      <c r="F234" s="36" t="str">
        <f t="shared" si="37"/>
        <v>125/2025</v>
      </c>
      <c r="G234" s="10">
        <v>125</v>
      </c>
      <c r="H234" s="10">
        <v>2025</v>
      </c>
      <c r="I234" s="36" t="str">
        <f t="shared" si="38"/>
        <v>10.1</v>
      </c>
      <c r="J234" s="10">
        <v>10</v>
      </c>
      <c r="K234" s="10">
        <v>1</v>
      </c>
      <c r="L234" s="10">
        <v>60153744000178</v>
      </c>
      <c r="M234" s="11" t="s">
        <v>139</v>
      </c>
      <c r="N234" s="10">
        <v>3016</v>
      </c>
      <c r="O234" s="11" t="s">
        <v>474</v>
      </c>
      <c r="P234" s="9">
        <v>45959</v>
      </c>
      <c r="Q234" s="10">
        <v>1</v>
      </c>
      <c r="R234" s="3">
        <v>2340</v>
      </c>
      <c r="S234" s="3">
        <v>0</v>
      </c>
      <c r="T234" s="3">
        <v>0</v>
      </c>
      <c r="U234" s="33">
        <f t="shared" si="39"/>
        <v>2340</v>
      </c>
      <c r="V234" s="9">
        <f>IF(X234&lt;&gt;"Liquidação Cancelada",VLOOKUP(B234,'BASE DE DADOS OPS'!$B$4:$P$9650,10,FALSE),"Liquidação Cancelada")</f>
        <v>45960</v>
      </c>
      <c r="W234" s="13">
        <f t="shared" si="40"/>
        <v>1</v>
      </c>
      <c r="X234" s="10">
        <f>VLOOKUP(A234,'BASE DE DADOS OPS'!$A$4:$P$9650,12,FALSE)</f>
        <v>285</v>
      </c>
      <c r="Y234" s="4">
        <f>IF(X234&lt;&gt;"Liquidação Cancelada",VLOOKUP(B234,'BASE DE DADOS OPS'!$B$5:$P$9635,12,FALSE),"Liquidação Cancelada")</f>
        <v>2340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2340</v>
      </c>
      <c r="AB234" s="4">
        <f t="shared" si="41"/>
        <v>2340</v>
      </c>
      <c r="AC234" s="3">
        <f t="shared" si="42"/>
        <v>0</v>
      </c>
      <c r="AD234" s="29"/>
    </row>
    <row r="235" spans="1:30" ht="24.95" customHeight="1" x14ac:dyDescent="0.2">
      <c r="A235" s="23" t="str">
        <f t="shared" si="34"/>
        <v>1441|1440005|126|2025|60153744000178|5207|12950</v>
      </c>
      <c r="B235" s="23" t="str">
        <f t="shared" si="35"/>
        <v>1441|1440005|126|2025|286</v>
      </c>
      <c r="C235" s="28" t="str">
        <f t="shared" si="36"/>
        <v>1440005|286</v>
      </c>
      <c r="D235" s="10">
        <v>1441</v>
      </c>
      <c r="E235" s="10">
        <v>1440005</v>
      </c>
      <c r="F235" s="36" t="str">
        <f t="shared" si="37"/>
        <v>126/2025</v>
      </c>
      <c r="G235" s="10">
        <v>126</v>
      </c>
      <c r="H235" s="10">
        <v>2025</v>
      </c>
      <c r="I235" s="36" t="str">
        <f t="shared" si="38"/>
        <v>10.1</v>
      </c>
      <c r="J235" s="10">
        <v>10</v>
      </c>
      <c r="K235" s="10">
        <v>1</v>
      </c>
      <c r="L235" s="10">
        <v>60153744000178</v>
      </c>
      <c r="M235" s="11" t="s">
        <v>139</v>
      </c>
      <c r="N235" s="10">
        <v>5207</v>
      </c>
      <c r="O235" s="11" t="s">
        <v>467</v>
      </c>
      <c r="P235" s="9">
        <v>45959</v>
      </c>
      <c r="Q235" s="10">
        <v>1</v>
      </c>
      <c r="R235" s="3">
        <v>12950</v>
      </c>
      <c r="S235" s="3">
        <v>0</v>
      </c>
      <c r="T235" s="3">
        <v>0</v>
      </c>
      <c r="U235" s="33">
        <f t="shared" si="39"/>
        <v>12950</v>
      </c>
      <c r="V235" s="9">
        <f>IF(X235&lt;&gt;"Liquidação Cancelada",VLOOKUP(B235,'BASE DE DADOS OPS'!$B$4:$P$9650,10,FALSE),"Liquidação Cancelada")</f>
        <v>45960</v>
      </c>
      <c r="W235" s="13">
        <f t="shared" si="40"/>
        <v>1</v>
      </c>
      <c r="X235" s="10">
        <f>VLOOKUP(A235,'BASE DE DADOS OPS'!$A$4:$P$9650,12,FALSE)</f>
        <v>286</v>
      </c>
      <c r="Y235" s="4">
        <f>IF(X235&lt;&gt;"Liquidação Cancelada",VLOOKUP(B235,'BASE DE DADOS OPS'!$B$5:$P$9635,12,FALSE),"Liquidação Cancelada")</f>
        <v>12950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12950</v>
      </c>
      <c r="AB235" s="4">
        <f t="shared" si="41"/>
        <v>12950</v>
      </c>
      <c r="AC235" s="3">
        <f t="shared" si="42"/>
        <v>0</v>
      </c>
      <c r="AD235" s="29"/>
    </row>
    <row r="236" spans="1:30" ht="24.95" customHeight="1" x14ac:dyDescent="0.2">
      <c r="A236" s="23" t="str">
        <f t="shared" si="34"/>
        <v>1441|1440006|75|2025|34963845000102|3999|6560</v>
      </c>
      <c r="B236" s="23" t="str">
        <f t="shared" si="35"/>
        <v>1441|1440006|75|2025|96</v>
      </c>
      <c r="C236" s="28" t="str">
        <f t="shared" si="36"/>
        <v>1440006|96</v>
      </c>
      <c r="D236" s="10">
        <v>1441</v>
      </c>
      <c r="E236" s="10">
        <v>1440006</v>
      </c>
      <c r="F236" s="36" t="str">
        <f t="shared" si="37"/>
        <v>75/2025</v>
      </c>
      <c r="G236" s="10">
        <v>75</v>
      </c>
      <c r="H236" s="10">
        <v>2025</v>
      </c>
      <c r="I236" s="36" t="str">
        <f t="shared" si="38"/>
        <v>10.1</v>
      </c>
      <c r="J236" s="10">
        <v>10</v>
      </c>
      <c r="K236" s="10">
        <v>1</v>
      </c>
      <c r="L236" s="10">
        <v>34963845000102</v>
      </c>
      <c r="M236" s="11" t="s">
        <v>155</v>
      </c>
      <c r="N236" s="10">
        <v>3999</v>
      </c>
      <c r="O236" s="11" t="s">
        <v>479</v>
      </c>
      <c r="P236" s="9">
        <v>45959</v>
      </c>
      <c r="Q236" s="10">
        <v>1</v>
      </c>
      <c r="R236" s="3">
        <v>6560</v>
      </c>
      <c r="S236" s="3">
        <v>0</v>
      </c>
      <c r="T236" s="3">
        <v>0</v>
      </c>
      <c r="U236" s="33">
        <f t="shared" si="39"/>
        <v>6560</v>
      </c>
      <c r="V236" s="9">
        <f>IF(X236&lt;&gt;"Liquidação Cancelada",VLOOKUP(B236,'BASE DE DADOS OPS'!$B$4:$P$9650,10,FALSE),"Liquidação Cancelada")</f>
        <v>45960</v>
      </c>
      <c r="W236" s="13">
        <f t="shared" si="40"/>
        <v>1</v>
      </c>
      <c r="X236" s="10">
        <f>VLOOKUP(A236,'BASE DE DADOS OPS'!$A$4:$P$9650,12,FALSE)</f>
        <v>96</v>
      </c>
      <c r="Y236" s="4">
        <f>IF(X236&lt;&gt;"Liquidação Cancelada",VLOOKUP(B236,'BASE DE DADOS OPS'!$B$5:$P$9635,12,FALSE),"Liquidação Cancelada")</f>
        <v>6560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6560</v>
      </c>
      <c r="AB236" s="4">
        <f t="shared" si="41"/>
        <v>6560</v>
      </c>
      <c r="AC236" s="3">
        <f t="shared" si="42"/>
        <v>0</v>
      </c>
      <c r="AD236" s="29"/>
    </row>
    <row r="237" spans="1:30" ht="24.95" customHeight="1" x14ac:dyDescent="0.2">
      <c r="A237" s="23" t="str">
        <f t="shared" si="34"/>
        <v>1441|1440011|57|2025|1017250000105|3304|2154,56</v>
      </c>
      <c r="B237" s="23" t="str">
        <f t="shared" si="35"/>
        <v>1441|1440011|57|2025|6905</v>
      </c>
      <c r="C237" s="28" t="str">
        <f t="shared" si="36"/>
        <v>1440011|6905</v>
      </c>
      <c r="D237" s="10">
        <v>1441</v>
      </c>
      <c r="E237" s="10">
        <v>1440011</v>
      </c>
      <c r="F237" s="36" t="str">
        <f t="shared" si="37"/>
        <v>57/2025</v>
      </c>
      <c r="G237" s="10">
        <v>57</v>
      </c>
      <c r="H237" s="10">
        <v>2025</v>
      </c>
      <c r="I237" s="36" t="str">
        <f t="shared" si="38"/>
        <v>10.1</v>
      </c>
      <c r="J237" s="10">
        <v>10</v>
      </c>
      <c r="K237" s="10">
        <v>1</v>
      </c>
      <c r="L237" s="10">
        <v>1017250000105</v>
      </c>
      <c r="M237" s="11" t="s">
        <v>145</v>
      </c>
      <c r="N237" s="10">
        <v>3304</v>
      </c>
      <c r="O237" s="11" t="s">
        <v>13</v>
      </c>
      <c r="P237" s="9">
        <v>45959</v>
      </c>
      <c r="Q237" s="10">
        <v>22</v>
      </c>
      <c r="R237" s="3">
        <v>2154.56</v>
      </c>
      <c r="S237" s="3">
        <v>0</v>
      </c>
      <c r="T237" s="3">
        <v>0</v>
      </c>
      <c r="U237" s="33">
        <f t="shared" si="39"/>
        <v>2154.56</v>
      </c>
      <c r="V237" s="9">
        <f>IF(X237&lt;&gt;"Liquidação Cancelada",VLOOKUP(B237,'BASE DE DADOS OPS'!$B$4:$P$9650,10,FALSE),"Liquidação Cancelada")</f>
        <v>45960</v>
      </c>
      <c r="W237" s="13">
        <f t="shared" si="40"/>
        <v>1</v>
      </c>
      <c r="X237" s="10">
        <f>VLOOKUP(A237,'BASE DE DADOS OPS'!$A$4:$P$9650,12,FALSE)</f>
        <v>6905</v>
      </c>
      <c r="Y237" s="4">
        <f>IF(X237&lt;&gt;"Liquidação Cancelada",VLOOKUP(B237,'BASE DE DADOS OPS'!$B$5:$P$9635,12,FALSE),"Liquidação Cancelada")</f>
        <v>2154.56</v>
      </c>
      <c r="Z237" s="4">
        <f>IF(X237&lt;&gt;"Liquidação Cancelada",VLOOKUP(B237,'BASE DE DADOS OPS'!$B$5:$P$9635,14,FALSE),"Liquidação Cancelada")</f>
        <v>52.35</v>
      </c>
      <c r="AA237" s="4">
        <f>IF(X237&lt;&gt;"Liquidação Cancelada",VLOOKUP(B237,'BASE DE DADOS OPS'!$B$5:$P$9635,13,FALSE),"Liquidação Cancelada")</f>
        <v>2102.21</v>
      </c>
      <c r="AB237" s="4">
        <f t="shared" si="41"/>
        <v>2102.21</v>
      </c>
      <c r="AC237" s="3">
        <f t="shared" si="42"/>
        <v>0</v>
      </c>
      <c r="AD237" s="29"/>
    </row>
    <row r="238" spans="1:30" ht="24.95" customHeight="1" x14ac:dyDescent="0.2">
      <c r="A238" s="23" t="str">
        <f t="shared" si="34"/>
        <v>1441|1440011|341|2025|32227070000173|3922|16028,23</v>
      </c>
      <c r="B238" s="23" t="str">
        <f t="shared" si="35"/>
        <v>1441|1440011|341|2025|6895</v>
      </c>
      <c r="C238" s="28" t="str">
        <f t="shared" si="36"/>
        <v>1440011|6895</v>
      </c>
      <c r="D238" s="10">
        <v>1441</v>
      </c>
      <c r="E238" s="10">
        <v>1440011</v>
      </c>
      <c r="F238" s="36" t="str">
        <f t="shared" si="37"/>
        <v>341/2025</v>
      </c>
      <c r="G238" s="10">
        <v>341</v>
      </c>
      <c r="H238" s="10">
        <v>2025</v>
      </c>
      <c r="I238" s="36" t="str">
        <f t="shared" si="38"/>
        <v>10.1</v>
      </c>
      <c r="J238" s="10">
        <v>10</v>
      </c>
      <c r="K238" s="10">
        <v>1</v>
      </c>
      <c r="L238" s="10">
        <v>32227070000173</v>
      </c>
      <c r="M238" s="11" t="s">
        <v>453</v>
      </c>
      <c r="N238" s="10">
        <v>3922</v>
      </c>
      <c r="O238" s="11" t="s">
        <v>21</v>
      </c>
      <c r="P238" s="9">
        <v>45959</v>
      </c>
      <c r="Q238" s="10">
        <v>1</v>
      </c>
      <c r="R238" s="3">
        <v>17908.63</v>
      </c>
      <c r="S238" s="3">
        <f>895.43+984.97</f>
        <v>1880.4</v>
      </c>
      <c r="T238" s="3">
        <v>0</v>
      </c>
      <c r="U238" s="33">
        <f t="shared" si="39"/>
        <v>16028.230000000001</v>
      </c>
      <c r="V238" s="9">
        <f>IF(X238&lt;&gt;"Liquidação Cancelada",VLOOKUP(B238,'BASE DE DADOS OPS'!$B$4:$P$9650,10,FALSE),"Liquidação Cancelada")</f>
        <v>45959</v>
      </c>
      <c r="W238" s="13">
        <f t="shared" si="40"/>
        <v>0</v>
      </c>
      <c r="X238" s="10">
        <f>VLOOKUP(A238,'BASE DE DADOS OPS'!$A$4:$P$9650,12,FALSE)</f>
        <v>6895</v>
      </c>
      <c r="Y238" s="4">
        <f>IF(X238&lt;&gt;"Liquidação Cancelada",VLOOKUP(B238,'BASE DE DADOS OPS'!$B$5:$P$9635,12,FALSE),"Liquidação Cancelada")</f>
        <v>16028.230000000001</v>
      </c>
      <c r="Z238" s="4">
        <f>IF(X238&lt;&gt;"Liquidação Cancelada",VLOOKUP(B238,'BASE DE DADOS OPS'!$B$5:$P$9635,14,FALSE),"Liquidação Cancelada")</f>
        <v>859.61</v>
      </c>
      <c r="AA238" s="4">
        <f>IF(X238&lt;&gt;"Liquidação Cancelada",VLOOKUP(B238,'BASE DE DADOS OPS'!$B$5:$P$9635,13,FALSE),"Liquidação Cancelada")</f>
        <v>15168.62</v>
      </c>
      <c r="AB238" s="4">
        <f t="shared" si="41"/>
        <v>15168.62</v>
      </c>
      <c r="AC238" s="3">
        <f t="shared" si="42"/>
        <v>0</v>
      </c>
      <c r="AD238" s="29"/>
    </row>
    <row r="239" spans="1:30" ht="24.95" customHeight="1" x14ac:dyDescent="0.2">
      <c r="A239" s="23" t="str">
        <f t="shared" si="34"/>
        <v>1441|1440011|198|2025|7403266000124|4002|407705,04</v>
      </c>
      <c r="B239" s="23" t="str">
        <f t="shared" si="35"/>
        <v>1441|1440011|198|2025|6904</v>
      </c>
      <c r="C239" s="28" t="str">
        <f t="shared" si="36"/>
        <v>1440011|6904</v>
      </c>
      <c r="D239" s="10">
        <v>1441</v>
      </c>
      <c r="E239" s="10">
        <v>1440011</v>
      </c>
      <c r="F239" s="36" t="str">
        <f t="shared" si="37"/>
        <v>198/2025</v>
      </c>
      <c r="G239" s="10">
        <v>198</v>
      </c>
      <c r="H239" s="10">
        <v>2025</v>
      </c>
      <c r="I239" s="36" t="str">
        <f t="shared" si="38"/>
        <v>10.1</v>
      </c>
      <c r="J239" s="10">
        <v>10</v>
      </c>
      <c r="K239" s="10">
        <v>1</v>
      </c>
      <c r="L239" s="10">
        <v>7403266000124</v>
      </c>
      <c r="M239" s="11" t="s">
        <v>416</v>
      </c>
      <c r="N239" s="10">
        <v>4002</v>
      </c>
      <c r="O239" s="11" t="s">
        <v>489</v>
      </c>
      <c r="P239" s="9">
        <v>45960</v>
      </c>
      <c r="Q239" s="10">
        <v>10</v>
      </c>
      <c r="R239" s="3">
        <v>407705.04</v>
      </c>
      <c r="S239" s="3">
        <v>0</v>
      </c>
      <c r="T239" s="3">
        <v>0</v>
      </c>
      <c r="U239" s="33">
        <f t="shared" si="39"/>
        <v>407705.04</v>
      </c>
      <c r="V239" s="9">
        <f>IF(X239&lt;&gt;"Liquidação Cancelada",VLOOKUP(B239,'BASE DE DADOS OPS'!$B$4:$P$9650,10,FALSE),"Liquidação Cancelada")</f>
        <v>45960</v>
      </c>
      <c r="W239" s="13">
        <f t="shared" si="40"/>
        <v>0</v>
      </c>
      <c r="X239" s="10">
        <f>VLOOKUP(A239,'BASE DE DADOS OPS'!$A$4:$P$9650,12,FALSE)</f>
        <v>6904</v>
      </c>
      <c r="Y239" s="4">
        <f>IF(X239&lt;&gt;"Liquidação Cancelada",VLOOKUP(B239,'BASE DE DADOS OPS'!$B$5:$P$9635,12,FALSE),"Liquidação Cancelada")</f>
        <v>407705.04000000004</v>
      </c>
      <c r="Z239" s="4">
        <f>IF(X239&lt;&gt;"Liquidação Cancelada",VLOOKUP(B239,'BASE DE DADOS OPS'!$B$5:$P$9635,14,FALSE),"Liquidação Cancelada")</f>
        <v>19569.84</v>
      </c>
      <c r="AA239" s="4">
        <f>IF(X239&lt;&gt;"Liquidação Cancelada",VLOOKUP(B239,'BASE DE DADOS OPS'!$B$5:$P$9635,13,FALSE),"Liquidação Cancelada")</f>
        <v>388135.2</v>
      </c>
      <c r="AB239" s="4">
        <f t="shared" si="41"/>
        <v>388135.2</v>
      </c>
      <c r="AC239" s="3">
        <f t="shared" si="42"/>
        <v>-5.8207660913467407E-11</v>
      </c>
      <c r="AD239" s="29"/>
    </row>
    <row r="240" spans="1:30" ht="24.95" customHeight="1" x14ac:dyDescent="0.2">
      <c r="A240" s="23" t="str">
        <f t="shared" si="34"/>
        <v>1441|1440011|204|2025|16636540000104|4003|36248,55</v>
      </c>
      <c r="B240" s="23" t="str">
        <f t="shared" si="35"/>
        <v>1441|1440011|204|2025|6931</v>
      </c>
      <c r="C240" s="28" t="str">
        <f t="shared" si="36"/>
        <v>1440011|6931</v>
      </c>
      <c r="D240" s="10">
        <v>1441</v>
      </c>
      <c r="E240" s="10">
        <v>1440011</v>
      </c>
      <c r="F240" s="36" t="str">
        <f t="shared" si="37"/>
        <v>204/2025</v>
      </c>
      <c r="G240" s="10">
        <v>204</v>
      </c>
      <c r="H240" s="10">
        <v>2025</v>
      </c>
      <c r="I240" s="36" t="str">
        <f t="shared" si="38"/>
        <v>10.1</v>
      </c>
      <c r="J240" s="10">
        <v>10</v>
      </c>
      <c r="K240" s="10">
        <v>1</v>
      </c>
      <c r="L240" s="10">
        <v>16636540000104</v>
      </c>
      <c r="M240" s="11" t="s">
        <v>490</v>
      </c>
      <c r="N240" s="10">
        <v>4003</v>
      </c>
      <c r="O240" s="11" t="s">
        <v>491</v>
      </c>
      <c r="P240" s="9">
        <v>45960</v>
      </c>
      <c r="Q240" s="10">
        <v>8</v>
      </c>
      <c r="R240" s="3">
        <v>37178</v>
      </c>
      <c r="S240" s="3">
        <v>929.45</v>
      </c>
      <c r="T240" s="3">
        <v>0</v>
      </c>
      <c r="U240" s="33">
        <f t="shared" si="39"/>
        <v>36248.550000000003</v>
      </c>
      <c r="V240" s="9">
        <f>IF(X240&lt;&gt;"Liquidação Cancelada",VLOOKUP(B240,'BASE DE DADOS OPS'!$B$4:$P$9650,10,FALSE),"Liquidação Cancelada")</f>
        <v>45964</v>
      </c>
      <c r="W240" s="13">
        <f t="shared" si="40"/>
        <v>2</v>
      </c>
      <c r="X240" s="10">
        <f>VLOOKUP(A240,'BASE DE DADOS OPS'!$A$4:$P$9650,12,FALSE)</f>
        <v>6931</v>
      </c>
      <c r="Y240" s="4">
        <f>IF(X240&lt;&gt;"Liquidação Cancelada",VLOOKUP(B240,'BASE DE DADOS OPS'!$B$5:$P$9635,12,FALSE),"Liquidação Cancelada")</f>
        <v>36248.550000000003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36248.550000000003</v>
      </c>
      <c r="AB240" s="4">
        <f t="shared" si="41"/>
        <v>36248.550000000003</v>
      </c>
      <c r="AC240" s="3">
        <f t="shared" si="42"/>
        <v>0</v>
      </c>
      <c r="AD240" s="29"/>
    </row>
    <row r="241" spans="1:30" ht="24.95" customHeight="1" x14ac:dyDescent="0.2">
      <c r="A241" s="23" t="str">
        <f t="shared" si="34"/>
        <v>1441|1440011|364|2025|12057731000152|3922|450</v>
      </c>
      <c r="B241" s="23" t="str">
        <f t="shared" si="35"/>
        <v>1441|1440011|364|2025|6912</v>
      </c>
      <c r="C241" s="28" t="str">
        <f t="shared" si="36"/>
        <v>1440011|6912</v>
      </c>
      <c r="D241" s="10">
        <v>1441</v>
      </c>
      <c r="E241" s="10">
        <v>1440011</v>
      </c>
      <c r="F241" s="36" t="str">
        <f t="shared" si="37"/>
        <v>364/2025</v>
      </c>
      <c r="G241" s="10">
        <v>364</v>
      </c>
      <c r="H241" s="10">
        <v>2025</v>
      </c>
      <c r="I241" s="36" t="str">
        <f t="shared" si="38"/>
        <v>10.1</v>
      </c>
      <c r="J241" s="10">
        <v>10</v>
      </c>
      <c r="K241" s="10">
        <v>1</v>
      </c>
      <c r="L241" s="10">
        <v>12057731000152</v>
      </c>
      <c r="M241" s="11" t="s">
        <v>460</v>
      </c>
      <c r="N241" s="10">
        <v>3922</v>
      </c>
      <c r="O241" s="11" t="s">
        <v>21</v>
      </c>
      <c r="P241" s="9">
        <v>45960</v>
      </c>
      <c r="Q241" s="10">
        <v>10</v>
      </c>
      <c r="R241" s="3">
        <v>450</v>
      </c>
      <c r="S241" s="3">
        <v>0</v>
      </c>
      <c r="T241" s="3">
        <v>0</v>
      </c>
      <c r="U241" s="33">
        <f t="shared" si="39"/>
        <v>450</v>
      </c>
      <c r="V241" s="9">
        <f>IF(X241&lt;&gt;"Liquidação Cancelada",VLOOKUP(B241,'BASE DE DADOS OPS'!$B$4:$P$9650,10,FALSE),"Liquidação Cancelada")</f>
        <v>45964</v>
      </c>
      <c r="W241" s="13">
        <f t="shared" si="40"/>
        <v>2</v>
      </c>
      <c r="X241" s="10">
        <f>VLOOKUP(A241,'BASE DE DADOS OPS'!$A$4:$P$9650,12,FALSE)</f>
        <v>6912</v>
      </c>
      <c r="Y241" s="4">
        <f>IF(X241&lt;&gt;"Liquidação Cancelada",VLOOKUP(B241,'BASE DE DADOS OPS'!$B$5:$P$9635,12,FALSE),"Liquidação Cancelada")</f>
        <v>450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450</v>
      </c>
      <c r="AB241" s="4">
        <f t="shared" si="41"/>
        <v>450</v>
      </c>
      <c r="AC241" s="3">
        <f t="shared" si="42"/>
        <v>0</v>
      </c>
      <c r="AD241" s="29"/>
    </row>
    <row r="242" spans="1:30" ht="24.95" customHeight="1" x14ac:dyDescent="0.2">
      <c r="A242" s="23" t="str">
        <f t="shared" si="34"/>
        <v>1441|1440011|364|2025|12057731000152|3922|2000</v>
      </c>
      <c r="B242" s="23" t="str">
        <f t="shared" si="35"/>
        <v>1441|1440011|364|2025|6915</v>
      </c>
      <c r="C242" s="28" t="str">
        <f t="shared" si="36"/>
        <v>1440011|6915</v>
      </c>
      <c r="D242" s="10">
        <v>1441</v>
      </c>
      <c r="E242" s="10">
        <v>1440011</v>
      </c>
      <c r="F242" s="36" t="str">
        <f t="shared" si="37"/>
        <v>364/2025</v>
      </c>
      <c r="G242" s="10">
        <v>364</v>
      </c>
      <c r="H242" s="10">
        <v>2025</v>
      </c>
      <c r="I242" s="36" t="str">
        <f t="shared" si="38"/>
        <v>10.1</v>
      </c>
      <c r="J242" s="10">
        <v>10</v>
      </c>
      <c r="K242" s="10">
        <v>1</v>
      </c>
      <c r="L242" s="10">
        <v>12057731000152</v>
      </c>
      <c r="M242" s="11" t="s">
        <v>460</v>
      </c>
      <c r="N242" s="10">
        <v>3922</v>
      </c>
      <c r="O242" s="11" t="s">
        <v>21</v>
      </c>
      <c r="P242" s="9">
        <v>45960</v>
      </c>
      <c r="Q242" s="10">
        <v>11</v>
      </c>
      <c r="R242" s="3">
        <v>2000</v>
      </c>
      <c r="S242" s="3">
        <v>0</v>
      </c>
      <c r="T242" s="3">
        <v>0</v>
      </c>
      <c r="U242" s="33">
        <f t="shared" si="39"/>
        <v>2000</v>
      </c>
      <c r="V242" s="9">
        <f>IF(X242&lt;&gt;"Liquidação Cancelada",VLOOKUP(B242,'BASE DE DADOS OPS'!$B$4:$P$9650,10,FALSE),"Liquidação Cancelada")</f>
        <v>45964</v>
      </c>
      <c r="W242" s="13">
        <f t="shared" si="40"/>
        <v>2</v>
      </c>
      <c r="X242" s="10">
        <f>VLOOKUP(A242,'BASE DE DADOS OPS'!$A$4:$P$9650,12,FALSE)</f>
        <v>6915</v>
      </c>
      <c r="Y242" s="4">
        <f>IF(X242&lt;&gt;"Liquidação Cancelada",VLOOKUP(B242,'BASE DE DADOS OPS'!$B$5:$P$9635,12,FALSE),"Liquidação Cancelada")</f>
        <v>2000</v>
      </c>
      <c r="Z242" s="4">
        <f>IF(X242&lt;&gt;"Liquidação Cancelada",VLOOKUP(B242,'BASE DE DADOS OPS'!$B$5:$P$9635,14,FALSE),"Liquidação Cancelada")</f>
        <v>0</v>
      </c>
      <c r="AA242" s="4">
        <f>IF(X242&lt;&gt;"Liquidação Cancelada",VLOOKUP(B242,'BASE DE DADOS OPS'!$B$5:$P$9635,13,FALSE),"Liquidação Cancelada")</f>
        <v>2000</v>
      </c>
      <c r="AB242" s="4">
        <f t="shared" si="41"/>
        <v>2000</v>
      </c>
      <c r="AC242" s="3">
        <f t="shared" si="42"/>
        <v>0</v>
      </c>
      <c r="AD242" s="29"/>
    </row>
    <row r="243" spans="1:30" ht="24.95" customHeight="1" x14ac:dyDescent="0.2">
      <c r="A243" s="23" t="str">
        <f t="shared" si="34"/>
        <v>1441|1440011|365|2025|12057731000152|3921|4205</v>
      </c>
      <c r="B243" s="23" t="str">
        <f t="shared" si="35"/>
        <v>1441|1440011|365|2025|6913</v>
      </c>
      <c r="C243" s="28" t="str">
        <f t="shared" si="36"/>
        <v>1440011|6913</v>
      </c>
      <c r="D243" s="10">
        <v>1441</v>
      </c>
      <c r="E243" s="10">
        <v>1440011</v>
      </c>
      <c r="F243" s="36" t="str">
        <f t="shared" si="37"/>
        <v>365/2025</v>
      </c>
      <c r="G243" s="10">
        <v>365</v>
      </c>
      <c r="H243" s="10">
        <v>2025</v>
      </c>
      <c r="I243" s="36" t="str">
        <f t="shared" si="38"/>
        <v>10.1</v>
      </c>
      <c r="J243" s="10">
        <v>10</v>
      </c>
      <c r="K243" s="10">
        <v>1</v>
      </c>
      <c r="L243" s="10">
        <v>12057731000152</v>
      </c>
      <c r="M243" s="11" t="s">
        <v>460</v>
      </c>
      <c r="N243" s="10">
        <v>3921</v>
      </c>
      <c r="O243" s="11" t="s">
        <v>482</v>
      </c>
      <c r="P243" s="9">
        <v>45960</v>
      </c>
      <c r="Q243" s="10">
        <v>15</v>
      </c>
      <c r="R243" s="3">
        <v>4450</v>
      </c>
      <c r="S243" s="3">
        <v>245</v>
      </c>
      <c r="T243" s="3">
        <v>0</v>
      </c>
      <c r="U243" s="33">
        <f t="shared" si="39"/>
        <v>4205</v>
      </c>
      <c r="V243" s="9">
        <f>IF(X243&lt;&gt;"Liquidação Cancelada",VLOOKUP(B243,'BASE DE DADOS OPS'!$B$4:$P$9650,10,FALSE),"Liquidação Cancelada")</f>
        <v>45964</v>
      </c>
      <c r="W243" s="13">
        <f t="shared" si="40"/>
        <v>2</v>
      </c>
      <c r="X243" s="10">
        <f>VLOOKUP(A243,'BASE DE DADOS OPS'!$A$4:$P$9650,12,FALSE)</f>
        <v>6913</v>
      </c>
      <c r="Y243" s="4">
        <f>IF(X243&lt;&gt;"Liquidação Cancelada",VLOOKUP(B243,'BASE DE DADOS OPS'!$B$5:$P$9635,12,FALSE),"Liquidação Cancelada")</f>
        <v>4205</v>
      </c>
      <c r="Z243" s="4">
        <f>IF(X243&lt;&gt;"Liquidação Cancelada",VLOOKUP(B243,'BASE DE DADOS OPS'!$B$5:$P$9635,14,FALSE),"Liquidação Cancelada")</f>
        <v>235.2</v>
      </c>
      <c r="AA243" s="4">
        <f>IF(X243&lt;&gt;"Liquidação Cancelada",VLOOKUP(B243,'BASE DE DADOS OPS'!$B$5:$P$9635,13,FALSE),"Liquidação Cancelada")</f>
        <v>3969.8</v>
      </c>
      <c r="AB243" s="4">
        <f t="shared" si="41"/>
        <v>3969.8</v>
      </c>
      <c r="AC243" s="3">
        <f t="shared" si="42"/>
        <v>0</v>
      </c>
      <c r="AD243" s="29"/>
    </row>
    <row r="244" spans="1:30" ht="24.95" customHeight="1" x14ac:dyDescent="0.2">
      <c r="A244" s="23" t="str">
        <f t="shared" si="34"/>
        <v>1441|1440011|365|2025|12057731000152|3921|42004</v>
      </c>
      <c r="B244" s="23" t="str">
        <f t="shared" si="35"/>
        <v>1441|1440011|365|2025|6916</v>
      </c>
      <c r="C244" s="28" t="str">
        <f t="shared" si="36"/>
        <v>1440011|6916</v>
      </c>
      <c r="D244" s="10">
        <v>1441</v>
      </c>
      <c r="E244" s="10">
        <v>1440011</v>
      </c>
      <c r="F244" s="36" t="str">
        <f t="shared" si="37"/>
        <v>365/2025</v>
      </c>
      <c r="G244" s="10">
        <v>365</v>
      </c>
      <c r="H244" s="10">
        <v>2025</v>
      </c>
      <c r="I244" s="36" t="str">
        <f t="shared" si="38"/>
        <v>10.1</v>
      </c>
      <c r="J244" s="10">
        <v>10</v>
      </c>
      <c r="K244" s="10">
        <v>1</v>
      </c>
      <c r="L244" s="10">
        <v>12057731000152</v>
      </c>
      <c r="M244" s="11" t="s">
        <v>460</v>
      </c>
      <c r="N244" s="10">
        <v>3921</v>
      </c>
      <c r="O244" s="11" t="s">
        <v>482</v>
      </c>
      <c r="P244" s="9">
        <v>45960</v>
      </c>
      <c r="Q244" s="10">
        <v>16</v>
      </c>
      <c r="R244" s="3">
        <v>44320</v>
      </c>
      <c r="S244" s="3">
        <v>2316</v>
      </c>
      <c r="T244" s="3">
        <v>0</v>
      </c>
      <c r="U244" s="33">
        <f t="shared" si="39"/>
        <v>42004</v>
      </c>
      <c r="V244" s="9">
        <f>IF(X244&lt;&gt;"Liquidação Cancelada",VLOOKUP(B244,'BASE DE DADOS OPS'!$B$4:$P$9650,10,FALSE),"Liquidação Cancelada")</f>
        <v>45964</v>
      </c>
      <c r="W244" s="13">
        <f t="shared" si="40"/>
        <v>2</v>
      </c>
      <c r="X244" s="10">
        <f>VLOOKUP(A244,'BASE DE DADOS OPS'!$A$4:$P$9650,12,FALSE)</f>
        <v>6916</v>
      </c>
      <c r="Y244" s="4">
        <f>IF(X244&lt;&gt;"Liquidação Cancelada",VLOOKUP(B244,'BASE DE DADOS OPS'!$B$5:$P$9635,12,FALSE),"Liquidação Cancelada")</f>
        <v>42004</v>
      </c>
      <c r="Z244" s="4">
        <f>IF(X244&lt;&gt;"Liquidação Cancelada",VLOOKUP(B244,'BASE DE DADOS OPS'!$B$5:$P$9635,14,FALSE),"Liquidação Cancelada")</f>
        <v>2223.36</v>
      </c>
      <c r="AA244" s="4">
        <f>IF(X244&lt;&gt;"Liquidação Cancelada",VLOOKUP(B244,'BASE DE DADOS OPS'!$B$5:$P$9635,13,FALSE),"Liquidação Cancelada")</f>
        <v>39780.639999999999</v>
      </c>
      <c r="AB244" s="4">
        <f t="shared" si="41"/>
        <v>39780.639999999999</v>
      </c>
      <c r="AC244" s="3">
        <f t="shared" si="42"/>
        <v>0</v>
      </c>
      <c r="AD244" s="29"/>
    </row>
    <row r="245" spans="1:30" ht="24.95" customHeight="1" x14ac:dyDescent="0.2">
      <c r="A245" s="23" t="str">
        <f t="shared" si="34"/>
        <v>1441|1440011|190|2025|33683111000107|4002|64035,36</v>
      </c>
      <c r="B245" s="23" t="str">
        <f t="shared" si="35"/>
        <v>1441|1440011|190|2025|6936</v>
      </c>
      <c r="C245" s="28" t="str">
        <f t="shared" si="36"/>
        <v>1440011|6936</v>
      </c>
      <c r="D245" s="10">
        <v>1441</v>
      </c>
      <c r="E245" s="10">
        <v>1440011</v>
      </c>
      <c r="F245" s="36" t="str">
        <f t="shared" si="37"/>
        <v>190/2025</v>
      </c>
      <c r="G245" s="10">
        <v>190</v>
      </c>
      <c r="H245" s="10">
        <v>2025</v>
      </c>
      <c r="I245" s="36" t="str">
        <f t="shared" si="38"/>
        <v>10.1</v>
      </c>
      <c r="J245" s="10">
        <v>10</v>
      </c>
      <c r="K245" s="10">
        <v>1</v>
      </c>
      <c r="L245" s="10">
        <v>33683111000107</v>
      </c>
      <c r="M245" s="11" t="s">
        <v>411</v>
      </c>
      <c r="N245" s="10">
        <v>4002</v>
      </c>
      <c r="O245" s="11" t="s">
        <v>489</v>
      </c>
      <c r="P245" s="9">
        <v>45961</v>
      </c>
      <c r="Q245" s="10">
        <v>11</v>
      </c>
      <c r="R245" s="3">
        <v>64035.360000000001</v>
      </c>
      <c r="S245" s="3">
        <v>0</v>
      </c>
      <c r="T245" s="3">
        <v>0</v>
      </c>
      <c r="U245" s="33">
        <f t="shared" si="39"/>
        <v>64035.360000000001</v>
      </c>
      <c r="V245" s="9">
        <f>IF(X245&lt;&gt;"Liquidação Cancelada",VLOOKUP(B245,'BASE DE DADOS OPS'!$B$4:$P$9650,10,FALSE),"Liquidação Cancelada")</f>
        <v>45965</v>
      </c>
      <c r="W245" s="13">
        <f t="shared" si="40"/>
        <v>2</v>
      </c>
      <c r="X245" s="10">
        <f>VLOOKUP(A245,'BASE DE DADOS OPS'!$A$4:$P$9650,12,FALSE)</f>
        <v>6936</v>
      </c>
      <c r="Y245" s="4">
        <f>IF(X245&lt;&gt;"Liquidação Cancelada",VLOOKUP(B245,'BASE DE DADOS OPS'!$B$5:$P$9635,12,FALSE),"Liquidação Cancelada")</f>
        <v>64035.360000000001</v>
      </c>
      <c r="Z245" s="4">
        <f>IF(X245&lt;&gt;"Liquidação Cancelada",VLOOKUP(B245,'BASE DE DADOS OPS'!$B$5:$P$9635,14,FALSE),"Liquidação Cancelada")</f>
        <v>3073.7</v>
      </c>
      <c r="AA245" s="4">
        <f>IF(X245&lt;&gt;"Liquidação Cancelada",VLOOKUP(B245,'BASE DE DADOS OPS'!$B$5:$P$9635,13,FALSE),"Liquidação Cancelada")</f>
        <v>60961.66</v>
      </c>
      <c r="AB245" s="4">
        <f t="shared" si="41"/>
        <v>60961.66</v>
      </c>
      <c r="AC245" s="3">
        <f t="shared" si="42"/>
        <v>0</v>
      </c>
      <c r="AD245" s="29"/>
    </row>
    <row r="246" spans="1:30" ht="24.95" customHeight="1" x14ac:dyDescent="0.2">
      <c r="A246" s="23" t="str">
        <f t="shared" si="34"/>
        <v>1441|1440011|221|2025|32879576000167|3931|3297,51</v>
      </c>
      <c r="B246" s="23" t="str">
        <f t="shared" si="35"/>
        <v>1441|1440011|221|2025|6934</v>
      </c>
      <c r="C246" s="28" t="str">
        <f t="shared" si="36"/>
        <v>1440011|6934</v>
      </c>
      <c r="D246" s="10">
        <v>1441</v>
      </c>
      <c r="E246" s="10">
        <v>1440011</v>
      </c>
      <c r="F246" s="36" t="str">
        <f t="shared" si="37"/>
        <v>221/2025</v>
      </c>
      <c r="G246" s="10">
        <v>221</v>
      </c>
      <c r="H246" s="10">
        <v>2025</v>
      </c>
      <c r="I246" s="36" t="str">
        <f t="shared" si="38"/>
        <v>10.1</v>
      </c>
      <c r="J246" s="10">
        <v>10</v>
      </c>
      <c r="K246" s="10">
        <v>1</v>
      </c>
      <c r="L246" s="10">
        <v>32879576000167</v>
      </c>
      <c r="M246" s="11" t="s">
        <v>428</v>
      </c>
      <c r="N246" s="10">
        <v>3931</v>
      </c>
      <c r="O246" s="11" t="s">
        <v>477</v>
      </c>
      <c r="P246" s="9">
        <v>45961</v>
      </c>
      <c r="Q246" s="10">
        <v>20</v>
      </c>
      <c r="R246" s="3">
        <v>3450</v>
      </c>
      <c r="S246" s="3">
        <v>152.49</v>
      </c>
      <c r="T246" s="3">
        <v>0</v>
      </c>
      <c r="U246" s="33">
        <f t="shared" si="39"/>
        <v>3297.51</v>
      </c>
      <c r="V246" s="9">
        <f>IF(X246&lt;&gt;"Liquidação Cancelada",VLOOKUP(B246,'BASE DE DADOS OPS'!$B$4:$P$9650,10,FALSE),"Liquidação Cancelada")</f>
        <v>45965</v>
      </c>
      <c r="W246" s="13">
        <f t="shared" si="40"/>
        <v>2</v>
      </c>
      <c r="X246" s="10">
        <f>VLOOKUP(A246,'BASE DE DADOS OPS'!$A$4:$P$9650,12,FALSE)</f>
        <v>6934</v>
      </c>
      <c r="Y246" s="4">
        <f>IF(X246&lt;&gt;"Liquidação Cancelada",VLOOKUP(B246,'BASE DE DADOS OPS'!$B$5:$P$9635,12,FALSE),"Liquidação Cancelada")</f>
        <v>3297.51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3297.51</v>
      </c>
      <c r="AB246" s="4">
        <f t="shared" si="41"/>
        <v>3297.51</v>
      </c>
      <c r="AC246" s="3">
        <f t="shared" si="42"/>
        <v>0</v>
      </c>
      <c r="AD246" s="29"/>
    </row>
    <row r="247" spans="1:30" ht="24.95" customHeight="1" x14ac:dyDescent="0.2">
      <c r="A247" s="23" t="str">
        <f t="shared" si="34"/>
        <v>1441|1440011|260|2025|14822303000102|4002|2920,28</v>
      </c>
      <c r="B247" s="23" t="str">
        <f t="shared" si="35"/>
        <v>1441|1440011|260|2025|6937</v>
      </c>
      <c r="C247" s="28" t="str">
        <f t="shared" si="36"/>
        <v>1440011|6937</v>
      </c>
      <c r="D247" s="10">
        <v>1441</v>
      </c>
      <c r="E247" s="10">
        <v>1440011</v>
      </c>
      <c r="F247" s="36" t="str">
        <f t="shared" si="37"/>
        <v>260/2025</v>
      </c>
      <c r="G247" s="10">
        <v>260</v>
      </c>
      <c r="H247" s="10">
        <v>2025</v>
      </c>
      <c r="I247" s="36" t="str">
        <f t="shared" si="38"/>
        <v>10.1</v>
      </c>
      <c r="J247" s="10">
        <v>10</v>
      </c>
      <c r="K247" s="10">
        <v>1</v>
      </c>
      <c r="L247" s="10">
        <v>14822303000102</v>
      </c>
      <c r="M247" s="11" t="s">
        <v>493</v>
      </c>
      <c r="N247" s="10">
        <v>4002</v>
      </c>
      <c r="O247" s="11" t="s">
        <v>489</v>
      </c>
      <c r="P247" s="9">
        <v>45961</v>
      </c>
      <c r="Q247" s="10">
        <v>10</v>
      </c>
      <c r="R247" s="3">
        <v>2920.28</v>
      </c>
      <c r="S247" s="3">
        <v>0</v>
      </c>
      <c r="T247" s="3">
        <v>0</v>
      </c>
      <c r="U247" s="33">
        <f t="shared" si="39"/>
        <v>2920.28</v>
      </c>
      <c r="V247" s="9">
        <f>IF(X247&lt;&gt;"Liquidação Cancelada",VLOOKUP(B247,'BASE DE DADOS OPS'!$B$4:$P$9650,10,FALSE),"Liquidação Cancelada")</f>
        <v>45965</v>
      </c>
      <c r="W247" s="13">
        <f t="shared" si="40"/>
        <v>2</v>
      </c>
      <c r="X247" s="10">
        <f>VLOOKUP(A247,'BASE DE DADOS OPS'!$A$4:$P$9650,12,FALSE)</f>
        <v>6937</v>
      </c>
      <c r="Y247" s="4">
        <f>IF(X247&lt;&gt;"Liquidação Cancelada",VLOOKUP(B247,'BASE DE DADOS OPS'!$B$5:$P$9635,12,FALSE),"Liquidação Cancelada")</f>
        <v>2920.2799999999997</v>
      </c>
      <c r="Z247" s="4">
        <f>IF(X247&lt;&gt;"Liquidação Cancelada",VLOOKUP(B247,'BASE DE DADOS OPS'!$B$5:$P$9635,14,FALSE),"Liquidação Cancelada")</f>
        <v>140.18</v>
      </c>
      <c r="AA247" s="4">
        <f>IF(X247&lt;&gt;"Liquidação Cancelada",VLOOKUP(B247,'BASE DE DADOS OPS'!$B$5:$P$9635,13,FALSE),"Liquidação Cancelada")</f>
        <v>2780.1</v>
      </c>
      <c r="AB247" s="4">
        <f t="shared" si="41"/>
        <v>2780.1</v>
      </c>
      <c r="AC247" s="3">
        <f t="shared" si="42"/>
        <v>4.5474735088646412E-13</v>
      </c>
      <c r="AD247" s="29"/>
    </row>
    <row r="248" spans="1:30" ht="24.95" customHeight="1" x14ac:dyDescent="0.2">
      <c r="A248" s="23" t="str">
        <f t="shared" si="34"/>
        <v>1441|1440011|260|2025|14822303000102|4002|3072,01</v>
      </c>
      <c r="B248" s="23" t="str">
        <f t="shared" si="35"/>
        <v>1441|1440011|260|2025|6938</v>
      </c>
      <c r="C248" s="28" t="str">
        <f t="shared" si="36"/>
        <v>1440011|6938</v>
      </c>
      <c r="D248" s="10">
        <v>1441</v>
      </c>
      <c r="E248" s="10">
        <v>1440011</v>
      </c>
      <c r="F248" s="36" t="str">
        <f t="shared" si="37"/>
        <v>260/2025</v>
      </c>
      <c r="G248" s="10">
        <v>260</v>
      </c>
      <c r="H248" s="10">
        <v>2025</v>
      </c>
      <c r="I248" s="36" t="str">
        <f t="shared" si="38"/>
        <v>10.1</v>
      </c>
      <c r="J248" s="10">
        <v>10</v>
      </c>
      <c r="K248" s="10">
        <v>1</v>
      </c>
      <c r="L248" s="10">
        <v>14822303000102</v>
      </c>
      <c r="M248" s="11" t="s">
        <v>493</v>
      </c>
      <c r="N248" s="10">
        <v>4002</v>
      </c>
      <c r="O248" s="11" t="s">
        <v>489</v>
      </c>
      <c r="P248" s="9">
        <v>45961</v>
      </c>
      <c r="Q248" s="10">
        <v>11</v>
      </c>
      <c r="R248" s="3">
        <v>3072.01</v>
      </c>
      <c r="S248" s="3">
        <v>0</v>
      </c>
      <c r="T248" s="3">
        <v>0</v>
      </c>
      <c r="U248" s="33">
        <f t="shared" si="39"/>
        <v>3072.01</v>
      </c>
      <c r="V248" s="9">
        <f>IF(X248&lt;&gt;"Liquidação Cancelada",VLOOKUP(B248,'BASE DE DADOS OPS'!$B$4:$P$9650,10,FALSE),"Liquidação Cancelada")</f>
        <v>45965</v>
      </c>
      <c r="W248" s="13">
        <f t="shared" si="40"/>
        <v>2</v>
      </c>
      <c r="X248" s="10">
        <f>VLOOKUP(A248,'BASE DE DADOS OPS'!$A$4:$P$9650,12,FALSE)</f>
        <v>6938</v>
      </c>
      <c r="Y248" s="4">
        <f>IF(X248&lt;&gt;"Liquidação Cancelada",VLOOKUP(B248,'BASE DE DADOS OPS'!$B$5:$P$9635,12,FALSE),"Liquidação Cancelada")</f>
        <v>3072.01</v>
      </c>
      <c r="Z248" s="4">
        <f>IF(X248&lt;&gt;"Liquidação Cancelada",VLOOKUP(B248,'BASE DE DADOS OPS'!$B$5:$P$9635,14,FALSE),"Liquidação Cancelada")</f>
        <v>147.46</v>
      </c>
      <c r="AA248" s="4">
        <f>IF(X248&lt;&gt;"Liquidação Cancelada",VLOOKUP(B248,'BASE DE DADOS OPS'!$B$5:$P$9635,13,FALSE),"Liquidação Cancelada")</f>
        <v>2924.55</v>
      </c>
      <c r="AB248" s="4">
        <f t="shared" si="41"/>
        <v>2924.55</v>
      </c>
      <c r="AC248" s="3">
        <f t="shared" si="42"/>
        <v>0</v>
      </c>
      <c r="AD248" s="29"/>
    </row>
    <row r="249" spans="1:30" ht="24.95" customHeight="1" x14ac:dyDescent="0.2">
      <c r="A249" s="23" t="str">
        <f t="shared" si="34"/>
        <v>1441|1440011|260|2025|14822303000102|4002|3090,51</v>
      </c>
      <c r="B249" s="23" t="str">
        <f t="shared" si="35"/>
        <v>1441|1440011|260|2025|6939</v>
      </c>
      <c r="C249" s="28" t="str">
        <f t="shared" si="36"/>
        <v>1440011|6939</v>
      </c>
      <c r="D249" s="10">
        <v>1441</v>
      </c>
      <c r="E249" s="10">
        <v>1440011</v>
      </c>
      <c r="F249" s="36" t="str">
        <f t="shared" si="37"/>
        <v>260/2025</v>
      </c>
      <c r="G249" s="10">
        <v>260</v>
      </c>
      <c r="H249" s="10">
        <v>2025</v>
      </c>
      <c r="I249" s="36" t="str">
        <f t="shared" si="38"/>
        <v>10.1</v>
      </c>
      <c r="J249" s="10">
        <v>10</v>
      </c>
      <c r="K249" s="10">
        <v>1</v>
      </c>
      <c r="L249" s="10">
        <v>14822303000102</v>
      </c>
      <c r="M249" s="11" t="s">
        <v>493</v>
      </c>
      <c r="N249" s="10">
        <v>4002</v>
      </c>
      <c r="O249" s="11" t="s">
        <v>489</v>
      </c>
      <c r="P249" s="9">
        <v>45961</v>
      </c>
      <c r="Q249" s="10">
        <v>12</v>
      </c>
      <c r="R249" s="3">
        <v>3090.51</v>
      </c>
      <c r="S249" s="3">
        <v>0</v>
      </c>
      <c r="T249" s="3">
        <v>0</v>
      </c>
      <c r="U249" s="33">
        <f t="shared" si="39"/>
        <v>3090.51</v>
      </c>
      <c r="V249" s="9">
        <f>IF(X249&lt;&gt;"Liquidação Cancelada",VLOOKUP(B249,'BASE DE DADOS OPS'!$B$4:$P$9650,10,FALSE),"Liquidação Cancelada")</f>
        <v>45965</v>
      </c>
      <c r="W249" s="13">
        <f t="shared" si="40"/>
        <v>2</v>
      </c>
      <c r="X249" s="10">
        <f>VLOOKUP(A249,'BASE DE DADOS OPS'!$A$4:$P$9650,12,FALSE)</f>
        <v>6939</v>
      </c>
      <c r="Y249" s="4">
        <f>IF(X249&lt;&gt;"Liquidação Cancelada",VLOOKUP(B249,'BASE DE DADOS OPS'!$B$5:$P$9635,12,FALSE),"Liquidação Cancelada")</f>
        <v>3090.51</v>
      </c>
      <c r="Z249" s="4">
        <f>IF(X249&lt;&gt;"Liquidação Cancelada",VLOOKUP(B249,'BASE DE DADOS OPS'!$B$5:$P$9635,14,FALSE),"Liquidação Cancelada")</f>
        <v>148.34</v>
      </c>
      <c r="AA249" s="4">
        <f>IF(X249&lt;&gt;"Liquidação Cancelada",VLOOKUP(B249,'BASE DE DADOS OPS'!$B$5:$P$9635,13,FALSE),"Liquidação Cancelada")</f>
        <v>2942.17</v>
      </c>
      <c r="AB249" s="4">
        <f t="shared" si="41"/>
        <v>2942.17</v>
      </c>
      <c r="AC249" s="3">
        <f t="shared" si="42"/>
        <v>0</v>
      </c>
      <c r="AD249" s="29"/>
    </row>
    <row r="250" spans="1:30" ht="24.95" customHeight="1" x14ac:dyDescent="0.2">
      <c r="A250" s="23" t="str">
        <f t="shared" si="34"/>
        <v>1441|1440011|364|2025|12057731000152|3922|900</v>
      </c>
      <c r="B250" s="23" t="str">
        <f t="shared" si="35"/>
        <v>1441|1440011|364|2025|6928</v>
      </c>
      <c r="C250" s="28" t="str">
        <f t="shared" si="36"/>
        <v>1440011|6928</v>
      </c>
      <c r="D250" s="10">
        <v>1441</v>
      </c>
      <c r="E250" s="10">
        <v>1440011</v>
      </c>
      <c r="F250" s="36" t="str">
        <f t="shared" si="37"/>
        <v>364/2025</v>
      </c>
      <c r="G250" s="10">
        <v>364</v>
      </c>
      <c r="H250" s="10">
        <v>2025</v>
      </c>
      <c r="I250" s="36" t="str">
        <f t="shared" si="38"/>
        <v>10.1</v>
      </c>
      <c r="J250" s="10">
        <v>10</v>
      </c>
      <c r="K250" s="10">
        <v>1</v>
      </c>
      <c r="L250" s="10">
        <v>12057731000152</v>
      </c>
      <c r="M250" s="11" t="s">
        <v>460</v>
      </c>
      <c r="N250" s="10">
        <v>3922</v>
      </c>
      <c r="O250" s="11" t="s">
        <v>21</v>
      </c>
      <c r="P250" s="9">
        <v>45961</v>
      </c>
      <c r="Q250" s="10">
        <v>12</v>
      </c>
      <c r="R250" s="3">
        <v>900</v>
      </c>
      <c r="S250" s="3">
        <v>0</v>
      </c>
      <c r="T250" s="3">
        <v>0</v>
      </c>
      <c r="U250" s="33">
        <f t="shared" si="39"/>
        <v>900</v>
      </c>
      <c r="V250" s="9">
        <f>IF(X250&lt;&gt;"Liquidação Cancelada",VLOOKUP(B250,'BASE DE DADOS OPS'!$B$4:$P$9650,10,FALSE),"Liquidação Cancelada")</f>
        <v>45964</v>
      </c>
      <c r="W250" s="13">
        <f t="shared" si="40"/>
        <v>1</v>
      </c>
      <c r="X250" s="10">
        <f>VLOOKUP(A250,'BASE DE DADOS OPS'!$A$4:$P$9650,12,FALSE)</f>
        <v>6928</v>
      </c>
      <c r="Y250" s="4">
        <f>IF(X250&lt;&gt;"Liquidação Cancelada",VLOOKUP(B250,'BASE DE DADOS OPS'!$B$5:$P$9635,12,FALSE),"Liquidação Cancelada")</f>
        <v>900</v>
      </c>
      <c r="Z250" s="4">
        <f>IF(X250&lt;&gt;"Liquidação Cancelada",VLOOKUP(B250,'BASE DE DADOS OPS'!$B$5:$P$9635,14,FALSE),"Liquidação Cancelada")</f>
        <v>0</v>
      </c>
      <c r="AA250" s="4">
        <f>IF(X250&lt;&gt;"Liquidação Cancelada",VLOOKUP(B250,'BASE DE DADOS OPS'!$B$5:$P$9635,13,FALSE),"Liquidação Cancelada")</f>
        <v>900</v>
      </c>
      <c r="AB250" s="4">
        <f t="shared" si="41"/>
        <v>900</v>
      </c>
      <c r="AC250" s="3">
        <f t="shared" si="42"/>
        <v>0</v>
      </c>
      <c r="AD250" s="29"/>
    </row>
    <row r="251" spans="1:30" ht="24.95" customHeight="1" x14ac:dyDescent="0.2">
      <c r="A251" s="23" t="str">
        <f t="shared" si="34"/>
        <v>1441|1440011|365|2025|12057731000152|3921|6567</v>
      </c>
      <c r="B251" s="23" t="str">
        <f t="shared" si="35"/>
        <v>1441|1440011|365|2025|6929</v>
      </c>
      <c r="C251" s="28" t="str">
        <f t="shared" si="36"/>
        <v>1440011|6929</v>
      </c>
      <c r="D251" s="10">
        <v>1441</v>
      </c>
      <c r="E251" s="10">
        <v>1440011</v>
      </c>
      <c r="F251" s="36" t="str">
        <f t="shared" si="37"/>
        <v>365/2025</v>
      </c>
      <c r="G251" s="10">
        <v>365</v>
      </c>
      <c r="H251" s="10">
        <v>2025</v>
      </c>
      <c r="I251" s="36" t="str">
        <f t="shared" si="38"/>
        <v>10.1</v>
      </c>
      <c r="J251" s="10">
        <v>10</v>
      </c>
      <c r="K251" s="10">
        <v>1</v>
      </c>
      <c r="L251" s="10">
        <v>12057731000152</v>
      </c>
      <c r="M251" s="11" t="s">
        <v>460</v>
      </c>
      <c r="N251" s="10">
        <v>3921</v>
      </c>
      <c r="O251" s="11" t="s">
        <v>482</v>
      </c>
      <c r="P251" s="9">
        <v>45961</v>
      </c>
      <c r="Q251" s="10">
        <v>17</v>
      </c>
      <c r="R251" s="3">
        <v>6960</v>
      </c>
      <c r="S251" s="3">
        <v>393</v>
      </c>
      <c r="T251" s="3">
        <v>0</v>
      </c>
      <c r="U251" s="33">
        <f t="shared" si="39"/>
        <v>6567</v>
      </c>
      <c r="V251" s="9">
        <f>IF(X251&lt;&gt;"Liquidação Cancelada",VLOOKUP(B251,'BASE DE DADOS OPS'!$B$4:$P$9650,10,FALSE),"Liquidação Cancelada")</f>
        <v>45964</v>
      </c>
      <c r="W251" s="13">
        <f t="shared" si="40"/>
        <v>1</v>
      </c>
      <c r="X251" s="10">
        <f>VLOOKUP(A251,'BASE DE DADOS OPS'!$A$4:$P$9650,12,FALSE)</f>
        <v>6929</v>
      </c>
      <c r="Y251" s="4">
        <f>IF(X251&lt;&gt;"Liquidação Cancelada",VLOOKUP(B251,'BASE DE DADOS OPS'!$B$5:$P$9635,12,FALSE),"Liquidação Cancelada")</f>
        <v>6567</v>
      </c>
      <c r="Z251" s="4">
        <f>IF(X251&lt;&gt;"Liquidação Cancelada",VLOOKUP(B251,'BASE DE DADOS OPS'!$B$5:$P$9635,14,FALSE),"Liquidação Cancelada")</f>
        <v>377.28</v>
      </c>
      <c r="AA251" s="4">
        <f>IF(X251&lt;&gt;"Liquidação Cancelada",VLOOKUP(B251,'BASE DE DADOS OPS'!$B$5:$P$9635,13,FALSE),"Liquidação Cancelada")</f>
        <v>6189.72</v>
      </c>
      <c r="AB251" s="4">
        <f t="shared" si="41"/>
        <v>6189.72</v>
      </c>
      <c r="AC251" s="3">
        <f t="shared" si="42"/>
        <v>0</v>
      </c>
      <c r="AD251" s="29"/>
    </row>
    <row r="252" spans="1:30" ht="24.95" customHeight="1" x14ac:dyDescent="0.2">
      <c r="A252" s="23" t="str">
        <f t="shared" si="34"/>
        <v>1441|1440011|395|2025|61198164000160|3910|11137,25</v>
      </c>
      <c r="B252" s="23" t="str">
        <f t="shared" si="35"/>
        <v>1441|1440011|395|2025|6940</v>
      </c>
      <c r="C252" s="28" t="str">
        <f t="shared" si="36"/>
        <v>1440011|6940</v>
      </c>
      <c r="D252" s="10">
        <v>1441</v>
      </c>
      <c r="E252" s="10">
        <v>1440011</v>
      </c>
      <c r="F252" s="36" t="str">
        <f t="shared" si="37"/>
        <v>395/2025</v>
      </c>
      <c r="G252" s="10">
        <v>395</v>
      </c>
      <c r="H252" s="10">
        <v>2025</v>
      </c>
      <c r="I252" s="36" t="str">
        <f t="shared" si="38"/>
        <v>10.1</v>
      </c>
      <c r="J252" s="10">
        <v>10</v>
      </c>
      <c r="K252" s="10">
        <v>1</v>
      </c>
      <c r="L252" s="10">
        <v>61198164000160</v>
      </c>
      <c r="M252" s="11" t="s">
        <v>497</v>
      </c>
      <c r="N252" s="10">
        <v>3910</v>
      </c>
      <c r="O252" s="11" t="s">
        <v>486</v>
      </c>
      <c r="P252" s="9">
        <v>45961</v>
      </c>
      <c r="Q252" s="10">
        <v>1</v>
      </c>
      <c r="R252" s="3">
        <v>11137.25</v>
      </c>
      <c r="S252" s="3">
        <v>0</v>
      </c>
      <c r="T252" s="3">
        <v>0</v>
      </c>
      <c r="U252" s="33">
        <f t="shared" si="39"/>
        <v>11137.25</v>
      </c>
      <c r="V252" s="9">
        <f>IF(X252&lt;&gt;"Liquidação Cancelada",VLOOKUP(B252,'BASE DE DADOS OPS'!$B$4:$P$9650,10,FALSE),"Liquidação Cancelada")</f>
        <v>45965</v>
      </c>
      <c r="W252" s="13">
        <f t="shared" si="40"/>
        <v>2</v>
      </c>
      <c r="X252" s="10">
        <f>VLOOKUP(A252,'BASE DE DADOS OPS'!$A$4:$P$9650,12,FALSE)</f>
        <v>6940</v>
      </c>
      <c r="Y252" s="4">
        <f>IF(X252&lt;&gt;"Liquidação Cancelada",VLOOKUP(B252,'BASE DE DADOS OPS'!$B$5:$P$9635,12,FALSE),"Liquidação Cancelada")</f>
        <v>11137.25</v>
      </c>
      <c r="Z252" s="4">
        <f>IF(X252&lt;&gt;"Liquidação Cancelada",VLOOKUP(B252,'BASE DE DADOS OPS'!$B$5:$P$9635,14,FALSE),"Liquidação Cancelada")</f>
        <v>267.29000000000002</v>
      </c>
      <c r="AA252" s="4">
        <f>IF(X252&lt;&gt;"Liquidação Cancelada",VLOOKUP(B252,'BASE DE DADOS OPS'!$B$5:$P$9635,13,FALSE),"Liquidação Cancelada")</f>
        <v>10869.96</v>
      </c>
      <c r="AB252" s="4">
        <f t="shared" si="41"/>
        <v>10869.96</v>
      </c>
      <c r="AC252" s="3">
        <f t="shared" si="42"/>
        <v>0</v>
      </c>
      <c r="AD252" s="29"/>
    </row>
  </sheetData>
  <sheetProtection formatCells="0" formatColumns="0" formatRows="0" insertColumns="0" insertRows="0" deleteColumns="0" deleteRows="0" sort="0" autoFilter="0" pivotTables="0"/>
  <protectedRanges>
    <protectedRange sqref="AD5:AD1048575" name="Intervalo18"/>
    <protectedRange sqref="J2507:T1048575" name="Intervalo17"/>
    <protectedRange sqref="G2507:H1048575" name="Intervalo16"/>
    <protectedRange sqref="D2507:E1048575" name="Intervalo15"/>
    <protectedRange sqref="I5:S2506 U5:U1048575 F5:F2506 D2507:T1048575" name="Intervalo1"/>
    <protectedRange sqref="X5:AB1048575" name="Intervalo2"/>
    <protectedRange sqref="J5:T2506 AD5:AD1048575" name="Intervalo3"/>
    <protectedRange sqref="D5:E2506" name="Intervalo3_1"/>
    <protectedRange sqref="D5:E2506" name="Intervalo1_1"/>
    <protectedRange sqref="G5:H2506" name="Intervalo3_29"/>
    <protectedRange sqref="G5:H2506" name="Intervalo1_39"/>
    <protectedRange sqref="T5:T2506" name="Intervalo2_30"/>
  </protectedRanges>
  <autoFilter ref="A4:AD252"/>
  <mergeCells count="2">
    <mergeCell ref="D2:S2"/>
    <mergeCell ref="T2:AD2"/>
  </mergeCells>
  <conditionalFormatting sqref="W5:W252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52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52">
    <cfRule type="duplicateValues" dxfId="3" priority="2027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5"/>
  <sheetViews>
    <sheetView topLeftCell="H238" zoomScale="85" zoomScaleNormal="85" workbookViewId="0">
      <selection activeCell="M5" sqref="M5:P258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11.28515625" style="18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2" width="16.7109375" style="18" customWidth="1"/>
    <col min="13" max="13" width="16.7109375" style="93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75" t="s">
        <v>96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90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91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>B5&amp;"|"&amp;C5&amp;"|"&amp;D5&amp;"|"&amp;E5&amp;"|"&amp;M5</f>
        <v>1441|1440006|74|2025|1</v>
      </c>
      <c r="B5" s="83">
        <v>1441</v>
      </c>
      <c r="C5" s="83">
        <v>1440006</v>
      </c>
      <c r="D5" s="83">
        <v>74</v>
      </c>
      <c r="E5" s="83">
        <v>2025</v>
      </c>
      <c r="F5" s="83">
        <v>10</v>
      </c>
      <c r="G5" s="94">
        <v>1</v>
      </c>
      <c r="H5" s="84">
        <v>87426129934</v>
      </c>
      <c r="I5" s="87" t="s">
        <v>154</v>
      </c>
      <c r="J5" s="83">
        <v>3604</v>
      </c>
      <c r="K5" s="83" t="s">
        <v>478</v>
      </c>
      <c r="L5" s="85">
        <v>45931</v>
      </c>
      <c r="M5" s="83">
        <v>1</v>
      </c>
      <c r="N5" s="86">
        <v>524</v>
      </c>
      <c r="O5" s="3">
        <v>0</v>
      </c>
      <c r="P5" s="3">
        <v>0</v>
      </c>
      <c r="Q5" s="33">
        <f>N5-O5-P5</f>
        <v>524</v>
      </c>
    </row>
    <row r="6" spans="1:17" ht="24.95" customHeight="1" x14ac:dyDescent="0.2">
      <c r="A6" s="10" t="str">
        <f>B6&amp;"|"&amp;C6&amp;"|"&amp;D6&amp;"|"&amp;E6&amp;"|"&amp;M6</f>
        <v>1441|1440011|268|2025|7</v>
      </c>
      <c r="B6" s="83">
        <v>1441</v>
      </c>
      <c r="C6" s="83">
        <v>1440011</v>
      </c>
      <c r="D6" s="83">
        <v>268</v>
      </c>
      <c r="E6" s="83">
        <v>2025</v>
      </c>
      <c r="F6" s="83">
        <v>10</v>
      </c>
      <c r="G6" s="94">
        <v>1</v>
      </c>
      <c r="H6" s="84">
        <v>1554285000175</v>
      </c>
      <c r="I6" s="87" t="s">
        <v>444</v>
      </c>
      <c r="J6" s="83">
        <v>4002</v>
      </c>
      <c r="K6" s="83" t="s">
        <v>489</v>
      </c>
      <c r="L6" s="85">
        <v>45931</v>
      </c>
      <c r="M6" s="83">
        <v>7</v>
      </c>
      <c r="N6" s="86">
        <v>1534.4</v>
      </c>
      <c r="O6" s="3">
        <v>0</v>
      </c>
      <c r="P6" s="3">
        <v>0</v>
      </c>
      <c r="Q6" s="33">
        <f>N6-O6-P6</f>
        <v>1534.4</v>
      </c>
    </row>
    <row r="7" spans="1:17" ht="24.95" customHeight="1" x14ac:dyDescent="0.2">
      <c r="A7" s="10" t="str">
        <f>B7&amp;"|"&amp;C7&amp;"|"&amp;D7&amp;"|"&amp;E7&amp;"|"&amp;M7</f>
        <v>1441|1440011|268|2025|8</v>
      </c>
      <c r="B7" s="83">
        <v>1441</v>
      </c>
      <c r="C7" s="83">
        <v>1440011</v>
      </c>
      <c r="D7" s="83">
        <v>268</v>
      </c>
      <c r="E7" s="83">
        <v>2025</v>
      </c>
      <c r="F7" s="83">
        <v>10</v>
      </c>
      <c r="G7" s="94">
        <v>1</v>
      </c>
      <c r="H7" s="84">
        <v>1554285000175</v>
      </c>
      <c r="I7" s="87" t="s">
        <v>444</v>
      </c>
      <c r="J7" s="83">
        <v>4002</v>
      </c>
      <c r="K7" s="83" t="s">
        <v>489</v>
      </c>
      <c r="L7" s="85">
        <v>45931</v>
      </c>
      <c r="M7" s="83">
        <v>8</v>
      </c>
      <c r="N7" s="86">
        <v>2326.1999999999998</v>
      </c>
      <c r="O7" s="3">
        <v>0</v>
      </c>
      <c r="P7" s="3">
        <v>0</v>
      </c>
      <c r="Q7" s="33">
        <f>N7-O7-P7</f>
        <v>2326.1999999999998</v>
      </c>
    </row>
    <row r="8" spans="1:17" ht="24.95" customHeight="1" x14ac:dyDescent="0.2">
      <c r="A8" s="10" t="str">
        <f>B8&amp;"|"&amp;C8&amp;"|"&amp;D8&amp;"|"&amp;E8&amp;"|"&amp;M8</f>
        <v>1441|1440005|7|2025|13</v>
      </c>
      <c r="B8" s="83">
        <v>1441</v>
      </c>
      <c r="C8" s="83">
        <v>1440005</v>
      </c>
      <c r="D8" s="83">
        <v>7</v>
      </c>
      <c r="E8" s="83">
        <v>2025</v>
      </c>
      <c r="F8" s="83">
        <v>10</v>
      </c>
      <c r="G8" s="94">
        <v>1</v>
      </c>
      <c r="H8" s="84">
        <v>58069360000120</v>
      </c>
      <c r="I8" s="87" t="s">
        <v>118</v>
      </c>
      <c r="J8" s="83">
        <v>4006</v>
      </c>
      <c r="K8" s="83" t="s">
        <v>29</v>
      </c>
      <c r="L8" s="85">
        <v>45932</v>
      </c>
      <c r="M8" s="83">
        <v>13</v>
      </c>
      <c r="N8" s="86">
        <v>577.9</v>
      </c>
      <c r="O8" s="3">
        <v>0</v>
      </c>
      <c r="P8" s="3">
        <v>0</v>
      </c>
      <c r="Q8" s="33">
        <f>N8-O8-P8</f>
        <v>577.9</v>
      </c>
    </row>
    <row r="9" spans="1:17" ht="24.95" customHeight="1" x14ac:dyDescent="0.2">
      <c r="A9" s="10" t="str">
        <f>B9&amp;"|"&amp;C9&amp;"|"&amp;D9&amp;"|"&amp;E9&amp;"|"&amp;M9</f>
        <v>1441|1440011|91|2025|9</v>
      </c>
      <c r="B9" s="83">
        <v>1441</v>
      </c>
      <c r="C9" s="83">
        <v>1440011</v>
      </c>
      <c r="D9" s="83">
        <v>91</v>
      </c>
      <c r="E9" s="83">
        <v>2025</v>
      </c>
      <c r="F9" s="83">
        <v>10</v>
      </c>
      <c r="G9" s="94">
        <v>1</v>
      </c>
      <c r="H9" s="84">
        <v>21154554000113</v>
      </c>
      <c r="I9" s="87" t="s">
        <v>320</v>
      </c>
      <c r="J9" s="83">
        <v>3920</v>
      </c>
      <c r="K9" s="83" t="s">
        <v>481</v>
      </c>
      <c r="L9" s="85">
        <v>45932</v>
      </c>
      <c r="M9" s="83">
        <v>9</v>
      </c>
      <c r="N9" s="86">
        <v>17249.52</v>
      </c>
      <c r="O9" s="3">
        <v>0</v>
      </c>
      <c r="P9" s="3">
        <v>0</v>
      </c>
      <c r="Q9" s="33">
        <f>N9-O9-P9</f>
        <v>17249.52</v>
      </c>
    </row>
    <row r="10" spans="1:17" ht="24.95" customHeight="1" x14ac:dyDescent="0.2">
      <c r="A10" s="10" t="str">
        <f>B10&amp;"|"&amp;C10&amp;"|"&amp;D10&amp;"|"&amp;E10&amp;"|"&amp;M10</f>
        <v>1441|1440011|220|2025|10</v>
      </c>
      <c r="B10" s="83">
        <v>1441</v>
      </c>
      <c r="C10" s="83">
        <v>1440011</v>
      </c>
      <c r="D10" s="83">
        <v>220</v>
      </c>
      <c r="E10" s="83">
        <v>2025</v>
      </c>
      <c r="F10" s="83">
        <v>10</v>
      </c>
      <c r="G10" s="94">
        <v>1</v>
      </c>
      <c r="H10" s="84">
        <v>28309420000173</v>
      </c>
      <c r="I10" s="87" t="s">
        <v>427</v>
      </c>
      <c r="J10" s="83">
        <v>3921</v>
      </c>
      <c r="K10" s="83" t="s">
        <v>482</v>
      </c>
      <c r="L10" s="85">
        <v>45932</v>
      </c>
      <c r="M10" s="83">
        <v>10</v>
      </c>
      <c r="N10" s="86">
        <v>655.64</v>
      </c>
      <c r="O10" s="88">
        <v>32.78</v>
      </c>
      <c r="P10" s="3">
        <v>0</v>
      </c>
      <c r="Q10" s="33">
        <f>N10-O10-P10</f>
        <v>622.86</v>
      </c>
    </row>
    <row r="11" spans="1:17" ht="24.95" customHeight="1" x14ac:dyDescent="0.2">
      <c r="A11" s="10" t="str">
        <f>B11&amp;"|"&amp;C11&amp;"|"&amp;D11&amp;"|"&amp;E11&amp;"|"&amp;M11</f>
        <v>1441|1440011|221|2025|18</v>
      </c>
      <c r="B11" s="83">
        <v>1441</v>
      </c>
      <c r="C11" s="83">
        <v>1440011</v>
      </c>
      <c r="D11" s="83">
        <v>221</v>
      </c>
      <c r="E11" s="83">
        <v>2025</v>
      </c>
      <c r="F11" s="83">
        <v>10</v>
      </c>
      <c r="G11" s="94">
        <v>1</v>
      </c>
      <c r="H11" s="84">
        <v>32879576000167</v>
      </c>
      <c r="I11" s="87" t="s">
        <v>428</v>
      </c>
      <c r="J11" s="83">
        <v>3931</v>
      </c>
      <c r="K11" s="83" t="s">
        <v>477</v>
      </c>
      <c r="L11" s="85">
        <v>45932</v>
      </c>
      <c r="M11" s="83">
        <v>18</v>
      </c>
      <c r="N11" s="86">
        <v>1940</v>
      </c>
      <c r="O11" s="88">
        <v>85.75</v>
      </c>
      <c r="P11" s="3">
        <v>0</v>
      </c>
      <c r="Q11" s="33">
        <f>N11-O11-P11</f>
        <v>1854.25</v>
      </c>
    </row>
    <row r="12" spans="1:17" ht="24.95" customHeight="1" x14ac:dyDescent="0.2">
      <c r="A12" s="10" t="str">
        <f>B12&amp;"|"&amp;C12&amp;"|"&amp;D12&amp;"|"&amp;E12&amp;"|"&amp;M12</f>
        <v>1441|1440005|99|2025|1</v>
      </c>
      <c r="B12" s="83">
        <v>1441</v>
      </c>
      <c r="C12" s="83">
        <v>1440005</v>
      </c>
      <c r="D12" s="83">
        <v>99</v>
      </c>
      <c r="E12" s="83">
        <v>2025</v>
      </c>
      <c r="F12" s="83">
        <v>10</v>
      </c>
      <c r="G12" s="94">
        <v>1</v>
      </c>
      <c r="H12" s="84">
        <v>8706548000406</v>
      </c>
      <c r="I12" s="87" t="s">
        <v>129</v>
      </c>
      <c r="J12" s="83">
        <v>5207</v>
      </c>
      <c r="K12" s="83" t="s">
        <v>467</v>
      </c>
      <c r="L12" s="85">
        <v>45933</v>
      </c>
      <c r="M12" s="83">
        <v>1</v>
      </c>
      <c r="N12" s="86">
        <v>640200</v>
      </c>
      <c r="O12" s="3">
        <v>0</v>
      </c>
      <c r="P12" s="3">
        <v>0</v>
      </c>
      <c r="Q12" s="33">
        <f>N12-O12-P12</f>
        <v>640200</v>
      </c>
    </row>
    <row r="13" spans="1:17" ht="24.95" customHeight="1" x14ac:dyDescent="0.2">
      <c r="A13" s="10" t="str">
        <f>B13&amp;"|"&amp;C13&amp;"|"&amp;D13&amp;"|"&amp;E13&amp;"|"&amp;M13</f>
        <v>1441|1440005|113|2025|1</v>
      </c>
      <c r="B13" s="83">
        <v>1441</v>
      </c>
      <c r="C13" s="83">
        <v>1440005</v>
      </c>
      <c r="D13" s="83">
        <v>113</v>
      </c>
      <c r="E13" s="83">
        <v>2025</v>
      </c>
      <c r="F13" s="83">
        <v>10</v>
      </c>
      <c r="G13" s="94">
        <v>1</v>
      </c>
      <c r="H13" s="84">
        <v>3265966000149</v>
      </c>
      <c r="I13" s="87" t="s">
        <v>132</v>
      </c>
      <c r="J13" s="83">
        <v>5210</v>
      </c>
      <c r="K13" s="83" t="s">
        <v>33</v>
      </c>
      <c r="L13" s="85">
        <v>45933</v>
      </c>
      <c r="M13" s="83">
        <v>1</v>
      </c>
      <c r="N13" s="86">
        <v>5985</v>
      </c>
      <c r="O13" s="3">
        <v>0</v>
      </c>
      <c r="P13" s="3">
        <v>0</v>
      </c>
      <c r="Q13" s="33">
        <f>N13-O13-P13</f>
        <v>5985</v>
      </c>
    </row>
    <row r="14" spans="1:17" ht="24.95" customHeight="1" x14ac:dyDescent="0.2">
      <c r="A14" s="10" t="str">
        <f>B14&amp;"|"&amp;C14&amp;"|"&amp;D14&amp;"|"&amp;E14&amp;"|"&amp;M14</f>
        <v>1441|1440006|49|2025|1</v>
      </c>
      <c r="B14" s="83">
        <v>1441</v>
      </c>
      <c r="C14" s="83">
        <v>1440006</v>
      </c>
      <c r="D14" s="83">
        <v>49</v>
      </c>
      <c r="E14" s="83">
        <v>2025</v>
      </c>
      <c r="F14" s="83">
        <v>10</v>
      </c>
      <c r="G14" s="94">
        <v>1</v>
      </c>
      <c r="H14" s="84">
        <v>22056515000146</v>
      </c>
      <c r="I14" s="87" t="s">
        <v>150</v>
      </c>
      <c r="J14" s="83">
        <v>3931</v>
      </c>
      <c r="K14" s="83" t="s">
        <v>477</v>
      </c>
      <c r="L14" s="85">
        <v>45933</v>
      </c>
      <c r="M14" s="83">
        <v>1</v>
      </c>
      <c r="N14" s="86">
        <v>10798</v>
      </c>
      <c r="O14" s="3">
        <v>0</v>
      </c>
      <c r="P14" s="3">
        <v>0</v>
      </c>
      <c r="Q14" s="33">
        <f>N14-O14-P14</f>
        <v>10798</v>
      </c>
    </row>
    <row r="15" spans="1:17" ht="24.95" customHeight="1" x14ac:dyDescent="0.2">
      <c r="A15" s="10" t="str">
        <f>B15&amp;"|"&amp;C15&amp;"|"&amp;D15&amp;"|"&amp;E15&amp;"|"&amp;M15</f>
        <v>1441|1440011|218|2025|9</v>
      </c>
      <c r="B15" s="83">
        <v>1441</v>
      </c>
      <c r="C15" s="83">
        <v>1440011</v>
      </c>
      <c r="D15" s="83">
        <v>218</v>
      </c>
      <c r="E15" s="83">
        <v>2025</v>
      </c>
      <c r="F15" s="83">
        <v>10</v>
      </c>
      <c r="G15" s="94">
        <v>1</v>
      </c>
      <c r="H15" s="84">
        <v>8458633000150</v>
      </c>
      <c r="I15" s="87" t="s">
        <v>426</v>
      </c>
      <c r="J15" s="83">
        <v>3921</v>
      </c>
      <c r="K15" s="83" t="s">
        <v>482</v>
      </c>
      <c r="L15" s="85">
        <v>45933</v>
      </c>
      <c r="M15" s="83">
        <v>9</v>
      </c>
      <c r="N15" s="86">
        <v>600</v>
      </c>
      <c r="O15" s="3">
        <v>0</v>
      </c>
      <c r="P15" s="3">
        <v>0</v>
      </c>
      <c r="Q15" s="33">
        <f>N15-O15-P15</f>
        <v>600</v>
      </c>
    </row>
    <row r="16" spans="1:17" ht="24.95" customHeight="1" x14ac:dyDescent="0.2">
      <c r="A16" s="10" t="str">
        <f>B16&amp;"|"&amp;C16&amp;"|"&amp;D16&amp;"|"&amp;E16&amp;"|"&amp;M16</f>
        <v>1441|1440011|219|2025|9</v>
      </c>
      <c r="B16" s="83">
        <v>1441</v>
      </c>
      <c r="C16" s="83">
        <v>1440011</v>
      </c>
      <c r="D16" s="83">
        <v>219</v>
      </c>
      <c r="E16" s="83">
        <v>2025</v>
      </c>
      <c r="F16" s="83">
        <v>10</v>
      </c>
      <c r="G16" s="94">
        <v>1</v>
      </c>
      <c r="H16" s="84">
        <v>8458633000150</v>
      </c>
      <c r="I16" s="87" t="s">
        <v>426</v>
      </c>
      <c r="J16" s="83">
        <v>3921</v>
      </c>
      <c r="K16" s="83" t="s">
        <v>482</v>
      </c>
      <c r="L16" s="85">
        <v>45933</v>
      </c>
      <c r="M16" s="83">
        <v>9</v>
      </c>
      <c r="N16" s="86">
        <v>707.14</v>
      </c>
      <c r="O16" s="3">
        <v>0</v>
      </c>
      <c r="P16" s="3">
        <v>0</v>
      </c>
      <c r="Q16" s="33">
        <f>N16-O16-P16</f>
        <v>707.14</v>
      </c>
    </row>
    <row r="17" spans="1:17" ht="24.95" customHeight="1" x14ac:dyDescent="0.2">
      <c r="A17" s="10" t="str">
        <f>B17&amp;"|"&amp;C17&amp;"|"&amp;D17&amp;"|"&amp;E17&amp;"|"&amp;M17</f>
        <v>1441|1440005|72|2025|1</v>
      </c>
      <c r="B17" s="83">
        <v>1441</v>
      </c>
      <c r="C17" s="83">
        <v>1440005</v>
      </c>
      <c r="D17" s="83">
        <v>72</v>
      </c>
      <c r="E17" s="83">
        <v>2025</v>
      </c>
      <c r="F17" s="83">
        <v>10</v>
      </c>
      <c r="G17" s="94">
        <v>1</v>
      </c>
      <c r="H17" s="84">
        <v>21641059000139</v>
      </c>
      <c r="I17" s="87" t="s">
        <v>126</v>
      </c>
      <c r="J17" s="83">
        <v>3024</v>
      </c>
      <c r="K17" s="83" t="s">
        <v>466</v>
      </c>
      <c r="L17" s="85">
        <v>45936</v>
      </c>
      <c r="M17" s="83">
        <v>1</v>
      </c>
      <c r="N17" s="86">
        <v>648</v>
      </c>
      <c r="O17" s="3">
        <v>0</v>
      </c>
      <c r="P17" s="3">
        <v>0</v>
      </c>
      <c r="Q17" s="33">
        <f>N17-O17-P17</f>
        <v>648</v>
      </c>
    </row>
    <row r="18" spans="1:17" ht="24.95" customHeight="1" x14ac:dyDescent="0.2">
      <c r="A18" s="10" t="str">
        <f>B18&amp;"|"&amp;C18&amp;"|"&amp;D18&amp;"|"&amp;E18&amp;"|"&amp;M18</f>
        <v>1441|1440005|73|2025|1</v>
      </c>
      <c r="B18" s="83">
        <v>1441</v>
      </c>
      <c r="C18" s="83">
        <v>1440005</v>
      </c>
      <c r="D18" s="83">
        <v>73</v>
      </c>
      <c r="E18" s="83">
        <v>2025</v>
      </c>
      <c r="F18" s="83">
        <v>10</v>
      </c>
      <c r="G18" s="94">
        <v>1</v>
      </c>
      <c r="H18" s="84">
        <v>21641059000139</v>
      </c>
      <c r="I18" s="87" t="s">
        <v>126</v>
      </c>
      <c r="J18" s="83">
        <v>5212</v>
      </c>
      <c r="K18" s="83" t="s">
        <v>34</v>
      </c>
      <c r="L18" s="85">
        <v>45936</v>
      </c>
      <c r="M18" s="83">
        <v>1</v>
      </c>
      <c r="N18" s="86">
        <v>7784.98</v>
      </c>
      <c r="O18" s="3">
        <v>0</v>
      </c>
      <c r="P18" s="3">
        <v>0</v>
      </c>
      <c r="Q18" s="33">
        <f>N18-O18-P18</f>
        <v>7784.98</v>
      </c>
    </row>
    <row r="19" spans="1:17" ht="24.95" customHeight="1" x14ac:dyDescent="0.2">
      <c r="A19" s="10" t="str">
        <f>B19&amp;"|"&amp;C19&amp;"|"&amp;D19&amp;"|"&amp;E19&amp;"|"&amp;M19</f>
        <v>1441|1440005|115|2025|1</v>
      </c>
      <c r="B19" s="83">
        <v>1441</v>
      </c>
      <c r="C19" s="83">
        <v>1440005</v>
      </c>
      <c r="D19" s="83">
        <v>115</v>
      </c>
      <c r="E19" s="83">
        <v>2025</v>
      </c>
      <c r="F19" s="83">
        <v>10</v>
      </c>
      <c r="G19" s="94">
        <v>1</v>
      </c>
      <c r="H19" s="84">
        <v>7820223000144</v>
      </c>
      <c r="I19" s="87" t="s">
        <v>133</v>
      </c>
      <c r="J19" s="83">
        <v>3099</v>
      </c>
      <c r="K19" s="83" t="s">
        <v>11</v>
      </c>
      <c r="L19" s="85">
        <v>45936</v>
      </c>
      <c r="M19" s="83">
        <v>1</v>
      </c>
      <c r="N19" s="86">
        <v>4800</v>
      </c>
      <c r="O19" s="3">
        <v>0</v>
      </c>
      <c r="P19" s="3">
        <v>0</v>
      </c>
      <c r="Q19" s="33">
        <f>N19-O19-P19</f>
        <v>4800</v>
      </c>
    </row>
    <row r="20" spans="1:17" ht="24.95" customHeight="1" x14ac:dyDescent="0.2">
      <c r="A20" s="10" t="str">
        <f>B20&amp;"|"&amp;C20&amp;"|"&amp;D20&amp;"|"&amp;E20&amp;"|"&amp;M20</f>
        <v>1441|1440005|116|2025|1</v>
      </c>
      <c r="B20" s="83">
        <v>1441</v>
      </c>
      <c r="C20" s="83">
        <v>1440005</v>
      </c>
      <c r="D20" s="83">
        <v>116</v>
      </c>
      <c r="E20" s="83">
        <v>2025</v>
      </c>
      <c r="F20" s="83">
        <v>10</v>
      </c>
      <c r="G20" s="94">
        <v>1</v>
      </c>
      <c r="H20" s="84">
        <v>7820223000144</v>
      </c>
      <c r="I20" s="87" t="s">
        <v>133</v>
      </c>
      <c r="J20" s="83">
        <v>3025</v>
      </c>
      <c r="K20" s="83" t="s">
        <v>471</v>
      </c>
      <c r="L20" s="85">
        <v>45936</v>
      </c>
      <c r="M20" s="83">
        <v>1</v>
      </c>
      <c r="N20" s="86">
        <v>15536.58</v>
      </c>
      <c r="O20" s="3">
        <v>0</v>
      </c>
      <c r="P20" s="3">
        <v>0</v>
      </c>
      <c r="Q20" s="33">
        <f>N20-O20-P20</f>
        <v>15536.58</v>
      </c>
    </row>
    <row r="21" spans="1:17" ht="24.95" customHeight="1" x14ac:dyDescent="0.2">
      <c r="A21" s="10" t="str">
        <f>B21&amp;"|"&amp;C21&amp;"|"&amp;D21&amp;"|"&amp;E21&amp;"|"&amp;M21</f>
        <v>1441|1440011|64|2025|9</v>
      </c>
      <c r="B21" s="83">
        <v>1441</v>
      </c>
      <c r="C21" s="83">
        <v>1440011</v>
      </c>
      <c r="D21" s="83">
        <v>64</v>
      </c>
      <c r="E21" s="83">
        <v>2025</v>
      </c>
      <c r="F21" s="83">
        <v>10</v>
      </c>
      <c r="G21" s="94">
        <v>1</v>
      </c>
      <c r="H21" s="84">
        <v>26791960663</v>
      </c>
      <c r="I21" s="87" t="s">
        <v>313</v>
      </c>
      <c r="J21" s="83">
        <v>3611</v>
      </c>
      <c r="K21" s="83" t="s">
        <v>481</v>
      </c>
      <c r="L21" s="85">
        <v>45936</v>
      </c>
      <c r="M21" s="83">
        <v>9</v>
      </c>
      <c r="N21" s="86">
        <v>5125.3900000000003</v>
      </c>
      <c r="O21" s="3">
        <v>0</v>
      </c>
      <c r="P21" s="3">
        <v>0</v>
      </c>
      <c r="Q21" s="33">
        <f>N21-O21-P21</f>
        <v>5125.3900000000003</v>
      </c>
    </row>
    <row r="22" spans="1:17" ht="24.95" customHeight="1" x14ac:dyDescent="0.2">
      <c r="A22" s="10" t="str">
        <f>B22&amp;"|"&amp;C22&amp;"|"&amp;D22&amp;"|"&amp;E22&amp;"|"&amp;M22</f>
        <v>1441|1440011|65|2025|9</v>
      </c>
      <c r="B22" s="83">
        <v>1441</v>
      </c>
      <c r="C22" s="83">
        <v>1440011</v>
      </c>
      <c r="D22" s="83">
        <v>65</v>
      </c>
      <c r="E22" s="83">
        <v>2025</v>
      </c>
      <c r="F22" s="83">
        <v>10</v>
      </c>
      <c r="G22" s="94">
        <v>1</v>
      </c>
      <c r="H22" s="84">
        <v>96593172804</v>
      </c>
      <c r="I22" s="87" t="s">
        <v>314</v>
      </c>
      <c r="J22" s="83">
        <v>3611</v>
      </c>
      <c r="K22" s="83" t="s">
        <v>481</v>
      </c>
      <c r="L22" s="85">
        <v>45936</v>
      </c>
      <c r="M22" s="83">
        <v>9</v>
      </c>
      <c r="N22" s="86">
        <v>1641.68</v>
      </c>
      <c r="O22" s="3">
        <v>0</v>
      </c>
      <c r="P22" s="3">
        <v>0</v>
      </c>
      <c r="Q22" s="33">
        <f>N22-O22-P22</f>
        <v>1641.68</v>
      </c>
    </row>
    <row r="23" spans="1:17" ht="24.95" customHeight="1" x14ac:dyDescent="0.2">
      <c r="A23" s="10" t="str">
        <f>B23&amp;"|"&amp;C23&amp;"|"&amp;D23&amp;"|"&amp;E23&amp;"|"&amp;M23</f>
        <v>1441|1440011|67|2025|9</v>
      </c>
      <c r="B23" s="83">
        <v>1441</v>
      </c>
      <c r="C23" s="83">
        <v>1440011</v>
      </c>
      <c r="D23" s="83">
        <v>67</v>
      </c>
      <c r="E23" s="83">
        <v>2025</v>
      </c>
      <c r="F23" s="83">
        <v>10</v>
      </c>
      <c r="G23" s="94">
        <v>1</v>
      </c>
      <c r="H23" s="84">
        <v>3941401840</v>
      </c>
      <c r="I23" s="87" t="s">
        <v>316</v>
      </c>
      <c r="J23" s="83">
        <v>3611</v>
      </c>
      <c r="K23" s="83" t="s">
        <v>481</v>
      </c>
      <c r="L23" s="85">
        <v>45936</v>
      </c>
      <c r="M23" s="83">
        <v>9</v>
      </c>
      <c r="N23" s="86">
        <v>1641.69</v>
      </c>
      <c r="O23" s="3">
        <v>0</v>
      </c>
      <c r="P23" s="3">
        <v>0</v>
      </c>
      <c r="Q23" s="33">
        <f>N23-O23-P23</f>
        <v>1641.69</v>
      </c>
    </row>
    <row r="24" spans="1:17" ht="24.95" customHeight="1" x14ac:dyDescent="0.2">
      <c r="A24" s="10" t="str">
        <f>B24&amp;"|"&amp;C24&amp;"|"&amp;D24&amp;"|"&amp;E24&amp;"|"&amp;M24</f>
        <v>1441|1440011|68|2025|9</v>
      </c>
      <c r="B24" s="83">
        <v>1441</v>
      </c>
      <c r="C24" s="83">
        <v>1440011</v>
      </c>
      <c r="D24" s="83">
        <v>68</v>
      </c>
      <c r="E24" s="83">
        <v>2025</v>
      </c>
      <c r="F24" s="83">
        <v>10</v>
      </c>
      <c r="G24" s="94">
        <v>1</v>
      </c>
      <c r="H24" s="84">
        <v>48447510697</v>
      </c>
      <c r="I24" s="87" t="s">
        <v>317</v>
      </c>
      <c r="J24" s="83">
        <v>3611</v>
      </c>
      <c r="K24" s="83" t="s">
        <v>481</v>
      </c>
      <c r="L24" s="85">
        <v>45936</v>
      </c>
      <c r="M24" s="83">
        <v>9</v>
      </c>
      <c r="N24" s="86">
        <v>7005.51</v>
      </c>
      <c r="O24" s="3">
        <v>0</v>
      </c>
      <c r="P24" s="3">
        <v>0</v>
      </c>
      <c r="Q24" s="33">
        <f>N24-O24-P24</f>
        <v>7005.51</v>
      </c>
    </row>
    <row r="25" spans="1:17" ht="24.95" customHeight="1" x14ac:dyDescent="0.2">
      <c r="A25" s="10" t="str">
        <f>B25&amp;"|"&amp;C25&amp;"|"&amp;D25&amp;"|"&amp;E25&amp;"|"&amp;M25</f>
        <v>1441|1440011|73|2025|9</v>
      </c>
      <c r="B25" s="83">
        <v>1441</v>
      </c>
      <c r="C25" s="83">
        <v>1440011</v>
      </c>
      <c r="D25" s="83">
        <v>73</v>
      </c>
      <c r="E25" s="83">
        <v>2025</v>
      </c>
      <c r="F25" s="83">
        <v>10</v>
      </c>
      <c r="G25" s="94">
        <v>1</v>
      </c>
      <c r="H25" s="84">
        <v>3063355000118</v>
      </c>
      <c r="I25" s="87" t="s">
        <v>322</v>
      </c>
      <c r="J25" s="83">
        <v>3920</v>
      </c>
      <c r="K25" s="83" t="s">
        <v>481</v>
      </c>
      <c r="L25" s="85">
        <v>45936</v>
      </c>
      <c r="M25" s="83">
        <v>9</v>
      </c>
      <c r="N25" s="86">
        <v>66595.179999999993</v>
      </c>
      <c r="O25" s="3">
        <v>0</v>
      </c>
      <c r="P25" s="3">
        <v>0</v>
      </c>
      <c r="Q25" s="33">
        <f>N25-O25-P25</f>
        <v>66595.179999999993</v>
      </c>
    </row>
    <row r="26" spans="1:17" ht="24.95" customHeight="1" x14ac:dyDescent="0.2">
      <c r="A26" s="10" t="str">
        <f>B26&amp;"|"&amp;C26&amp;"|"&amp;D26&amp;"|"&amp;E26&amp;"|"&amp;M26</f>
        <v>1441|1440011|77|2025|9</v>
      </c>
      <c r="B26" s="83">
        <v>1441</v>
      </c>
      <c r="C26" s="83">
        <v>1440011</v>
      </c>
      <c r="D26" s="83">
        <v>77</v>
      </c>
      <c r="E26" s="83">
        <v>2025</v>
      </c>
      <c r="F26" s="83">
        <v>10</v>
      </c>
      <c r="G26" s="94">
        <v>1</v>
      </c>
      <c r="H26" s="84">
        <v>71077325000110</v>
      </c>
      <c r="I26" s="87" t="s">
        <v>326</v>
      </c>
      <c r="J26" s="83">
        <v>3920</v>
      </c>
      <c r="K26" s="83" t="s">
        <v>481</v>
      </c>
      <c r="L26" s="85">
        <v>45936</v>
      </c>
      <c r="M26" s="83">
        <v>9</v>
      </c>
      <c r="N26" s="86">
        <v>29238.93</v>
      </c>
      <c r="O26" s="3">
        <v>0</v>
      </c>
      <c r="P26" s="3">
        <v>0</v>
      </c>
      <c r="Q26" s="33">
        <f>N26-O26-P26</f>
        <v>29238.93</v>
      </c>
    </row>
    <row r="27" spans="1:17" ht="24.95" customHeight="1" x14ac:dyDescent="0.2">
      <c r="A27" s="10" t="str">
        <f>B27&amp;"|"&amp;C27&amp;"|"&amp;D27&amp;"|"&amp;E27&amp;"|"&amp;M27</f>
        <v>1441|1440011|78|2025|10</v>
      </c>
      <c r="B27" s="83">
        <v>1441</v>
      </c>
      <c r="C27" s="83">
        <v>1440011</v>
      </c>
      <c r="D27" s="83">
        <v>78</v>
      </c>
      <c r="E27" s="83">
        <v>2025</v>
      </c>
      <c r="F27" s="83">
        <v>10</v>
      </c>
      <c r="G27" s="94">
        <v>1</v>
      </c>
      <c r="H27" s="84">
        <v>11040267670</v>
      </c>
      <c r="I27" s="87" t="s">
        <v>327</v>
      </c>
      <c r="J27" s="83">
        <v>3611</v>
      </c>
      <c r="K27" s="83" t="s">
        <v>481</v>
      </c>
      <c r="L27" s="85">
        <v>45936</v>
      </c>
      <c r="M27" s="83">
        <v>10</v>
      </c>
      <c r="N27" s="86">
        <v>2195.63</v>
      </c>
      <c r="O27" s="3">
        <v>0</v>
      </c>
      <c r="P27" s="3">
        <v>0</v>
      </c>
      <c r="Q27" s="33">
        <f>N27-O27-P27</f>
        <v>2195.63</v>
      </c>
    </row>
    <row r="28" spans="1:17" ht="24.95" customHeight="1" x14ac:dyDescent="0.2">
      <c r="A28" s="10" t="str">
        <f>B28&amp;"|"&amp;C28&amp;"|"&amp;D28&amp;"|"&amp;E28&amp;"|"&amp;M28</f>
        <v>1441|1440011|94|2025|9</v>
      </c>
      <c r="B28" s="83">
        <v>1441</v>
      </c>
      <c r="C28" s="83">
        <v>1440011</v>
      </c>
      <c r="D28" s="83">
        <v>94</v>
      </c>
      <c r="E28" s="83">
        <v>2025</v>
      </c>
      <c r="F28" s="83">
        <v>10</v>
      </c>
      <c r="G28" s="94">
        <v>1</v>
      </c>
      <c r="H28" s="84">
        <v>2589209630</v>
      </c>
      <c r="I28" s="87" t="s">
        <v>341</v>
      </c>
      <c r="J28" s="83">
        <v>3611</v>
      </c>
      <c r="K28" s="83" t="s">
        <v>481</v>
      </c>
      <c r="L28" s="85">
        <v>45936</v>
      </c>
      <c r="M28" s="83">
        <v>9</v>
      </c>
      <c r="N28" s="86">
        <v>3377.24</v>
      </c>
      <c r="O28" s="3">
        <v>0</v>
      </c>
      <c r="P28" s="3">
        <v>0</v>
      </c>
      <c r="Q28" s="33">
        <f>N28-O28-P28</f>
        <v>3377.24</v>
      </c>
    </row>
    <row r="29" spans="1:17" ht="24.95" customHeight="1" x14ac:dyDescent="0.2">
      <c r="A29" s="10" t="str">
        <f>B29&amp;"|"&amp;C29&amp;"|"&amp;D29&amp;"|"&amp;E29&amp;"|"&amp;M29</f>
        <v>1441|1440011|96|2025|10</v>
      </c>
      <c r="B29" s="83">
        <v>1441</v>
      </c>
      <c r="C29" s="83">
        <v>1440011</v>
      </c>
      <c r="D29" s="83">
        <v>96</v>
      </c>
      <c r="E29" s="83">
        <v>2025</v>
      </c>
      <c r="F29" s="83">
        <v>10</v>
      </c>
      <c r="G29" s="94">
        <v>1</v>
      </c>
      <c r="H29" s="84">
        <v>4450881680</v>
      </c>
      <c r="I29" s="87" t="s">
        <v>343</v>
      </c>
      <c r="J29" s="83">
        <v>3611</v>
      </c>
      <c r="K29" s="83" t="s">
        <v>481</v>
      </c>
      <c r="L29" s="85">
        <v>45936</v>
      </c>
      <c r="M29" s="83">
        <v>10</v>
      </c>
      <c r="N29" s="86">
        <v>7688.33</v>
      </c>
      <c r="O29" s="3">
        <v>0</v>
      </c>
      <c r="P29" s="3">
        <v>0</v>
      </c>
      <c r="Q29" s="33">
        <f>N29-O29-P29</f>
        <v>7688.33</v>
      </c>
    </row>
    <row r="30" spans="1:17" ht="24.95" customHeight="1" x14ac:dyDescent="0.2">
      <c r="A30" s="10" t="str">
        <f>B30&amp;"|"&amp;C30&amp;"|"&amp;D30&amp;"|"&amp;E30&amp;"|"&amp;M30</f>
        <v>1441|1440011|97|2025|9</v>
      </c>
      <c r="B30" s="83">
        <v>1441</v>
      </c>
      <c r="C30" s="83">
        <v>1440011</v>
      </c>
      <c r="D30" s="83">
        <v>97</v>
      </c>
      <c r="E30" s="83">
        <v>2025</v>
      </c>
      <c r="F30" s="83">
        <v>10</v>
      </c>
      <c r="G30" s="94">
        <v>1</v>
      </c>
      <c r="H30" s="84">
        <v>4858733629</v>
      </c>
      <c r="I30" s="87" t="s">
        <v>344</v>
      </c>
      <c r="J30" s="83">
        <v>3611</v>
      </c>
      <c r="K30" s="83" t="s">
        <v>481</v>
      </c>
      <c r="L30" s="85">
        <v>45936</v>
      </c>
      <c r="M30" s="83">
        <v>9</v>
      </c>
      <c r="N30" s="86">
        <v>2080.42</v>
      </c>
      <c r="O30" s="3">
        <v>0</v>
      </c>
      <c r="P30" s="3">
        <v>0</v>
      </c>
      <c r="Q30" s="33">
        <f>N30-O30-P30</f>
        <v>2080.42</v>
      </c>
    </row>
    <row r="31" spans="1:17" ht="24.95" customHeight="1" x14ac:dyDescent="0.2">
      <c r="A31" s="10" t="str">
        <f>B31&amp;"|"&amp;C31&amp;"|"&amp;D31&amp;"|"&amp;E31&amp;"|"&amp;M31</f>
        <v>1441|1440011|103|2025|9</v>
      </c>
      <c r="B31" s="83">
        <v>1441</v>
      </c>
      <c r="C31" s="83">
        <v>1440011</v>
      </c>
      <c r="D31" s="83">
        <v>103</v>
      </c>
      <c r="E31" s="83">
        <v>2025</v>
      </c>
      <c r="F31" s="83">
        <v>10</v>
      </c>
      <c r="G31" s="94">
        <v>1</v>
      </c>
      <c r="H31" s="84">
        <v>31355960606</v>
      </c>
      <c r="I31" s="87" t="s">
        <v>350</v>
      </c>
      <c r="J31" s="83">
        <v>3611</v>
      </c>
      <c r="K31" s="83" t="s">
        <v>481</v>
      </c>
      <c r="L31" s="85">
        <v>45936</v>
      </c>
      <c r="M31" s="83">
        <v>9</v>
      </c>
      <c r="N31" s="86">
        <v>3756.86</v>
      </c>
      <c r="O31" s="3">
        <v>0</v>
      </c>
      <c r="P31" s="3">
        <v>0</v>
      </c>
      <c r="Q31" s="33">
        <f>N31-O31-P31</f>
        <v>3756.86</v>
      </c>
    </row>
    <row r="32" spans="1:17" ht="24.95" customHeight="1" x14ac:dyDescent="0.2">
      <c r="A32" s="10" t="str">
        <f>B32&amp;"|"&amp;C32&amp;"|"&amp;D32&amp;"|"&amp;E32&amp;"|"&amp;M32</f>
        <v>1441|1440011|104|2025|10</v>
      </c>
      <c r="B32" s="83">
        <v>1441</v>
      </c>
      <c r="C32" s="83">
        <v>1440011</v>
      </c>
      <c r="D32" s="83">
        <v>104</v>
      </c>
      <c r="E32" s="83">
        <v>2025</v>
      </c>
      <c r="F32" s="83">
        <v>10</v>
      </c>
      <c r="G32" s="94">
        <v>1</v>
      </c>
      <c r="H32" s="84">
        <v>6355953620</v>
      </c>
      <c r="I32" s="87" t="s">
        <v>351</v>
      </c>
      <c r="J32" s="83">
        <v>3611</v>
      </c>
      <c r="K32" s="83" t="s">
        <v>481</v>
      </c>
      <c r="L32" s="85">
        <v>45936</v>
      </c>
      <c r="M32" s="83">
        <v>10</v>
      </c>
      <c r="N32" s="86">
        <v>4018.51</v>
      </c>
      <c r="O32" s="3">
        <v>0</v>
      </c>
      <c r="P32" s="3">
        <v>0</v>
      </c>
      <c r="Q32" s="33">
        <f>N32-O32-P32</f>
        <v>4018.51</v>
      </c>
    </row>
    <row r="33" spans="1:17" ht="24.95" customHeight="1" x14ac:dyDescent="0.2">
      <c r="A33" s="10" t="str">
        <f>B33&amp;"|"&amp;C33&amp;"|"&amp;D33&amp;"|"&amp;E33&amp;"|"&amp;M33</f>
        <v>1441|1440011|105|2025|9</v>
      </c>
      <c r="B33" s="83">
        <v>1441</v>
      </c>
      <c r="C33" s="83">
        <v>1440011</v>
      </c>
      <c r="D33" s="83">
        <v>105</v>
      </c>
      <c r="E33" s="83">
        <v>2025</v>
      </c>
      <c r="F33" s="83">
        <v>10</v>
      </c>
      <c r="G33" s="94">
        <v>1</v>
      </c>
      <c r="H33" s="84">
        <v>91352053691</v>
      </c>
      <c r="I33" s="87" t="s">
        <v>352</v>
      </c>
      <c r="J33" s="83">
        <v>3611</v>
      </c>
      <c r="K33" s="83" t="s">
        <v>481</v>
      </c>
      <c r="L33" s="85">
        <v>45936</v>
      </c>
      <c r="M33" s="83">
        <v>9</v>
      </c>
      <c r="N33" s="86">
        <v>5048.8100000000004</v>
      </c>
      <c r="O33" s="3">
        <v>0</v>
      </c>
      <c r="P33" s="3">
        <v>0</v>
      </c>
      <c r="Q33" s="33">
        <f>N33-O33-P33</f>
        <v>5048.8100000000004</v>
      </c>
    </row>
    <row r="34" spans="1:17" ht="24.95" customHeight="1" x14ac:dyDescent="0.2">
      <c r="A34" s="10" t="str">
        <f>B34&amp;"|"&amp;C34&amp;"|"&amp;D34&amp;"|"&amp;E34&amp;"|"&amp;M34</f>
        <v>1441|1440011|107|2025|9</v>
      </c>
      <c r="B34" s="83">
        <v>1441</v>
      </c>
      <c r="C34" s="83">
        <v>1440011</v>
      </c>
      <c r="D34" s="83">
        <v>107</v>
      </c>
      <c r="E34" s="83">
        <v>2025</v>
      </c>
      <c r="F34" s="83">
        <v>10</v>
      </c>
      <c r="G34" s="94">
        <v>1</v>
      </c>
      <c r="H34" s="84">
        <v>5985417646</v>
      </c>
      <c r="I34" s="87" t="s">
        <v>354</v>
      </c>
      <c r="J34" s="83">
        <v>3611</v>
      </c>
      <c r="K34" s="83" t="s">
        <v>481</v>
      </c>
      <c r="L34" s="85">
        <v>45936</v>
      </c>
      <c r="M34" s="83">
        <v>9</v>
      </c>
      <c r="N34" s="86">
        <v>2572.04</v>
      </c>
      <c r="O34" s="3">
        <v>0</v>
      </c>
      <c r="P34" s="3">
        <v>0</v>
      </c>
      <c r="Q34" s="33">
        <f>N34-O34-P34</f>
        <v>2572.04</v>
      </c>
    </row>
    <row r="35" spans="1:17" ht="24.95" customHeight="1" x14ac:dyDescent="0.2">
      <c r="A35" s="10" t="str">
        <f>B35&amp;"|"&amp;C35&amp;"|"&amp;D35&amp;"|"&amp;E35&amp;"|"&amp;M35</f>
        <v>1441|1440011|111|2025|9</v>
      </c>
      <c r="B35" s="83">
        <v>1441</v>
      </c>
      <c r="C35" s="83">
        <v>1440011</v>
      </c>
      <c r="D35" s="83">
        <v>111</v>
      </c>
      <c r="E35" s="83">
        <v>2025</v>
      </c>
      <c r="F35" s="83">
        <v>10</v>
      </c>
      <c r="G35" s="94">
        <v>1</v>
      </c>
      <c r="H35" s="84">
        <v>83228365620</v>
      </c>
      <c r="I35" s="87" t="s">
        <v>357</v>
      </c>
      <c r="J35" s="83">
        <v>3611</v>
      </c>
      <c r="K35" s="83" t="s">
        <v>481</v>
      </c>
      <c r="L35" s="85">
        <v>45936</v>
      </c>
      <c r="M35" s="83">
        <v>9</v>
      </c>
      <c r="N35" s="86">
        <v>3834.92</v>
      </c>
      <c r="O35" s="3">
        <v>0</v>
      </c>
      <c r="P35" s="3">
        <v>0</v>
      </c>
      <c r="Q35" s="33">
        <f>N35-O35-P35</f>
        <v>3834.92</v>
      </c>
    </row>
    <row r="36" spans="1:17" ht="24.95" customHeight="1" x14ac:dyDescent="0.2">
      <c r="A36" s="10" t="str">
        <f>B36&amp;"|"&amp;C36&amp;"|"&amp;D36&amp;"|"&amp;E36&amp;"|"&amp;M36</f>
        <v>1441|1440011|112|2025|9</v>
      </c>
      <c r="B36" s="83">
        <v>1441</v>
      </c>
      <c r="C36" s="83">
        <v>1440011</v>
      </c>
      <c r="D36" s="83">
        <v>112</v>
      </c>
      <c r="E36" s="83">
        <v>2025</v>
      </c>
      <c r="F36" s="83">
        <v>10</v>
      </c>
      <c r="G36" s="94">
        <v>1</v>
      </c>
      <c r="H36" s="84">
        <v>83507191687</v>
      </c>
      <c r="I36" s="87" t="s">
        <v>358</v>
      </c>
      <c r="J36" s="83">
        <v>3611</v>
      </c>
      <c r="K36" s="83" t="s">
        <v>481</v>
      </c>
      <c r="L36" s="85">
        <v>45936</v>
      </c>
      <c r="M36" s="83">
        <v>9</v>
      </c>
      <c r="N36" s="86">
        <v>3834.92</v>
      </c>
      <c r="O36" s="3">
        <v>0</v>
      </c>
      <c r="P36" s="3">
        <v>0</v>
      </c>
      <c r="Q36" s="33">
        <f>N36-O36-P36</f>
        <v>3834.92</v>
      </c>
    </row>
    <row r="37" spans="1:17" ht="24.95" customHeight="1" x14ac:dyDescent="0.2">
      <c r="A37" s="10" t="str">
        <f>B37&amp;"|"&amp;C37&amp;"|"&amp;D37&amp;"|"&amp;E37&amp;"|"&amp;M37</f>
        <v>1441|1440011|113|2025|9</v>
      </c>
      <c r="B37" s="83">
        <v>1441</v>
      </c>
      <c r="C37" s="83">
        <v>1440011</v>
      </c>
      <c r="D37" s="83">
        <v>113</v>
      </c>
      <c r="E37" s="83">
        <v>2025</v>
      </c>
      <c r="F37" s="83">
        <v>10</v>
      </c>
      <c r="G37" s="94">
        <v>1</v>
      </c>
      <c r="H37" s="84">
        <v>11713521660</v>
      </c>
      <c r="I37" s="87" t="s">
        <v>359</v>
      </c>
      <c r="J37" s="83">
        <v>3611</v>
      </c>
      <c r="K37" s="83" t="s">
        <v>481</v>
      </c>
      <c r="L37" s="85">
        <v>45936</v>
      </c>
      <c r="M37" s="83">
        <v>9</v>
      </c>
      <c r="N37" s="86">
        <v>2867.89</v>
      </c>
      <c r="O37" s="3">
        <v>0</v>
      </c>
      <c r="P37" s="3">
        <v>0</v>
      </c>
      <c r="Q37" s="33">
        <f>N37-O37-P37</f>
        <v>2867.89</v>
      </c>
    </row>
    <row r="38" spans="1:17" ht="24.95" customHeight="1" x14ac:dyDescent="0.2">
      <c r="A38" s="10" t="str">
        <f>B38&amp;"|"&amp;C38&amp;"|"&amp;D38&amp;"|"&amp;E38&amp;"|"&amp;M38</f>
        <v>1441|1440011|126|2025|9</v>
      </c>
      <c r="B38" s="83">
        <v>1441</v>
      </c>
      <c r="C38" s="83">
        <v>1440011</v>
      </c>
      <c r="D38" s="83">
        <v>126</v>
      </c>
      <c r="E38" s="83">
        <v>2025</v>
      </c>
      <c r="F38" s="83">
        <v>10</v>
      </c>
      <c r="G38" s="94">
        <v>1</v>
      </c>
      <c r="H38" s="84">
        <v>7346478000117</v>
      </c>
      <c r="I38" s="87" t="s">
        <v>369</v>
      </c>
      <c r="J38" s="83">
        <v>3921</v>
      </c>
      <c r="K38" s="83" t="s">
        <v>482</v>
      </c>
      <c r="L38" s="85">
        <v>45936</v>
      </c>
      <c r="M38" s="83">
        <v>9</v>
      </c>
      <c r="N38" s="86">
        <v>35951.760000000002</v>
      </c>
      <c r="O38" s="3">
        <v>0</v>
      </c>
      <c r="P38" s="3">
        <v>0</v>
      </c>
      <c r="Q38" s="33">
        <f>N38-O38-P38</f>
        <v>35951.760000000002</v>
      </c>
    </row>
    <row r="39" spans="1:17" ht="24.95" customHeight="1" x14ac:dyDescent="0.2">
      <c r="A39" s="10" t="str">
        <f>B39&amp;"|"&amp;C39&amp;"|"&amp;D39&amp;"|"&amp;E39&amp;"|"&amp;M39</f>
        <v>1441|1440011|162|2025|9</v>
      </c>
      <c r="B39" s="83">
        <v>1441</v>
      </c>
      <c r="C39" s="83">
        <v>1440011</v>
      </c>
      <c r="D39" s="83">
        <v>162</v>
      </c>
      <c r="E39" s="83">
        <v>2025</v>
      </c>
      <c r="F39" s="83">
        <v>10</v>
      </c>
      <c r="G39" s="94">
        <v>1</v>
      </c>
      <c r="H39" s="84">
        <v>45347438000189</v>
      </c>
      <c r="I39" s="87" t="s">
        <v>395</v>
      </c>
      <c r="J39" s="83">
        <v>3920</v>
      </c>
      <c r="K39" s="83" t="s">
        <v>481</v>
      </c>
      <c r="L39" s="85">
        <v>45936</v>
      </c>
      <c r="M39" s="83">
        <v>9</v>
      </c>
      <c r="N39" s="86">
        <v>15829.46</v>
      </c>
      <c r="O39" s="3">
        <v>0</v>
      </c>
      <c r="P39" s="3">
        <v>0</v>
      </c>
      <c r="Q39" s="33">
        <f>N39-O39-P39</f>
        <v>15829.46</v>
      </c>
    </row>
    <row r="40" spans="1:17" ht="24.95" customHeight="1" x14ac:dyDescent="0.2">
      <c r="A40" s="10" t="str">
        <f>B40&amp;"|"&amp;C40&amp;"|"&amp;D40&amp;"|"&amp;E40&amp;"|"&amp;M40</f>
        <v>1441|1440011|176|2025|9</v>
      </c>
      <c r="B40" s="83">
        <v>1441</v>
      </c>
      <c r="C40" s="83">
        <v>1440011</v>
      </c>
      <c r="D40" s="83">
        <v>176</v>
      </c>
      <c r="E40" s="83">
        <v>2025</v>
      </c>
      <c r="F40" s="83">
        <v>10</v>
      </c>
      <c r="G40" s="94">
        <v>1</v>
      </c>
      <c r="H40" s="84">
        <v>8229035000109</v>
      </c>
      <c r="I40" s="87" t="s">
        <v>405</v>
      </c>
      <c r="J40" s="83">
        <v>3920</v>
      </c>
      <c r="K40" s="83" t="s">
        <v>481</v>
      </c>
      <c r="L40" s="85">
        <v>45936</v>
      </c>
      <c r="M40" s="83">
        <v>9</v>
      </c>
      <c r="N40" s="86">
        <v>177516.43</v>
      </c>
      <c r="O40" s="3">
        <v>0</v>
      </c>
      <c r="P40" s="3">
        <v>0</v>
      </c>
      <c r="Q40" s="33">
        <f>N40-O40-P40</f>
        <v>177516.43</v>
      </c>
    </row>
    <row r="41" spans="1:17" ht="24.95" customHeight="1" x14ac:dyDescent="0.2">
      <c r="A41" s="10" t="str">
        <f>B41&amp;"|"&amp;C41&amp;"|"&amp;D41&amp;"|"&amp;E41&amp;"|"&amp;M41</f>
        <v>1441|1440011|193|2025|9</v>
      </c>
      <c r="B41" s="83">
        <v>1441</v>
      </c>
      <c r="C41" s="83">
        <v>1440011</v>
      </c>
      <c r="D41" s="83">
        <v>193</v>
      </c>
      <c r="E41" s="83">
        <v>2025</v>
      </c>
      <c r="F41" s="83">
        <v>10</v>
      </c>
      <c r="G41" s="94">
        <v>1</v>
      </c>
      <c r="H41" s="84">
        <v>26385765000180</v>
      </c>
      <c r="I41" s="87" t="s">
        <v>412</v>
      </c>
      <c r="J41" s="83">
        <v>3920</v>
      </c>
      <c r="K41" s="83" t="s">
        <v>481</v>
      </c>
      <c r="L41" s="85">
        <v>45936</v>
      </c>
      <c r="M41" s="83">
        <v>9</v>
      </c>
      <c r="N41" s="86">
        <v>36177.39</v>
      </c>
      <c r="O41" s="3">
        <v>0</v>
      </c>
      <c r="P41" s="3">
        <v>0</v>
      </c>
      <c r="Q41" s="33">
        <f>N41-O41-P41</f>
        <v>36177.39</v>
      </c>
    </row>
    <row r="42" spans="1:17" ht="24.95" customHeight="1" x14ac:dyDescent="0.2">
      <c r="A42" s="10" t="str">
        <f>B42&amp;"|"&amp;C42&amp;"|"&amp;D42&amp;"|"&amp;E42&amp;"|"&amp;M42</f>
        <v>1441|1440011|195|2025|9</v>
      </c>
      <c r="B42" s="83">
        <v>1441</v>
      </c>
      <c r="C42" s="83">
        <v>1440011</v>
      </c>
      <c r="D42" s="83">
        <v>195</v>
      </c>
      <c r="E42" s="83">
        <v>2025</v>
      </c>
      <c r="F42" s="83">
        <v>10</v>
      </c>
      <c r="G42" s="94">
        <v>1</v>
      </c>
      <c r="H42" s="84">
        <v>9264396000159</v>
      </c>
      <c r="I42" s="87" t="s">
        <v>300</v>
      </c>
      <c r="J42" s="83">
        <v>3920</v>
      </c>
      <c r="K42" s="83" t="s">
        <v>481</v>
      </c>
      <c r="L42" s="85">
        <v>45936</v>
      </c>
      <c r="M42" s="83">
        <v>9</v>
      </c>
      <c r="N42" s="86">
        <v>3893.24</v>
      </c>
      <c r="O42" s="3">
        <v>0</v>
      </c>
      <c r="P42" s="3">
        <v>0</v>
      </c>
      <c r="Q42" s="33">
        <f>N42-O42-P42</f>
        <v>3893.24</v>
      </c>
    </row>
    <row r="43" spans="1:17" ht="24.95" customHeight="1" x14ac:dyDescent="0.2">
      <c r="A43" s="10" t="str">
        <f>B43&amp;"|"&amp;C43&amp;"|"&amp;D43&amp;"|"&amp;E43&amp;"|"&amp;M43</f>
        <v>1441|1440011|196|2025|9</v>
      </c>
      <c r="B43" s="83">
        <v>1441</v>
      </c>
      <c r="C43" s="83">
        <v>1440011</v>
      </c>
      <c r="D43" s="83">
        <v>196</v>
      </c>
      <c r="E43" s="83">
        <v>2025</v>
      </c>
      <c r="F43" s="83">
        <v>10</v>
      </c>
      <c r="G43" s="94">
        <v>1</v>
      </c>
      <c r="H43" s="84">
        <v>28771161000106</v>
      </c>
      <c r="I43" s="87" t="s">
        <v>414</v>
      </c>
      <c r="J43" s="83">
        <v>3920</v>
      </c>
      <c r="K43" s="83" t="s">
        <v>481</v>
      </c>
      <c r="L43" s="85">
        <v>45936</v>
      </c>
      <c r="M43" s="83">
        <v>9</v>
      </c>
      <c r="N43" s="86">
        <v>5316.76</v>
      </c>
      <c r="O43" s="3">
        <v>0</v>
      </c>
      <c r="P43" s="3">
        <v>0</v>
      </c>
      <c r="Q43" s="33">
        <f>N43-O43-P43</f>
        <v>5316.76</v>
      </c>
    </row>
    <row r="44" spans="1:17" ht="24.95" customHeight="1" x14ac:dyDescent="0.2">
      <c r="A44" s="10" t="str">
        <f>B44&amp;"|"&amp;C44&amp;"|"&amp;D44&amp;"|"&amp;E44&amp;"|"&amp;M44</f>
        <v>1441|1440011|197|2025|10</v>
      </c>
      <c r="B44" s="83">
        <v>1441</v>
      </c>
      <c r="C44" s="83">
        <v>1440011</v>
      </c>
      <c r="D44" s="83">
        <v>197</v>
      </c>
      <c r="E44" s="83">
        <v>2025</v>
      </c>
      <c r="F44" s="83">
        <v>10</v>
      </c>
      <c r="G44" s="94">
        <v>1</v>
      </c>
      <c r="H44" s="84">
        <v>5845088000166</v>
      </c>
      <c r="I44" s="87" t="s">
        <v>415</v>
      </c>
      <c r="J44" s="83">
        <v>3920</v>
      </c>
      <c r="K44" s="83" t="s">
        <v>481</v>
      </c>
      <c r="L44" s="85">
        <v>45936</v>
      </c>
      <c r="M44" s="83">
        <v>10</v>
      </c>
      <c r="N44" s="86">
        <v>30603.62</v>
      </c>
      <c r="O44" s="3">
        <v>0</v>
      </c>
      <c r="P44" s="3">
        <v>0</v>
      </c>
      <c r="Q44" s="33">
        <f>N44-O44-P44</f>
        <v>30603.62</v>
      </c>
    </row>
    <row r="45" spans="1:17" ht="24.95" customHeight="1" x14ac:dyDescent="0.2">
      <c r="A45" s="10" t="str">
        <f>B45&amp;"|"&amp;C45&amp;"|"&amp;D45&amp;"|"&amp;E45&amp;"|"&amp;M45</f>
        <v>1441|1440011|216|2025|15</v>
      </c>
      <c r="B45" s="83">
        <v>1441</v>
      </c>
      <c r="C45" s="83">
        <v>1440011</v>
      </c>
      <c r="D45" s="83">
        <v>216</v>
      </c>
      <c r="E45" s="83">
        <v>2025</v>
      </c>
      <c r="F45" s="83">
        <v>10</v>
      </c>
      <c r="G45" s="94">
        <v>1</v>
      </c>
      <c r="H45" s="84">
        <v>16630743000185</v>
      </c>
      <c r="I45" s="87" t="s">
        <v>425</v>
      </c>
      <c r="J45" s="83">
        <v>3921</v>
      </c>
      <c r="K45" s="83" t="s">
        <v>482</v>
      </c>
      <c r="L45" s="85">
        <v>45936</v>
      </c>
      <c r="M45" s="83">
        <v>15</v>
      </c>
      <c r="N45" s="86">
        <v>23072.06</v>
      </c>
      <c r="O45" s="3">
        <v>0</v>
      </c>
      <c r="P45" s="3">
        <v>0</v>
      </c>
      <c r="Q45" s="33">
        <f>N45-O45-P45</f>
        <v>23072.06</v>
      </c>
    </row>
    <row r="46" spans="1:17" ht="24.95" customHeight="1" x14ac:dyDescent="0.2">
      <c r="A46" s="10" t="str">
        <f>B46&amp;"|"&amp;C46&amp;"|"&amp;D46&amp;"|"&amp;E46&amp;"|"&amp;M46</f>
        <v>1441|1440011|223|2025|8</v>
      </c>
      <c r="B46" s="83">
        <v>1441</v>
      </c>
      <c r="C46" s="83">
        <v>1440011</v>
      </c>
      <c r="D46" s="83">
        <v>223</v>
      </c>
      <c r="E46" s="83">
        <v>2025</v>
      </c>
      <c r="F46" s="83">
        <v>10</v>
      </c>
      <c r="G46" s="94">
        <v>1</v>
      </c>
      <c r="H46" s="84">
        <v>7132995000193</v>
      </c>
      <c r="I46" s="87" t="s">
        <v>430</v>
      </c>
      <c r="J46" s="83">
        <v>3955</v>
      </c>
      <c r="K46" s="83" t="s">
        <v>24</v>
      </c>
      <c r="L46" s="85">
        <v>45936</v>
      </c>
      <c r="M46" s="83">
        <v>8</v>
      </c>
      <c r="N46" s="86">
        <v>6070</v>
      </c>
      <c r="O46" s="88">
        <v>267.69</v>
      </c>
      <c r="P46" s="3">
        <v>0</v>
      </c>
      <c r="Q46" s="33">
        <f>N46-O46-P46</f>
        <v>5802.31</v>
      </c>
    </row>
    <row r="47" spans="1:17" ht="24.95" customHeight="1" x14ac:dyDescent="0.2">
      <c r="A47" s="10" t="str">
        <f>B47&amp;"|"&amp;C47&amp;"|"&amp;D47&amp;"|"&amp;E47&amp;"|"&amp;M47</f>
        <v>1441|1440011|229|2025|14</v>
      </c>
      <c r="B47" s="83">
        <v>1441</v>
      </c>
      <c r="C47" s="83">
        <v>1440011</v>
      </c>
      <c r="D47" s="83">
        <v>229</v>
      </c>
      <c r="E47" s="83">
        <v>2025</v>
      </c>
      <c r="F47" s="83">
        <v>10</v>
      </c>
      <c r="G47" s="94">
        <v>1</v>
      </c>
      <c r="H47" s="84">
        <v>34454477000169</v>
      </c>
      <c r="I47" s="87" t="s">
        <v>431</v>
      </c>
      <c r="J47" s="83">
        <v>3921</v>
      </c>
      <c r="K47" s="83" t="s">
        <v>482</v>
      </c>
      <c r="L47" s="85">
        <v>45936</v>
      </c>
      <c r="M47" s="83">
        <v>14</v>
      </c>
      <c r="N47" s="86">
        <v>330.8</v>
      </c>
      <c r="O47" s="3">
        <v>0</v>
      </c>
      <c r="P47" s="3">
        <v>0</v>
      </c>
      <c r="Q47" s="33">
        <f>N47-O47-P47</f>
        <v>330.8</v>
      </c>
    </row>
    <row r="48" spans="1:17" ht="24.95" customHeight="1" x14ac:dyDescent="0.2">
      <c r="A48" s="10" t="str">
        <f>B48&amp;"|"&amp;C48&amp;"|"&amp;D48&amp;"|"&amp;E48&amp;"|"&amp;M48</f>
        <v>1441|1440011|236|2025|9</v>
      </c>
      <c r="B48" s="83">
        <v>1441</v>
      </c>
      <c r="C48" s="83">
        <v>1440011</v>
      </c>
      <c r="D48" s="83">
        <v>236</v>
      </c>
      <c r="E48" s="83">
        <v>2025</v>
      </c>
      <c r="F48" s="83">
        <v>10</v>
      </c>
      <c r="G48" s="94">
        <v>1</v>
      </c>
      <c r="H48" s="84">
        <v>40574380000192</v>
      </c>
      <c r="I48" s="87" t="s">
        <v>433</v>
      </c>
      <c r="J48" s="83">
        <v>3920</v>
      </c>
      <c r="K48" s="83" t="s">
        <v>481</v>
      </c>
      <c r="L48" s="85">
        <v>45936</v>
      </c>
      <c r="M48" s="83">
        <v>9</v>
      </c>
      <c r="N48" s="86">
        <v>194356.62</v>
      </c>
      <c r="O48" s="3">
        <v>0</v>
      </c>
      <c r="P48" s="3">
        <v>0</v>
      </c>
      <c r="Q48" s="33">
        <f>N48-O48-P48</f>
        <v>194356.62</v>
      </c>
    </row>
    <row r="49" spans="1:17" ht="24.95" customHeight="1" x14ac:dyDescent="0.2">
      <c r="A49" s="10" t="str">
        <f>B49&amp;"|"&amp;C49&amp;"|"&amp;D49&amp;"|"&amp;E49&amp;"|"&amp;M49</f>
        <v>1441|1440011|238|2025|9</v>
      </c>
      <c r="B49" s="83">
        <v>1441</v>
      </c>
      <c r="C49" s="83">
        <v>1440011</v>
      </c>
      <c r="D49" s="83">
        <v>238</v>
      </c>
      <c r="E49" s="83">
        <v>2025</v>
      </c>
      <c r="F49" s="83">
        <v>10</v>
      </c>
      <c r="G49" s="94">
        <v>1</v>
      </c>
      <c r="H49" s="84">
        <v>5097591000180</v>
      </c>
      <c r="I49" s="87" t="s">
        <v>435</v>
      </c>
      <c r="J49" s="83">
        <v>3920</v>
      </c>
      <c r="K49" s="83" t="s">
        <v>481</v>
      </c>
      <c r="L49" s="85">
        <v>45936</v>
      </c>
      <c r="M49" s="83">
        <v>9</v>
      </c>
      <c r="N49" s="86">
        <v>25000</v>
      </c>
      <c r="O49" s="3">
        <v>0</v>
      </c>
      <c r="P49" s="3">
        <v>0</v>
      </c>
      <c r="Q49" s="33">
        <f>N49-O49-P49</f>
        <v>25000</v>
      </c>
    </row>
    <row r="50" spans="1:17" ht="24.95" customHeight="1" x14ac:dyDescent="0.2">
      <c r="A50" s="10" t="str">
        <f>B50&amp;"|"&amp;C50&amp;"|"&amp;D50&amp;"|"&amp;E50&amp;"|"&amp;M50</f>
        <v>1441|1440011|328|2025|4</v>
      </c>
      <c r="B50" s="83">
        <v>1441</v>
      </c>
      <c r="C50" s="83">
        <v>1440011</v>
      </c>
      <c r="D50" s="83">
        <v>328</v>
      </c>
      <c r="E50" s="83">
        <v>2025</v>
      </c>
      <c r="F50" s="83">
        <v>10</v>
      </c>
      <c r="G50" s="94">
        <v>1</v>
      </c>
      <c r="H50" s="84">
        <v>68472099687</v>
      </c>
      <c r="I50" s="87" t="s">
        <v>452</v>
      </c>
      <c r="J50" s="83">
        <v>3611</v>
      </c>
      <c r="K50" s="83" t="s">
        <v>481</v>
      </c>
      <c r="L50" s="85">
        <v>45936</v>
      </c>
      <c r="M50" s="83">
        <v>4</v>
      </c>
      <c r="N50" s="86">
        <v>22000</v>
      </c>
      <c r="O50" s="3">
        <v>0</v>
      </c>
      <c r="P50" s="3">
        <v>0</v>
      </c>
      <c r="Q50" s="33">
        <f>N50-O50-P50</f>
        <v>22000</v>
      </c>
    </row>
    <row r="51" spans="1:17" ht="24.95" customHeight="1" x14ac:dyDescent="0.2">
      <c r="A51" s="10" t="str">
        <f>B51&amp;"|"&amp;C51&amp;"|"&amp;D51&amp;"|"&amp;E51&amp;"|"&amp;M51</f>
        <v>1441|1440011|348|2025|4</v>
      </c>
      <c r="B51" s="83">
        <v>1441</v>
      </c>
      <c r="C51" s="83">
        <v>1440011</v>
      </c>
      <c r="D51" s="83">
        <v>348</v>
      </c>
      <c r="E51" s="83">
        <v>2025</v>
      </c>
      <c r="F51" s="83">
        <v>10</v>
      </c>
      <c r="G51" s="94">
        <v>1</v>
      </c>
      <c r="H51" s="84">
        <v>15165937000194</v>
      </c>
      <c r="I51" s="87" t="s">
        <v>455</v>
      </c>
      <c r="J51" s="83">
        <v>3903</v>
      </c>
      <c r="K51" s="83" t="s">
        <v>19</v>
      </c>
      <c r="L51" s="85">
        <v>45936</v>
      </c>
      <c r="M51" s="83">
        <v>4</v>
      </c>
      <c r="N51" s="86">
        <v>30727.4</v>
      </c>
      <c r="O51" s="3">
        <v>0</v>
      </c>
      <c r="P51" s="3">
        <v>0</v>
      </c>
      <c r="Q51" s="33">
        <f>N51-O51-P51</f>
        <v>30727.4</v>
      </c>
    </row>
    <row r="52" spans="1:17" ht="24.95" customHeight="1" x14ac:dyDescent="0.2">
      <c r="A52" s="10" t="str">
        <f>B52&amp;"|"&amp;C52&amp;"|"&amp;D52&amp;"|"&amp;E52&amp;"|"&amp;M52</f>
        <v>1441|1440011|357|2025|3</v>
      </c>
      <c r="B52" s="83">
        <v>1441</v>
      </c>
      <c r="C52" s="83">
        <v>1440011</v>
      </c>
      <c r="D52" s="83">
        <v>357</v>
      </c>
      <c r="E52" s="83">
        <v>2025</v>
      </c>
      <c r="F52" s="83">
        <v>10</v>
      </c>
      <c r="G52" s="94">
        <v>1</v>
      </c>
      <c r="H52" s="84">
        <v>8458633000150</v>
      </c>
      <c r="I52" s="87" t="s">
        <v>426</v>
      </c>
      <c r="J52" s="83">
        <v>3921</v>
      </c>
      <c r="K52" s="83" t="s">
        <v>482</v>
      </c>
      <c r="L52" s="85">
        <v>45936</v>
      </c>
      <c r="M52" s="83">
        <v>3</v>
      </c>
      <c r="N52" s="86">
        <v>2185.06</v>
      </c>
      <c r="O52" s="3">
        <v>0</v>
      </c>
      <c r="P52" s="3">
        <v>0</v>
      </c>
      <c r="Q52" s="33">
        <f>N52-O52-P52</f>
        <v>2185.06</v>
      </c>
    </row>
    <row r="53" spans="1:17" ht="24.95" customHeight="1" x14ac:dyDescent="0.2">
      <c r="A53" s="10" t="str">
        <f>B53&amp;"|"&amp;C53&amp;"|"&amp;D53&amp;"|"&amp;E53&amp;"|"&amp;M53</f>
        <v>1441|1440011|66|2025|9</v>
      </c>
      <c r="B53" s="83">
        <v>1441</v>
      </c>
      <c r="C53" s="83">
        <v>1440011</v>
      </c>
      <c r="D53" s="83">
        <v>66</v>
      </c>
      <c r="E53" s="83">
        <v>2025</v>
      </c>
      <c r="F53" s="83">
        <v>10</v>
      </c>
      <c r="G53" s="94">
        <v>1</v>
      </c>
      <c r="H53" s="84">
        <v>14408503649</v>
      </c>
      <c r="I53" s="87" t="s">
        <v>315</v>
      </c>
      <c r="J53" s="83">
        <v>3611</v>
      </c>
      <c r="K53" s="83" t="s">
        <v>481</v>
      </c>
      <c r="L53" s="85">
        <v>45937</v>
      </c>
      <c r="M53" s="83">
        <v>9</v>
      </c>
      <c r="N53" s="86">
        <v>6642.37</v>
      </c>
      <c r="O53" s="3">
        <v>0</v>
      </c>
      <c r="P53" s="3">
        <v>0</v>
      </c>
      <c r="Q53" s="33">
        <f>N53-O53-P53</f>
        <v>6642.37</v>
      </c>
    </row>
    <row r="54" spans="1:17" ht="24.95" customHeight="1" x14ac:dyDescent="0.2">
      <c r="A54" s="10" t="str">
        <f>B54&amp;"|"&amp;C54&amp;"|"&amp;D54&amp;"|"&amp;E54&amp;"|"&amp;M54</f>
        <v>1441|1440011|69|2025|9</v>
      </c>
      <c r="B54" s="83">
        <v>1441</v>
      </c>
      <c r="C54" s="83">
        <v>1440011</v>
      </c>
      <c r="D54" s="83">
        <v>69</v>
      </c>
      <c r="E54" s="83">
        <v>2025</v>
      </c>
      <c r="F54" s="83">
        <v>10</v>
      </c>
      <c r="G54" s="94">
        <v>1</v>
      </c>
      <c r="H54" s="84">
        <v>66606667615</v>
      </c>
      <c r="I54" s="87" t="s">
        <v>318</v>
      </c>
      <c r="J54" s="83">
        <v>3611</v>
      </c>
      <c r="K54" s="83" t="s">
        <v>481</v>
      </c>
      <c r="L54" s="85">
        <v>45937</v>
      </c>
      <c r="M54" s="83">
        <v>9</v>
      </c>
      <c r="N54" s="86">
        <v>6914.83</v>
      </c>
      <c r="O54" s="3">
        <v>0</v>
      </c>
      <c r="P54" s="3">
        <v>0</v>
      </c>
      <c r="Q54" s="33">
        <f>N54-O54-P54</f>
        <v>6914.83</v>
      </c>
    </row>
    <row r="55" spans="1:17" ht="24.95" customHeight="1" x14ac:dyDescent="0.2">
      <c r="A55" s="10" t="str">
        <f>B55&amp;"|"&amp;C55&amp;"|"&amp;D55&amp;"|"&amp;E55&amp;"|"&amp;M55</f>
        <v>1441|1440011|70|2025|9</v>
      </c>
      <c r="B55" s="83">
        <v>1441</v>
      </c>
      <c r="C55" s="83">
        <v>1440011</v>
      </c>
      <c r="D55" s="83">
        <v>70</v>
      </c>
      <c r="E55" s="83">
        <v>2025</v>
      </c>
      <c r="F55" s="83">
        <v>10</v>
      </c>
      <c r="G55" s="94">
        <v>1</v>
      </c>
      <c r="H55" s="84">
        <v>9269157628</v>
      </c>
      <c r="I55" s="87" t="s">
        <v>319</v>
      </c>
      <c r="J55" s="83">
        <v>3611</v>
      </c>
      <c r="K55" s="83" t="s">
        <v>481</v>
      </c>
      <c r="L55" s="85">
        <v>45937</v>
      </c>
      <c r="M55" s="83">
        <v>9</v>
      </c>
      <c r="N55" s="86">
        <v>3932.79</v>
      </c>
      <c r="O55" s="3">
        <v>0</v>
      </c>
      <c r="P55" s="3">
        <v>0</v>
      </c>
      <c r="Q55" s="33">
        <f>N55-O55-P55</f>
        <v>3932.79</v>
      </c>
    </row>
    <row r="56" spans="1:17" ht="24.95" customHeight="1" x14ac:dyDescent="0.2">
      <c r="A56" s="10" t="str">
        <f>B56&amp;"|"&amp;C56&amp;"|"&amp;D56&amp;"|"&amp;E56&amp;"|"&amp;M56</f>
        <v>1441|1440011|71|2025|9</v>
      </c>
      <c r="B56" s="83">
        <v>1441</v>
      </c>
      <c r="C56" s="83">
        <v>1440011</v>
      </c>
      <c r="D56" s="83">
        <v>71</v>
      </c>
      <c r="E56" s="83">
        <v>2025</v>
      </c>
      <c r="F56" s="83">
        <v>10</v>
      </c>
      <c r="G56" s="94">
        <v>1</v>
      </c>
      <c r="H56" s="84">
        <v>21154554000113</v>
      </c>
      <c r="I56" s="87" t="s">
        <v>320</v>
      </c>
      <c r="J56" s="83">
        <v>3920</v>
      </c>
      <c r="K56" s="83" t="s">
        <v>481</v>
      </c>
      <c r="L56" s="85">
        <v>45937</v>
      </c>
      <c r="M56" s="83">
        <v>9</v>
      </c>
      <c r="N56" s="86">
        <v>48269.2</v>
      </c>
      <c r="O56" s="3">
        <v>0</v>
      </c>
      <c r="P56" s="3">
        <v>0</v>
      </c>
      <c r="Q56" s="33">
        <f>N56-O56-P56</f>
        <v>48269.2</v>
      </c>
    </row>
    <row r="57" spans="1:17" ht="24.95" customHeight="1" x14ac:dyDescent="0.2">
      <c r="A57" s="10" t="str">
        <f>B57&amp;"|"&amp;C57&amp;"|"&amp;D57&amp;"|"&amp;E57&amp;"|"&amp;M57</f>
        <v>1441|1440011|72|2025|9</v>
      </c>
      <c r="B57" s="83">
        <v>1441</v>
      </c>
      <c r="C57" s="83">
        <v>1440011</v>
      </c>
      <c r="D57" s="83">
        <v>72</v>
      </c>
      <c r="E57" s="83">
        <v>2025</v>
      </c>
      <c r="F57" s="83">
        <v>10</v>
      </c>
      <c r="G57" s="94">
        <v>1</v>
      </c>
      <c r="H57" s="84">
        <v>2896116605</v>
      </c>
      <c r="I57" s="87" t="s">
        <v>321</v>
      </c>
      <c r="J57" s="83">
        <v>3611</v>
      </c>
      <c r="K57" s="83" t="s">
        <v>481</v>
      </c>
      <c r="L57" s="85">
        <v>45937</v>
      </c>
      <c r="M57" s="83">
        <v>9</v>
      </c>
      <c r="N57" s="86">
        <v>4091.89</v>
      </c>
      <c r="O57" s="3">
        <v>0</v>
      </c>
      <c r="P57" s="3">
        <v>0</v>
      </c>
      <c r="Q57" s="33">
        <f>N57-O57-P57</f>
        <v>4091.89</v>
      </c>
    </row>
    <row r="58" spans="1:17" ht="24.95" customHeight="1" x14ac:dyDescent="0.2">
      <c r="A58" s="10" t="str">
        <f>B58&amp;"|"&amp;C58&amp;"|"&amp;D58&amp;"|"&amp;E58&amp;"|"&amp;M58</f>
        <v>1441|1440011|74|2025|9</v>
      </c>
      <c r="B58" s="83">
        <v>1441</v>
      </c>
      <c r="C58" s="83">
        <v>1440011</v>
      </c>
      <c r="D58" s="83">
        <v>74</v>
      </c>
      <c r="E58" s="83">
        <v>2025</v>
      </c>
      <c r="F58" s="83">
        <v>10</v>
      </c>
      <c r="G58" s="94">
        <v>1</v>
      </c>
      <c r="H58" s="84">
        <v>30059674687</v>
      </c>
      <c r="I58" s="87" t="s">
        <v>323</v>
      </c>
      <c r="J58" s="83">
        <v>3611</v>
      </c>
      <c r="K58" s="83" t="s">
        <v>481</v>
      </c>
      <c r="L58" s="85">
        <v>45937</v>
      </c>
      <c r="M58" s="83">
        <v>9</v>
      </c>
      <c r="N58" s="86">
        <v>2317.9</v>
      </c>
      <c r="O58" s="3">
        <v>0</v>
      </c>
      <c r="P58" s="3">
        <v>0</v>
      </c>
      <c r="Q58" s="33">
        <f>N58-O58-P58</f>
        <v>2317.9</v>
      </c>
    </row>
    <row r="59" spans="1:17" ht="24.95" customHeight="1" x14ac:dyDescent="0.2">
      <c r="A59" s="10" t="str">
        <f>B59&amp;"|"&amp;C59&amp;"|"&amp;D59&amp;"|"&amp;E59&amp;"|"&amp;M59</f>
        <v>1441|1440011|75|2025|9</v>
      </c>
      <c r="B59" s="83">
        <v>1441</v>
      </c>
      <c r="C59" s="83">
        <v>1440011</v>
      </c>
      <c r="D59" s="83">
        <v>75</v>
      </c>
      <c r="E59" s="83">
        <v>2025</v>
      </c>
      <c r="F59" s="83">
        <v>10</v>
      </c>
      <c r="G59" s="94">
        <v>1</v>
      </c>
      <c r="H59" s="84">
        <v>15794466634</v>
      </c>
      <c r="I59" s="87" t="s">
        <v>324</v>
      </c>
      <c r="J59" s="83">
        <v>3611</v>
      </c>
      <c r="K59" s="83" t="s">
        <v>481</v>
      </c>
      <c r="L59" s="85">
        <v>45937</v>
      </c>
      <c r="M59" s="83">
        <v>9</v>
      </c>
      <c r="N59" s="86">
        <v>4091.89</v>
      </c>
      <c r="O59" s="3">
        <v>0</v>
      </c>
      <c r="P59" s="3">
        <v>0</v>
      </c>
      <c r="Q59" s="33">
        <f>N59-O59-P59</f>
        <v>4091.89</v>
      </c>
    </row>
    <row r="60" spans="1:17" ht="24.95" customHeight="1" x14ac:dyDescent="0.2">
      <c r="A60" s="10" t="str">
        <f>B60&amp;"|"&amp;C60&amp;"|"&amp;D60&amp;"|"&amp;E60&amp;"|"&amp;M60</f>
        <v>1441|1440011|76|2025|9</v>
      </c>
      <c r="B60" s="83">
        <v>1441</v>
      </c>
      <c r="C60" s="83">
        <v>1440011</v>
      </c>
      <c r="D60" s="83">
        <v>76</v>
      </c>
      <c r="E60" s="83">
        <v>2025</v>
      </c>
      <c r="F60" s="83">
        <v>10</v>
      </c>
      <c r="G60" s="94">
        <v>1</v>
      </c>
      <c r="H60" s="84">
        <v>2274463131</v>
      </c>
      <c r="I60" s="87" t="s">
        <v>325</v>
      </c>
      <c r="J60" s="83">
        <v>3611</v>
      </c>
      <c r="K60" s="83" t="s">
        <v>481</v>
      </c>
      <c r="L60" s="85">
        <v>45937</v>
      </c>
      <c r="M60" s="83">
        <v>9</v>
      </c>
      <c r="N60" s="86">
        <v>8741.76</v>
      </c>
      <c r="O60" s="3">
        <v>0</v>
      </c>
      <c r="P60" s="3">
        <v>0</v>
      </c>
      <c r="Q60" s="33">
        <f>N60-O60-P60</f>
        <v>8741.76</v>
      </c>
    </row>
    <row r="61" spans="1:17" ht="24.95" customHeight="1" x14ac:dyDescent="0.2">
      <c r="A61" s="10" t="str">
        <f>B61&amp;"|"&amp;C61&amp;"|"&amp;D61&amp;"|"&amp;E61&amp;"|"&amp;M61</f>
        <v>1441|1440011|80|2025|9</v>
      </c>
      <c r="B61" s="83">
        <v>1441</v>
      </c>
      <c r="C61" s="83">
        <v>1440011</v>
      </c>
      <c r="D61" s="83">
        <v>80</v>
      </c>
      <c r="E61" s="83">
        <v>2025</v>
      </c>
      <c r="F61" s="83">
        <v>10</v>
      </c>
      <c r="G61" s="94">
        <v>1</v>
      </c>
      <c r="H61" s="84">
        <v>84374071687</v>
      </c>
      <c r="I61" s="87" t="s">
        <v>328</v>
      </c>
      <c r="J61" s="83">
        <v>3611</v>
      </c>
      <c r="K61" s="83" t="s">
        <v>481</v>
      </c>
      <c r="L61" s="85">
        <v>45937</v>
      </c>
      <c r="M61" s="83">
        <v>9</v>
      </c>
      <c r="N61" s="86">
        <v>3508.65</v>
      </c>
      <c r="O61" s="3">
        <v>0</v>
      </c>
      <c r="P61" s="3">
        <v>0</v>
      </c>
      <c r="Q61" s="33">
        <f>N61-O61-P61</f>
        <v>3508.65</v>
      </c>
    </row>
    <row r="62" spans="1:17" ht="24.95" customHeight="1" x14ac:dyDescent="0.2">
      <c r="A62" s="10" t="str">
        <f>B62&amp;"|"&amp;C62&amp;"|"&amp;D62&amp;"|"&amp;E62&amp;"|"&amp;M62</f>
        <v>1441|1440011|81|2025|9</v>
      </c>
      <c r="B62" s="83">
        <v>1441</v>
      </c>
      <c r="C62" s="83">
        <v>1440011</v>
      </c>
      <c r="D62" s="83">
        <v>81</v>
      </c>
      <c r="E62" s="83">
        <v>2025</v>
      </c>
      <c r="F62" s="83">
        <v>10</v>
      </c>
      <c r="G62" s="94">
        <v>1</v>
      </c>
      <c r="H62" s="84">
        <v>32734751615</v>
      </c>
      <c r="I62" s="87" t="s">
        <v>329</v>
      </c>
      <c r="J62" s="83">
        <v>3611</v>
      </c>
      <c r="K62" s="83" t="s">
        <v>481</v>
      </c>
      <c r="L62" s="85">
        <v>45937</v>
      </c>
      <c r="M62" s="83">
        <v>9</v>
      </c>
      <c r="N62" s="86">
        <v>5883.92</v>
      </c>
      <c r="O62" s="3">
        <v>0</v>
      </c>
      <c r="P62" s="3">
        <v>0</v>
      </c>
      <c r="Q62" s="33">
        <f>N62-O62-P62</f>
        <v>5883.92</v>
      </c>
    </row>
    <row r="63" spans="1:17" ht="24.95" customHeight="1" x14ac:dyDescent="0.2">
      <c r="A63" s="10" t="str">
        <f>B63&amp;"|"&amp;C63&amp;"|"&amp;D63&amp;"|"&amp;E63&amp;"|"&amp;M63</f>
        <v>1441|1440011|82|2025|9</v>
      </c>
      <c r="B63" s="83">
        <v>1441</v>
      </c>
      <c r="C63" s="83">
        <v>1440011</v>
      </c>
      <c r="D63" s="83">
        <v>82</v>
      </c>
      <c r="E63" s="83">
        <v>2025</v>
      </c>
      <c r="F63" s="83">
        <v>10</v>
      </c>
      <c r="G63" s="94">
        <v>1</v>
      </c>
      <c r="H63" s="84">
        <v>73694126600</v>
      </c>
      <c r="I63" s="87" t="s">
        <v>330</v>
      </c>
      <c r="J63" s="83">
        <v>3611</v>
      </c>
      <c r="K63" s="83" t="s">
        <v>481</v>
      </c>
      <c r="L63" s="85">
        <v>45937</v>
      </c>
      <c r="M63" s="83">
        <v>9</v>
      </c>
      <c r="N63" s="86">
        <v>7785.03</v>
      </c>
      <c r="O63" s="3">
        <v>0</v>
      </c>
      <c r="P63" s="3">
        <v>0</v>
      </c>
      <c r="Q63" s="33">
        <f>N63-O63-P63</f>
        <v>7785.03</v>
      </c>
    </row>
    <row r="64" spans="1:17" ht="24.95" customHeight="1" x14ac:dyDescent="0.2">
      <c r="A64" s="10" t="str">
        <f>B64&amp;"|"&amp;C64&amp;"|"&amp;D64&amp;"|"&amp;E64&amp;"|"&amp;M64</f>
        <v>1441|1440011|84|2025|9</v>
      </c>
      <c r="B64" s="83">
        <v>1441</v>
      </c>
      <c r="C64" s="83">
        <v>1440011</v>
      </c>
      <c r="D64" s="83">
        <v>84</v>
      </c>
      <c r="E64" s="83">
        <v>2025</v>
      </c>
      <c r="F64" s="83">
        <v>10</v>
      </c>
      <c r="G64" s="94">
        <v>1</v>
      </c>
      <c r="H64" s="84">
        <v>22068043000141</v>
      </c>
      <c r="I64" s="87" t="s">
        <v>333</v>
      </c>
      <c r="J64" s="83">
        <v>3920</v>
      </c>
      <c r="K64" s="83" t="s">
        <v>481</v>
      </c>
      <c r="L64" s="85">
        <v>45937</v>
      </c>
      <c r="M64" s="83">
        <v>9</v>
      </c>
      <c r="N64" s="86">
        <v>8380.65</v>
      </c>
      <c r="O64" s="3">
        <v>0</v>
      </c>
      <c r="P64" s="3">
        <v>0</v>
      </c>
      <c r="Q64" s="33">
        <f>N64-O64-P64</f>
        <v>8380.65</v>
      </c>
    </row>
    <row r="65" spans="1:17" ht="24.95" customHeight="1" x14ac:dyDescent="0.2">
      <c r="A65" s="10" t="str">
        <f>B65&amp;"|"&amp;C65&amp;"|"&amp;D65&amp;"|"&amp;E65&amp;"|"&amp;M65</f>
        <v>1441|1440011|85|2025|9</v>
      </c>
      <c r="B65" s="83">
        <v>1441</v>
      </c>
      <c r="C65" s="83">
        <v>1440011</v>
      </c>
      <c r="D65" s="83">
        <v>85</v>
      </c>
      <c r="E65" s="83">
        <v>2025</v>
      </c>
      <c r="F65" s="83">
        <v>10</v>
      </c>
      <c r="G65" s="94">
        <v>1</v>
      </c>
      <c r="H65" s="84">
        <v>89330994687</v>
      </c>
      <c r="I65" s="87" t="s">
        <v>334</v>
      </c>
      <c r="J65" s="83">
        <v>3611</v>
      </c>
      <c r="K65" s="83" t="s">
        <v>481</v>
      </c>
      <c r="L65" s="85">
        <v>45937</v>
      </c>
      <c r="M65" s="83">
        <v>9</v>
      </c>
      <c r="N65" s="86">
        <v>4056.31</v>
      </c>
      <c r="O65" s="3">
        <v>0</v>
      </c>
      <c r="P65" s="3">
        <v>0</v>
      </c>
      <c r="Q65" s="33">
        <f>N65-O65-P65</f>
        <v>4056.31</v>
      </c>
    </row>
    <row r="66" spans="1:17" ht="24.95" customHeight="1" x14ac:dyDescent="0.2">
      <c r="A66" s="10" t="str">
        <f>B66&amp;"|"&amp;C66&amp;"|"&amp;D66&amp;"|"&amp;E66&amp;"|"&amp;M66</f>
        <v>1441|1440011|86|2025|10</v>
      </c>
      <c r="B66" s="83">
        <v>1441</v>
      </c>
      <c r="C66" s="83">
        <v>1440011</v>
      </c>
      <c r="D66" s="83">
        <v>86</v>
      </c>
      <c r="E66" s="83">
        <v>2025</v>
      </c>
      <c r="F66" s="83">
        <v>10</v>
      </c>
      <c r="G66" s="94">
        <v>1</v>
      </c>
      <c r="H66" s="84">
        <v>76809528920</v>
      </c>
      <c r="I66" s="87" t="s">
        <v>335</v>
      </c>
      <c r="J66" s="83">
        <v>3611</v>
      </c>
      <c r="K66" s="83" t="s">
        <v>481</v>
      </c>
      <c r="L66" s="85">
        <v>45937</v>
      </c>
      <c r="M66" s="83">
        <v>10</v>
      </c>
      <c r="N66" s="86">
        <v>1228.25</v>
      </c>
      <c r="O66" s="3">
        <v>0</v>
      </c>
      <c r="P66" s="3">
        <v>0</v>
      </c>
      <c r="Q66" s="33">
        <f>N66-O66-P66</f>
        <v>1228.25</v>
      </c>
    </row>
    <row r="67" spans="1:17" ht="24.95" customHeight="1" x14ac:dyDescent="0.2">
      <c r="A67" s="10" t="str">
        <f>B67&amp;"|"&amp;C67&amp;"|"&amp;D67&amp;"|"&amp;E67&amp;"|"&amp;M67</f>
        <v>1441|1440011|87|2025|9</v>
      </c>
      <c r="B67" s="83">
        <v>1441</v>
      </c>
      <c r="C67" s="83">
        <v>1440011</v>
      </c>
      <c r="D67" s="83">
        <v>87</v>
      </c>
      <c r="E67" s="83">
        <v>2025</v>
      </c>
      <c r="F67" s="83">
        <v>10</v>
      </c>
      <c r="G67" s="94">
        <v>1</v>
      </c>
      <c r="H67" s="84">
        <v>17709692000144</v>
      </c>
      <c r="I67" s="87" t="s">
        <v>336</v>
      </c>
      <c r="J67" s="83">
        <v>3920</v>
      </c>
      <c r="K67" s="83" t="s">
        <v>481</v>
      </c>
      <c r="L67" s="85">
        <v>45937</v>
      </c>
      <c r="M67" s="83">
        <v>9</v>
      </c>
      <c r="N67" s="86">
        <v>30679.360000000001</v>
      </c>
      <c r="O67" s="3">
        <v>0</v>
      </c>
      <c r="P67" s="3">
        <v>0</v>
      </c>
      <c r="Q67" s="33">
        <f>N67-O67-P67</f>
        <v>30679.360000000001</v>
      </c>
    </row>
    <row r="68" spans="1:17" ht="24.95" customHeight="1" x14ac:dyDescent="0.2">
      <c r="A68" s="10" t="str">
        <f>B68&amp;"|"&amp;C68&amp;"|"&amp;D68&amp;"|"&amp;E68&amp;"|"&amp;M68</f>
        <v>1441|1440011|88|2025|9</v>
      </c>
      <c r="B68" s="83">
        <v>1441</v>
      </c>
      <c r="C68" s="83">
        <v>1440011</v>
      </c>
      <c r="D68" s="83">
        <v>88</v>
      </c>
      <c r="E68" s="83">
        <v>2025</v>
      </c>
      <c r="F68" s="83">
        <v>10</v>
      </c>
      <c r="G68" s="94">
        <v>1</v>
      </c>
      <c r="H68" s="84">
        <v>62895958653</v>
      </c>
      <c r="I68" s="87" t="s">
        <v>337</v>
      </c>
      <c r="J68" s="83">
        <v>3611</v>
      </c>
      <c r="K68" s="83" t="s">
        <v>481</v>
      </c>
      <c r="L68" s="85">
        <v>45937</v>
      </c>
      <c r="M68" s="83">
        <v>9</v>
      </c>
      <c r="N68" s="86">
        <v>1552.3</v>
      </c>
      <c r="O68" s="3">
        <v>0</v>
      </c>
      <c r="P68" s="3">
        <v>0</v>
      </c>
      <c r="Q68" s="33">
        <f>N68-O68-P68</f>
        <v>1552.3</v>
      </c>
    </row>
    <row r="69" spans="1:17" ht="24.95" customHeight="1" x14ac:dyDescent="0.2">
      <c r="A69" s="10" t="str">
        <f>B69&amp;"|"&amp;C69&amp;"|"&amp;D69&amp;"|"&amp;E69&amp;"|"&amp;M69</f>
        <v>1441|1440011|89|2025|9</v>
      </c>
      <c r="B69" s="83">
        <v>1441</v>
      </c>
      <c r="C69" s="83">
        <v>1440011</v>
      </c>
      <c r="D69" s="83">
        <v>89</v>
      </c>
      <c r="E69" s="83">
        <v>2025</v>
      </c>
      <c r="F69" s="83">
        <v>10</v>
      </c>
      <c r="G69" s="94">
        <v>1</v>
      </c>
      <c r="H69" s="84">
        <v>62897306653</v>
      </c>
      <c r="I69" s="87" t="s">
        <v>338</v>
      </c>
      <c r="J69" s="83">
        <v>3611</v>
      </c>
      <c r="K69" s="83" t="s">
        <v>481</v>
      </c>
      <c r="L69" s="85">
        <v>45937</v>
      </c>
      <c r="M69" s="83">
        <v>9</v>
      </c>
      <c r="N69" s="86">
        <v>1552.31</v>
      </c>
      <c r="O69" s="3">
        <v>0</v>
      </c>
      <c r="P69" s="3">
        <v>0</v>
      </c>
      <c r="Q69" s="33">
        <f>N69-O69-P69</f>
        <v>1552.31</v>
      </c>
    </row>
    <row r="70" spans="1:17" ht="24.95" customHeight="1" x14ac:dyDescent="0.2">
      <c r="A70" s="10" t="str">
        <f>B70&amp;"|"&amp;C70&amp;"|"&amp;D70&amp;"|"&amp;E70&amp;"|"&amp;M70</f>
        <v>1441|1440011|90|2025|9</v>
      </c>
      <c r="B70" s="83">
        <v>1441</v>
      </c>
      <c r="C70" s="83">
        <v>1440011</v>
      </c>
      <c r="D70" s="83">
        <v>90</v>
      </c>
      <c r="E70" s="83">
        <v>2025</v>
      </c>
      <c r="F70" s="83">
        <v>10</v>
      </c>
      <c r="G70" s="94">
        <v>1</v>
      </c>
      <c r="H70" s="84">
        <v>54565707691</v>
      </c>
      <c r="I70" s="87" t="s">
        <v>339</v>
      </c>
      <c r="J70" s="83">
        <v>3611</v>
      </c>
      <c r="K70" s="83" t="s">
        <v>481</v>
      </c>
      <c r="L70" s="85">
        <v>45937</v>
      </c>
      <c r="M70" s="83">
        <v>9</v>
      </c>
      <c r="N70" s="86">
        <v>1552.3</v>
      </c>
      <c r="O70" s="3">
        <v>0</v>
      </c>
      <c r="P70" s="3">
        <v>0</v>
      </c>
      <c r="Q70" s="33">
        <f>N70-O70-P70</f>
        <v>1552.3</v>
      </c>
    </row>
    <row r="71" spans="1:17" ht="24.95" customHeight="1" x14ac:dyDescent="0.2">
      <c r="A71" s="10" t="str">
        <f>B71&amp;"|"&amp;C71&amp;"|"&amp;D71&amp;"|"&amp;E71&amp;"|"&amp;M71</f>
        <v>1441|1440011|92|2025|9</v>
      </c>
      <c r="B71" s="83">
        <v>1441</v>
      </c>
      <c r="C71" s="83">
        <v>1440011</v>
      </c>
      <c r="D71" s="83">
        <v>92</v>
      </c>
      <c r="E71" s="83">
        <v>2025</v>
      </c>
      <c r="F71" s="83">
        <v>10</v>
      </c>
      <c r="G71" s="94">
        <v>1</v>
      </c>
      <c r="H71" s="84">
        <v>24046590653</v>
      </c>
      <c r="I71" s="87" t="s">
        <v>340</v>
      </c>
      <c r="J71" s="83">
        <v>3611</v>
      </c>
      <c r="K71" s="83" t="s">
        <v>481</v>
      </c>
      <c r="L71" s="85">
        <v>45937</v>
      </c>
      <c r="M71" s="83">
        <v>9</v>
      </c>
      <c r="N71" s="86">
        <v>6368.79</v>
      </c>
      <c r="O71" s="3">
        <v>0</v>
      </c>
      <c r="P71" s="3">
        <v>0</v>
      </c>
      <c r="Q71" s="33">
        <f>N71-O71-P71</f>
        <v>6368.79</v>
      </c>
    </row>
    <row r="72" spans="1:17" ht="24.95" customHeight="1" x14ac:dyDescent="0.2">
      <c r="A72" s="10" t="str">
        <f>B72&amp;"|"&amp;C72&amp;"|"&amp;D72&amp;"|"&amp;E72&amp;"|"&amp;M72</f>
        <v>1441|1440011|95|2025|9</v>
      </c>
      <c r="B72" s="83">
        <v>1441</v>
      </c>
      <c r="C72" s="83">
        <v>1440011</v>
      </c>
      <c r="D72" s="83">
        <v>95</v>
      </c>
      <c r="E72" s="83">
        <v>2025</v>
      </c>
      <c r="F72" s="83">
        <v>10</v>
      </c>
      <c r="G72" s="94">
        <v>1</v>
      </c>
      <c r="H72" s="84">
        <v>12104191653</v>
      </c>
      <c r="I72" s="87" t="s">
        <v>342</v>
      </c>
      <c r="J72" s="83">
        <v>3611</v>
      </c>
      <c r="K72" s="83" t="s">
        <v>481</v>
      </c>
      <c r="L72" s="85">
        <v>45937</v>
      </c>
      <c r="M72" s="83">
        <v>9</v>
      </c>
      <c r="N72" s="86">
        <v>12654.84</v>
      </c>
      <c r="O72" s="3">
        <v>0</v>
      </c>
      <c r="P72" s="3">
        <v>0</v>
      </c>
      <c r="Q72" s="33">
        <f>N72-O72-P72</f>
        <v>12654.84</v>
      </c>
    </row>
    <row r="73" spans="1:17" ht="24.95" customHeight="1" x14ac:dyDescent="0.2">
      <c r="A73" s="10" t="str">
        <f>B73&amp;"|"&amp;C73&amp;"|"&amp;D73&amp;"|"&amp;E73&amp;"|"&amp;M73</f>
        <v>1441|1440011|98|2025|9</v>
      </c>
      <c r="B73" s="83">
        <v>1441</v>
      </c>
      <c r="C73" s="83">
        <v>1440011</v>
      </c>
      <c r="D73" s="83">
        <v>98</v>
      </c>
      <c r="E73" s="83">
        <v>2025</v>
      </c>
      <c r="F73" s="83">
        <v>10</v>
      </c>
      <c r="G73" s="94">
        <v>1</v>
      </c>
      <c r="H73" s="84">
        <v>58352910604</v>
      </c>
      <c r="I73" s="87" t="s">
        <v>345</v>
      </c>
      <c r="J73" s="83">
        <v>3611</v>
      </c>
      <c r="K73" s="83" t="s">
        <v>481</v>
      </c>
      <c r="L73" s="85">
        <v>45937</v>
      </c>
      <c r="M73" s="83">
        <v>9</v>
      </c>
      <c r="N73" s="86">
        <v>6642.37</v>
      </c>
      <c r="O73" s="3">
        <v>0</v>
      </c>
      <c r="P73" s="3">
        <v>0</v>
      </c>
      <c r="Q73" s="33">
        <f>N73-O73-P73</f>
        <v>6642.37</v>
      </c>
    </row>
    <row r="74" spans="1:17" ht="24.95" customHeight="1" x14ac:dyDescent="0.2">
      <c r="A74" s="10" t="str">
        <f>B74&amp;"|"&amp;C74&amp;"|"&amp;D74&amp;"|"&amp;E74&amp;"|"&amp;M74</f>
        <v>1441|1440011|99|2025|9</v>
      </c>
      <c r="B74" s="83">
        <v>1441</v>
      </c>
      <c r="C74" s="83">
        <v>1440011</v>
      </c>
      <c r="D74" s="83">
        <v>99</v>
      </c>
      <c r="E74" s="83">
        <v>2025</v>
      </c>
      <c r="F74" s="83">
        <v>10</v>
      </c>
      <c r="G74" s="94">
        <v>1</v>
      </c>
      <c r="H74" s="84">
        <v>1980768000131</v>
      </c>
      <c r="I74" s="87" t="s">
        <v>346</v>
      </c>
      <c r="J74" s="83">
        <v>3920</v>
      </c>
      <c r="K74" s="83" t="s">
        <v>481</v>
      </c>
      <c r="L74" s="85">
        <v>45937</v>
      </c>
      <c r="M74" s="83">
        <v>9</v>
      </c>
      <c r="N74" s="86">
        <v>9332.42</v>
      </c>
      <c r="O74" s="3">
        <v>0</v>
      </c>
      <c r="P74" s="3">
        <v>0</v>
      </c>
      <c r="Q74" s="33">
        <f>N74-O74-P74</f>
        <v>9332.42</v>
      </c>
    </row>
    <row r="75" spans="1:17" ht="24.95" customHeight="1" x14ac:dyDescent="0.2">
      <c r="A75" s="10" t="str">
        <f>B75&amp;"|"&amp;C75&amp;"|"&amp;D75&amp;"|"&amp;E75&amp;"|"&amp;M75</f>
        <v>1441|1440011|100|2025|9</v>
      </c>
      <c r="B75" s="83">
        <v>1441</v>
      </c>
      <c r="C75" s="83">
        <v>1440011</v>
      </c>
      <c r="D75" s="83">
        <v>100</v>
      </c>
      <c r="E75" s="83">
        <v>2025</v>
      </c>
      <c r="F75" s="83">
        <v>10</v>
      </c>
      <c r="G75" s="94">
        <v>1</v>
      </c>
      <c r="H75" s="84">
        <v>96572523691</v>
      </c>
      <c r="I75" s="87" t="s">
        <v>347</v>
      </c>
      <c r="J75" s="83">
        <v>3611</v>
      </c>
      <c r="K75" s="83" t="s">
        <v>481</v>
      </c>
      <c r="L75" s="85">
        <v>45937</v>
      </c>
      <c r="M75" s="83">
        <v>9</v>
      </c>
      <c r="N75" s="86">
        <v>9223.33</v>
      </c>
      <c r="O75" s="3">
        <v>0</v>
      </c>
      <c r="P75" s="3">
        <v>0</v>
      </c>
      <c r="Q75" s="33">
        <f>N75-O75-P75</f>
        <v>9223.33</v>
      </c>
    </row>
    <row r="76" spans="1:17" ht="24.95" customHeight="1" x14ac:dyDescent="0.2">
      <c r="A76" s="10" t="str">
        <f>B76&amp;"|"&amp;C76&amp;"|"&amp;D76&amp;"|"&amp;E76&amp;"|"&amp;M76</f>
        <v>1441|1440011|101|2025|9</v>
      </c>
      <c r="B76" s="83">
        <v>1441</v>
      </c>
      <c r="C76" s="83">
        <v>1440011</v>
      </c>
      <c r="D76" s="83">
        <v>101</v>
      </c>
      <c r="E76" s="83">
        <v>2025</v>
      </c>
      <c r="F76" s="83">
        <v>10</v>
      </c>
      <c r="G76" s="94">
        <v>1</v>
      </c>
      <c r="H76" s="84">
        <v>16618025672</v>
      </c>
      <c r="I76" s="87" t="s">
        <v>348</v>
      </c>
      <c r="J76" s="83">
        <v>3611</v>
      </c>
      <c r="K76" s="83" t="s">
        <v>481</v>
      </c>
      <c r="L76" s="85">
        <v>45937</v>
      </c>
      <c r="M76" s="83">
        <v>9</v>
      </c>
      <c r="N76" s="86">
        <v>3686.74</v>
      </c>
      <c r="O76" s="3">
        <v>0</v>
      </c>
      <c r="P76" s="3">
        <v>0</v>
      </c>
      <c r="Q76" s="33">
        <f>N76-O76-P76</f>
        <v>3686.74</v>
      </c>
    </row>
    <row r="77" spans="1:17" ht="24.95" customHeight="1" x14ac:dyDescent="0.2">
      <c r="A77" s="10" t="str">
        <f>B77&amp;"|"&amp;C77&amp;"|"&amp;D77&amp;"|"&amp;E77&amp;"|"&amp;M77</f>
        <v>1441|1440011|102|2025|9</v>
      </c>
      <c r="B77" s="83">
        <v>1441</v>
      </c>
      <c r="C77" s="83">
        <v>1440011</v>
      </c>
      <c r="D77" s="83">
        <v>102</v>
      </c>
      <c r="E77" s="83">
        <v>2025</v>
      </c>
      <c r="F77" s="83">
        <v>10</v>
      </c>
      <c r="G77" s="94">
        <v>1</v>
      </c>
      <c r="H77" s="84">
        <v>56445180604</v>
      </c>
      <c r="I77" s="87" t="s">
        <v>349</v>
      </c>
      <c r="J77" s="83">
        <v>3611</v>
      </c>
      <c r="K77" s="83" t="s">
        <v>481</v>
      </c>
      <c r="L77" s="85">
        <v>45937</v>
      </c>
      <c r="M77" s="83">
        <v>9</v>
      </c>
      <c r="N77" s="86">
        <v>3193.84</v>
      </c>
      <c r="O77" s="3">
        <v>0</v>
      </c>
      <c r="P77" s="3">
        <v>0</v>
      </c>
      <c r="Q77" s="33">
        <f>N77-O77-P77</f>
        <v>3193.84</v>
      </c>
    </row>
    <row r="78" spans="1:17" ht="24.95" customHeight="1" x14ac:dyDescent="0.2">
      <c r="A78" s="10" t="str">
        <f>B78&amp;"|"&amp;C78&amp;"|"&amp;D78&amp;"|"&amp;E78&amp;"|"&amp;M78</f>
        <v>1441|1440011|106|2025|9</v>
      </c>
      <c r="B78" s="83">
        <v>1441</v>
      </c>
      <c r="C78" s="83">
        <v>1440011</v>
      </c>
      <c r="D78" s="83">
        <v>106</v>
      </c>
      <c r="E78" s="83">
        <v>2025</v>
      </c>
      <c r="F78" s="83">
        <v>10</v>
      </c>
      <c r="G78" s="94">
        <v>1</v>
      </c>
      <c r="H78" s="84">
        <v>69750416104</v>
      </c>
      <c r="I78" s="87" t="s">
        <v>353</v>
      </c>
      <c r="J78" s="83">
        <v>3611</v>
      </c>
      <c r="K78" s="83" t="s">
        <v>481</v>
      </c>
      <c r="L78" s="85">
        <v>45937</v>
      </c>
      <c r="M78" s="83">
        <v>9</v>
      </c>
      <c r="N78" s="86">
        <v>1298.9000000000001</v>
      </c>
      <c r="O78" s="3">
        <v>0</v>
      </c>
      <c r="P78" s="3">
        <v>0</v>
      </c>
      <c r="Q78" s="33">
        <f>N78-O78-P78</f>
        <v>1298.9000000000001</v>
      </c>
    </row>
    <row r="79" spans="1:17" ht="24.95" customHeight="1" x14ac:dyDescent="0.2">
      <c r="A79" s="10" t="str">
        <f>B79&amp;"|"&amp;C79&amp;"|"&amp;D79&amp;"|"&amp;E79&amp;"|"&amp;M79</f>
        <v>1441|1440011|108|2025|9</v>
      </c>
      <c r="B79" s="83">
        <v>1441</v>
      </c>
      <c r="C79" s="83">
        <v>1440011</v>
      </c>
      <c r="D79" s="83">
        <v>108</v>
      </c>
      <c r="E79" s="83">
        <v>2025</v>
      </c>
      <c r="F79" s="83">
        <v>10</v>
      </c>
      <c r="G79" s="94">
        <v>1</v>
      </c>
      <c r="H79" s="84">
        <v>20660570610</v>
      </c>
      <c r="I79" s="87" t="s">
        <v>355</v>
      </c>
      <c r="J79" s="83">
        <v>3611</v>
      </c>
      <c r="K79" s="83" t="s">
        <v>481</v>
      </c>
      <c r="L79" s="85">
        <v>45937</v>
      </c>
      <c r="M79" s="83">
        <v>9</v>
      </c>
      <c r="N79" s="86">
        <v>13040.43</v>
      </c>
      <c r="O79" s="3">
        <v>0</v>
      </c>
      <c r="P79" s="3">
        <v>0</v>
      </c>
      <c r="Q79" s="33">
        <f>N79-O79-P79</f>
        <v>13040.43</v>
      </c>
    </row>
    <row r="80" spans="1:17" ht="24.95" customHeight="1" x14ac:dyDescent="0.2">
      <c r="A80" s="10" t="str">
        <f>B80&amp;"|"&amp;C80&amp;"|"&amp;D80&amp;"|"&amp;E80&amp;"|"&amp;M80</f>
        <v>1441|1440011|109|2025|9</v>
      </c>
      <c r="B80" s="83">
        <v>1441</v>
      </c>
      <c r="C80" s="83">
        <v>1440011</v>
      </c>
      <c r="D80" s="83">
        <v>109</v>
      </c>
      <c r="E80" s="83">
        <v>2025</v>
      </c>
      <c r="F80" s="83">
        <v>10</v>
      </c>
      <c r="G80" s="94">
        <v>1</v>
      </c>
      <c r="H80" s="84">
        <v>73060178615</v>
      </c>
      <c r="I80" s="87" t="s">
        <v>310</v>
      </c>
      <c r="J80" s="83">
        <v>3611</v>
      </c>
      <c r="K80" s="83" t="s">
        <v>481</v>
      </c>
      <c r="L80" s="85">
        <v>45937</v>
      </c>
      <c r="M80" s="83">
        <v>9</v>
      </c>
      <c r="N80" s="86">
        <v>3756.64</v>
      </c>
      <c r="O80" s="3">
        <v>0</v>
      </c>
      <c r="P80" s="3">
        <v>0</v>
      </c>
      <c r="Q80" s="33">
        <f>N80-O80-P80</f>
        <v>3756.64</v>
      </c>
    </row>
    <row r="81" spans="1:17" ht="24.95" customHeight="1" x14ac:dyDescent="0.2">
      <c r="A81" s="10" t="str">
        <f>B81&amp;"|"&amp;C81&amp;"|"&amp;D81&amp;"|"&amp;E81&amp;"|"&amp;M81</f>
        <v>1441|1440011|110|2025|9</v>
      </c>
      <c r="B81" s="83">
        <v>1441</v>
      </c>
      <c r="C81" s="83">
        <v>1440011</v>
      </c>
      <c r="D81" s="83">
        <v>110</v>
      </c>
      <c r="E81" s="83">
        <v>2025</v>
      </c>
      <c r="F81" s="83">
        <v>10</v>
      </c>
      <c r="G81" s="94">
        <v>1</v>
      </c>
      <c r="H81" s="84">
        <v>37578588672</v>
      </c>
      <c r="I81" s="87" t="s">
        <v>356</v>
      </c>
      <c r="J81" s="83">
        <v>3611</v>
      </c>
      <c r="K81" s="83" t="s">
        <v>481</v>
      </c>
      <c r="L81" s="85">
        <v>45937</v>
      </c>
      <c r="M81" s="83">
        <v>9</v>
      </c>
      <c r="N81" s="86">
        <v>1780.23</v>
      </c>
      <c r="O81" s="3">
        <v>0</v>
      </c>
      <c r="P81" s="3">
        <v>0</v>
      </c>
      <c r="Q81" s="33">
        <f>N81-O81-P81</f>
        <v>1780.23</v>
      </c>
    </row>
    <row r="82" spans="1:17" ht="24.95" customHeight="1" x14ac:dyDescent="0.2">
      <c r="A82" s="10" t="str">
        <f>B82&amp;"|"&amp;C82&amp;"|"&amp;D82&amp;"|"&amp;E82&amp;"|"&amp;M82</f>
        <v>1441|1440011|114|2025|9</v>
      </c>
      <c r="B82" s="83">
        <v>1441</v>
      </c>
      <c r="C82" s="83">
        <v>1440011</v>
      </c>
      <c r="D82" s="83">
        <v>114</v>
      </c>
      <c r="E82" s="83">
        <v>2025</v>
      </c>
      <c r="F82" s="83">
        <v>10</v>
      </c>
      <c r="G82" s="94">
        <v>1</v>
      </c>
      <c r="H82" s="84">
        <v>84939974634</v>
      </c>
      <c r="I82" s="87" t="s">
        <v>360</v>
      </c>
      <c r="J82" s="83">
        <v>3611</v>
      </c>
      <c r="K82" s="83" t="s">
        <v>481</v>
      </c>
      <c r="L82" s="85">
        <v>45937</v>
      </c>
      <c r="M82" s="83">
        <v>9</v>
      </c>
      <c r="N82" s="86">
        <v>5273.86</v>
      </c>
      <c r="O82" s="3">
        <v>0</v>
      </c>
      <c r="P82" s="3">
        <v>0</v>
      </c>
      <c r="Q82" s="33">
        <f>N82-O82-P82</f>
        <v>5273.86</v>
      </c>
    </row>
    <row r="83" spans="1:17" ht="24.95" customHeight="1" x14ac:dyDescent="0.2">
      <c r="A83" s="10" t="str">
        <f>B83&amp;"|"&amp;C83&amp;"|"&amp;D83&amp;"|"&amp;E83&amp;"|"&amp;M83</f>
        <v>1441|1440011|115|2025|9</v>
      </c>
      <c r="B83" s="83">
        <v>1441</v>
      </c>
      <c r="C83" s="83">
        <v>1440011</v>
      </c>
      <c r="D83" s="83">
        <v>115</v>
      </c>
      <c r="E83" s="83">
        <v>2025</v>
      </c>
      <c r="F83" s="83">
        <v>10</v>
      </c>
      <c r="G83" s="94">
        <v>1</v>
      </c>
      <c r="H83" s="84">
        <v>24891606649</v>
      </c>
      <c r="I83" s="87" t="s">
        <v>361</v>
      </c>
      <c r="J83" s="83">
        <v>3611</v>
      </c>
      <c r="K83" s="83" t="s">
        <v>481</v>
      </c>
      <c r="L83" s="85">
        <v>45937</v>
      </c>
      <c r="M83" s="83">
        <v>9</v>
      </c>
      <c r="N83" s="86">
        <v>5273.86</v>
      </c>
      <c r="O83" s="3">
        <v>0</v>
      </c>
      <c r="P83" s="3">
        <v>0</v>
      </c>
      <c r="Q83" s="33">
        <f>N83-O83-P83</f>
        <v>5273.86</v>
      </c>
    </row>
    <row r="84" spans="1:17" ht="24.95" customHeight="1" x14ac:dyDescent="0.2">
      <c r="A84" s="10" t="str">
        <f>B84&amp;"|"&amp;C84&amp;"|"&amp;D84&amp;"|"&amp;E84&amp;"|"&amp;M84</f>
        <v>1441|1440011|116|2025|9</v>
      </c>
      <c r="B84" s="83">
        <v>1441</v>
      </c>
      <c r="C84" s="83">
        <v>1440011</v>
      </c>
      <c r="D84" s="83">
        <v>116</v>
      </c>
      <c r="E84" s="83">
        <v>2025</v>
      </c>
      <c r="F84" s="83">
        <v>10</v>
      </c>
      <c r="G84" s="94">
        <v>1</v>
      </c>
      <c r="H84" s="84">
        <v>21374872687</v>
      </c>
      <c r="I84" s="87" t="s">
        <v>362</v>
      </c>
      <c r="J84" s="83">
        <v>3611</v>
      </c>
      <c r="K84" s="83" t="s">
        <v>481</v>
      </c>
      <c r="L84" s="85">
        <v>45937</v>
      </c>
      <c r="M84" s="83">
        <v>9</v>
      </c>
      <c r="N84" s="86">
        <v>8151.05</v>
      </c>
      <c r="O84" s="3">
        <v>0</v>
      </c>
      <c r="P84" s="3">
        <v>0</v>
      </c>
      <c r="Q84" s="33">
        <f>N84-O84-P84</f>
        <v>8151.05</v>
      </c>
    </row>
    <row r="85" spans="1:17" ht="24.95" customHeight="1" x14ac:dyDescent="0.2">
      <c r="A85" s="10" t="str">
        <f>B85&amp;"|"&amp;C85&amp;"|"&amp;D85&amp;"|"&amp;E85&amp;"|"&amp;M85</f>
        <v>1441|1440011|118|2025|9</v>
      </c>
      <c r="B85" s="83">
        <v>1441</v>
      </c>
      <c r="C85" s="83">
        <v>1440011</v>
      </c>
      <c r="D85" s="83">
        <v>118</v>
      </c>
      <c r="E85" s="83">
        <v>2025</v>
      </c>
      <c r="F85" s="83">
        <v>10</v>
      </c>
      <c r="G85" s="94">
        <v>1</v>
      </c>
      <c r="H85" s="84">
        <v>82839425653</v>
      </c>
      <c r="I85" s="87" t="s">
        <v>363</v>
      </c>
      <c r="J85" s="83">
        <v>3611</v>
      </c>
      <c r="K85" s="83" t="s">
        <v>481</v>
      </c>
      <c r="L85" s="85">
        <v>45937</v>
      </c>
      <c r="M85" s="83">
        <v>9</v>
      </c>
      <c r="N85" s="86">
        <v>12642.14</v>
      </c>
      <c r="O85" s="3">
        <v>0</v>
      </c>
      <c r="P85" s="3">
        <v>0</v>
      </c>
      <c r="Q85" s="33">
        <f>N85-O85-P85</f>
        <v>12642.14</v>
      </c>
    </row>
    <row r="86" spans="1:17" ht="24.95" customHeight="1" x14ac:dyDescent="0.2">
      <c r="A86" s="10" t="str">
        <f>B86&amp;"|"&amp;C86&amp;"|"&amp;D86&amp;"|"&amp;E86&amp;"|"&amp;M86</f>
        <v>1441|1440011|119|2025|9</v>
      </c>
      <c r="B86" s="83">
        <v>1441</v>
      </c>
      <c r="C86" s="83">
        <v>1440011</v>
      </c>
      <c r="D86" s="83">
        <v>119</v>
      </c>
      <c r="E86" s="83">
        <v>2025</v>
      </c>
      <c r="F86" s="83">
        <v>10</v>
      </c>
      <c r="G86" s="94">
        <v>1</v>
      </c>
      <c r="H86" s="84">
        <v>4928579895</v>
      </c>
      <c r="I86" s="87" t="s">
        <v>364</v>
      </c>
      <c r="J86" s="83">
        <v>3611</v>
      </c>
      <c r="K86" s="83" t="s">
        <v>481</v>
      </c>
      <c r="L86" s="85">
        <v>45937</v>
      </c>
      <c r="M86" s="83">
        <v>9</v>
      </c>
      <c r="N86" s="86">
        <v>7673.24</v>
      </c>
      <c r="O86" s="3">
        <v>0</v>
      </c>
      <c r="P86" s="3">
        <v>0</v>
      </c>
      <c r="Q86" s="33">
        <f>N86-O86-P86</f>
        <v>7673.24</v>
      </c>
    </row>
    <row r="87" spans="1:17" ht="24.95" customHeight="1" x14ac:dyDescent="0.2">
      <c r="A87" s="10" t="str">
        <f>B87&amp;"|"&amp;C87&amp;"|"&amp;D87&amp;"|"&amp;E87&amp;"|"&amp;M87</f>
        <v>1441|1440011|122|2025|9</v>
      </c>
      <c r="B87" s="83">
        <v>1441</v>
      </c>
      <c r="C87" s="83">
        <v>1440011</v>
      </c>
      <c r="D87" s="83">
        <v>122</v>
      </c>
      <c r="E87" s="83">
        <v>2025</v>
      </c>
      <c r="F87" s="83">
        <v>10</v>
      </c>
      <c r="G87" s="94">
        <v>1</v>
      </c>
      <c r="H87" s="84">
        <v>86784552687</v>
      </c>
      <c r="I87" s="87" t="s">
        <v>366</v>
      </c>
      <c r="J87" s="83">
        <v>3611</v>
      </c>
      <c r="K87" s="83" t="s">
        <v>481</v>
      </c>
      <c r="L87" s="85">
        <v>45937</v>
      </c>
      <c r="M87" s="83">
        <v>9</v>
      </c>
      <c r="N87" s="86">
        <v>5403.59</v>
      </c>
      <c r="O87" s="3">
        <v>0</v>
      </c>
      <c r="P87" s="3">
        <v>0</v>
      </c>
      <c r="Q87" s="33">
        <f>N87-O87-P87</f>
        <v>5403.59</v>
      </c>
    </row>
    <row r="88" spans="1:17" ht="24.95" customHeight="1" x14ac:dyDescent="0.2">
      <c r="A88" s="10" t="str">
        <f>B88&amp;"|"&amp;C88&amp;"|"&amp;D88&amp;"|"&amp;E88&amp;"|"&amp;M88</f>
        <v>1441|1440011|124|2025|9</v>
      </c>
      <c r="B88" s="83">
        <v>1441</v>
      </c>
      <c r="C88" s="83">
        <v>1440011</v>
      </c>
      <c r="D88" s="83">
        <v>124</v>
      </c>
      <c r="E88" s="83">
        <v>2025</v>
      </c>
      <c r="F88" s="83">
        <v>10</v>
      </c>
      <c r="G88" s="94">
        <v>1</v>
      </c>
      <c r="H88" s="84">
        <v>10212674650</v>
      </c>
      <c r="I88" s="87" t="s">
        <v>367</v>
      </c>
      <c r="J88" s="83">
        <v>3611</v>
      </c>
      <c r="K88" s="83" t="s">
        <v>481</v>
      </c>
      <c r="L88" s="85">
        <v>45937</v>
      </c>
      <c r="M88" s="83">
        <v>9</v>
      </c>
      <c r="N88" s="86">
        <v>3800</v>
      </c>
      <c r="O88" s="3">
        <v>0</v>
      </c>
      <c r="P88" s="3">
        <v>0</v>
      </c>
      <c r="Q88" s="33">
        <f>N88-O88-P88</f>
        <v>3800</v>
      </c>
    </row>
    <row r="89" spans="1:17" ht="24.95" customHeight="1" x14ac:dyDescent="0.2">
      <c r="A89" s="10" t="str">
        <f>B89&amp;"|"&amp;C89&amp;"|"&amp;D89&amp;"|"&amp;E89&amp;"|"&amp;M89</f>
        <v>1441|1440011|125|2025|9</v>
      </c>
      <c r="B89" s="83">
        <v>1441</v>
      </c>
      <c r="C89" s="83">
        <v>1440011</v>
      </c>
      <c r="D89" s="83">
        <v>125</v>
      </c>
      <c r="E89" s="83">
        <v>2025</v>
      </c>
      <c r="F89" s="83">
        <v>10</v>
      </c>
      <c r="G89" s="94">
        <v>1</v>
      </c>
      <c r="H89" s="84">
        <v>62297406649</v>
      </c>
      <c r="I89" s="87" t="s">
        <v>368</v>
      </c>
      <c r="J89" s="83">
        <v>3611</v>
      </c>
      <c r="K89" s="83" t="s">
        <v>481</v>
      </c>
      <c r="L89" s="85">
        <v>45937</v>
      </c>
      <c r="M89" s="83">
        <v>9</v>
      </c>
      <c r="N89" s="86">
        <v>1859.17</v>
      </c>
      <c r="O89" s="3">
        <v>0</v>
      </c>
      <c r="P89" s="3">
        <v>0</v>
      </c>
      <c r="Q89" s="33">
        <f>N89-O89-P89</f>
        <v>1859.17</v>
      </c>
    </row>
    <row r="90" spans="1:17" ht="24.95" customHeight="1" x14ac:dyDescent="0.2">
      <c r="A90" s="10" t="str">
        <f>B90&amp;"|"&amp;C90&amp;"|"&amp;D90&amp;"|"&amp;E90&amp;"|"&amp;M90</f>
        <v>1441|1440011|127|2025|9</v>
      </c>
      <c r="B90" s="83">
        <v>1441</v>
      </c>
      <c r="C90" s="83">
        <v>1440011</v>
      </c>
      <c r="D90" s="83">
        <v>127</v>
      </c>
      <c r="E90" s="83">
        <v>2025</v>
      </c>
      <c r="F90" s="83">
        <v>10</v>
      </c>
      <c r="G90" s="94">
        <v>1</v>
      </c>
      <c r="H90" s="84">
        <v>98321560687</v>
      </c>
      <c r="I90" s="87" t="s">
        <v>370</v>
      </c>
      <c r="J90" s="83">
        <v>3611</v>
      </c>
      <c r="K90" s="83" t="s">
        <v>481</v>
      </c>
      <c r="L90" s="85">
        <v>45937</v>
      </c>
      <c r="M90" s="83">
        <v>9</v>
      </c>
      <c r="N90" s="86">
        <v>3480.75</v>
      </c>
      <c r="O90" s="3">
        <v>0</v>
      </c>
      <c r="P90" s="3">
        <v>0</v>
      </c>
      <c r="Q90" s="33">
        <f>N90-O90-P90</f>
        <v>3480.75</v>
      </c>
    </row>
    <row r="91" spans="1:17" ht="24.95" customHeight="1" x14ac:dyDescent="0.2">
      <c r="A91" s="10" t="str">
        <f>B91&amp;"|"&amp;C91&amp;"|"&amp;D91&amp;"|"&amp;E91&amp;"|"&amp;M91</f>
        <v>1441|1440011|128|2025|9</v>
      </c>
      <c r="B91" s="83">
        <v>1441</v>
      </c>
      <c r="C91" s="83">
        <v>1440011</v>
      </c>
      <c r="D91" s="83">
        <v>128</v>
      </c>
      <c r="E91" s="83">
        <v>2025</v>
      </c>
      <c r="F91" s="83">
        <v>10</v>
      </c>
      <c r="G91" s="94">
        <v>1</v>
      </c>
      <c r="H91" s="84">
        <v>56653212653</v>
      </c>
      <c r="I91" s="87" t="s">
        <v>371</v>
      </c>
      <c r="J91" s="83">
        <v>3611</v>
      </c>
      <c r="K91" s="83" t="s">
        <v>481</v>
      </c>
      <c r="L91" s="85">
        <v>45937</v>
      </c>
      <c r="M91" s="83">
        <v>9</v>
      </c>
      <c r="N91" s="86">
        <v>2109.8200000000002</v>
      </c>
      <c r="O91" s="3">
        <v>0</v>
      </c>
      <c r="P91" s="3">
        <v>0</v>
      </c>
      <c r="Q91" s="33">
        <f>N91-O91-P91</f>
        <v>2109.8200000000002</v>
      </c>
    </row>
    <row r="92" spans="1:17" ht="24.95" customHeight="1" x14ac:dyDescent="0.2">
      <c r="A92" s="10" t="str">
        <f>B92&amp;"|"&amp;C92&amp;"|"&amp;D92&amp;"|"&amp;E92&amp;"|"&amp;M92</f>
        <v>1441|1440011|130|2025|9</v>
      </c>
      <c r="B92" s="83">
        <v>1441</v>
      </c>
      <c r="C92" s="83">
        <v>1440011</v>
      </c>
      <c r="D92" s="83">
        <v>130</v>
      </c>
      <c r="E92" s="83">
        <v>2025</v>
      </c>
      <c r="F92" s="83">
        <v>10</v>
      </c>
      <c r="G92" s="94">
        <v>1</v>
      </c>
      <c r="H92" s="84">
        <v>59424451687</v>
      </c>
      <c r="I92" s="87" t="s">
        <v>373</v>
      </c>
      <c r="J92" s="83">
        <v>3611</v>
      </c>
      <c r="K92" s="83" t="s">
        <v>481</v>
      </c>
      <c r="L92" s="85">
        <v>45937</v>
      </c>
      <c r="M92" s="83">
        <v>9</v>
      </c>
      <c r="N92" s="86">
        <v>3094.88</v>
      </c>
      <c r="O92" s="3">
        <v>0</v>
      </c>
      <c r="P92" s="3">
        <v>0</v>
      </c>
      <c r="Q92" s="33">
        <f>N92-O92-P92</f>
        <v>3094.88</v>
      </c>
    </row>
    <row r="93" spans="1:17" ht="24.95" customHeight="1" x14ac:dyDescent="0.2">
      <c r="A93" s="10" t="str">
        <f>B93&amp;"|"&amp;C93&amp;"|"&amp;D93&amp;"|"&amp;E93&amp;"|"&amp;M93</f>
        <v>1441|1440011|132|2025|9</v>
      </c>
      <c r="B93" s="83">
        <v>1441</v>
      </c>
      <c r="C93" s="83">
        <v>1440011</v>
      </c>
      <c r="D93" s="83">
        <v>132</v>
      </c>
      <c r="E93" s="83">
        <v>2025</v>
      </c>
      <c r="F93" s="83">
        <v>10</v>
      </c>
      <c r="G93" s="94">
        <v>1</v>
      </c>
      <c r="H93" s="84">
        <v>84137207615</v>
      </c>
      <c r="I93" s="87" t="s">
        <v>375</v>
      </c>
      <c r="J93" s="83">
        <v>3611</v>
      </c>
      <c r="K93" s="83" t="s">
        <v>481</v>
      </c>
      <c r="L93" s="85">
        <v>45937</v>
      </c>
      <c r="M93" s="83">
        <v>9</v>
      </c>
      <c r="N93" s="86">
        <v>9598.2199999999993</v>
      </c>
      <c r="O93" s="3">
        <v>0</v>
      </c>
      <c r="P93" s="3">
        <v>0</v>
      </c>
      <c r="Q93" s="33">
        <f>N93-O93-P93</f>
        <v>9598.2199999999993</v>
      </c>
    </row>
    <row r="94" spans="1:17" ht="24.95" customHeight="1" x14ac:dyDescent="0.2">
      <c r="A94" s="10" t="str">
        <f>B94&amp;"|"&amp;C94&amp;"|"&amp;D94&amp;"|"&amp;E94&amp;"|"&amp;M94</f>
        <v>1441|1440011|133|2025|9</v>
      </c>
      <c r="B94" s="83">
        <v>1441</v>
      </c>
      <c r="C94" s="83">
        <v>1440011</v>
      </c>
      <c r="D94" s="83">
        <v>133</v>
      </c>
      <c r="E94" s="83">
        <v>2025</v>
      </c>
      <c r="F94" s="83">
        <v>10</v>
      </c>
      <c r="G94" s="94">
        <v>1</v>
      </c>
      <c r="H94" s="84">
        <v>69209960653</v>
      </c>
      <c r="I94" s="87" t="s">
        <v>376</v>
      </c>
      <c r="J94" s="83">
        <v>3611</v>
      </c>
      <c r="K94" s="83" t="s">
        <v>481</v>
      </c>
      <c r="L94" s="85">
        <v>45937</v>
      </c>
      <c r="M94" s="83">
        <v>9</v>
      </c>
      <c r="N94" s="86">
        <v>2113.3200000000002</v>
      </c>
      <c r="O94" s="3">
        <v>0</v>
      </c>
      <c r="P94" s="3">
        <v>0</v>
      </c>
      <c r="Q94" s="33">
        <f>N94-O94-P94</f>
        <v>2113.3200000000002</v>
      </c>
    </row>
    <row r="95" spans="1:17" ht="24.95" customHeight="1" x14ac:dyDescent="0.2">
      <c r="A95" s="10" t="str">
        <f>B95&amp;"|"&amp;C95&amp;"|"&amp;D95&amp;"|"&amp;E95&amp;"|"&amp;M95</f>
        <v>1441|1440011|135|2025|8</v>
      </c>
      <c r="B95" s="83">
        <v>1441</v>
      </c>
      <c r="C95" s="83">
        <v>1440011</v>
      </c>
      <c r="D95" s="83">
        <v>135</v>
      </c>
      <c r="E95" s="83">
        <v>2025</v>
      </c>
      <c r="F95" s="83">
        <v>10</v>
      </c>
      <c r="G95" s="94">
        <v>1</v>
      </c>
      <c r="H95" s="84">
        <v>94454981604</v>
      </c>
      <c r="I95" s="87" t="s">
        <v>377</v>
      </c>
      <c r="J95" s="83">
        <v>3611</v>
      </c>
      <c r="K95" s="83" t="s">
        <v>481</v>
      </c>
      <c r="L95" s="85">
        <v>45937</v>
      </c>
      <c r="M95" s="83">
        <v>8</v>
      </c>
      <c r="N95" s="86">
        <v>17000</v>
      </c>
      <c r="O95" s="3">
        <v>0</v>
      </c>
      <c r="P95" s="3">
        <v>0</v>
      </c>
      <c r="Q95" s="33">
        <f>N95-O95-P95</f>
        <v>17000</v>
      </c>
    </row>
    <row r="96" spans="1:17" ht="24.95" customHeight="1" x14ac:dyDescent="0.2">
      <c r="A96" s="10" t="str">
        <f>B96&amp;"|"&amp;C96&amp;"|"&amp;D96&amp;"|"&amp;E96&amp;"|"&amp;M96</f>
        <v>1441|1440011|139|2025|9</v>
      </c>
      <c r="B96" s="83">
        <v>1441</v>
      </c>
      <c r="C96" s="83">
        <v>1440011</v>
      </c>
      <c r="D96" s="83">
        <v>139</v>
      </c>
      <c r="E96" s="83">
        <v>2025</v>
      </c>
      <c r="F96" s="83">
        <v>10</v>
      </c>
      <c r="G96" s="94">
        <v>1</v>
      </c>
      <c r="H96" s="84">
        <v>12964038000163</v>
      </c>
      <c r="I96" s="87" t="s">
        <v>379</v>
      </c>
      <c r="J96" s="83">
        <v>3920</v>
      </c>
      <c r="K96" s="83" t="s">
        <v>481</v>
      </c>
      <c r="L96" s="85">
        <v>45937</v>
      </c>
      <c r="M96" s="83">
        <v>9</v>
      </c>
      <c r="N96" s="86">
        <v>6267.59</v>
      </c>
      <c r="O96" s="3">
        <v>0</v>
      </c>
      <c r="P96" s="3">
        <v>0</v>
      </c>
      <c r="Q96" s="33">
        <f>N96-O96-P96</f>
        <v>6267.59</v>
      </c>
    </row>
    <row r="97" spans="1:17" ht="24.95" customHeight="1" x14ac:dyDescent="0.2">
      <c r="A97" s="10" t="str">
        <f>B97&amp;"|"&amp;C97&amp;"|"&amp;D97&amp;"|"&amp;E97&amp;"|"&amp;M97</f>
        <v>1441|1440011|140|2025|9</v>
      </c>
      <c r="B97" s="83">
        <v>1441</v>
      </c>
      <c r="C97" s="83">
        <v>1440011</v>
      </c>
      <c r="D97" s="83">
        <v>140</v>
      </c>
      <c r="E97" s="83">
        <v>2025</v>
      </c>
      <c r="F97" s="83">
        <v>10</v>
      </c>
      <c r="G97" s="94">
        <v>1</v>
      </c>
      <c r="H97" s="84">
        <v>15226019000128</v>
      </c>
      <c r="I97" s="87" t="s">
        <v>380</v>
      </c>
      <c r="J97" s="83">
        <v>3920</v>
      </c>
      <c r="K97" s="83" t="s">
        <v>481</v>
      </c>
      <c r="L97" s="85">
        <v>45937</v>
      </c>
      <c r="M97" s="83">
        <v>9</v>
      </c>
      <c r="N97" s="86">
        <v>8264.61</v>
      </c>
      <c r="O97" s="3">
        <v>0</v>
      </c>
      <c r="P97" s="3">
        <v>0</v>
      </c>
      <c r="Q97" s="33">
        <f>N97-O97-P97</f>
        <v>8264.61</v>
      </c>
    </row>
    <row r="98" spans="1:17" ht="24.95" customHeight="1" x14ac:dyDescent="0.2">
      <c r="A98" s="10" t="str">
        <f>B98&amp;"|"&amp;C98&amp;"|"&amp;D98&amp;"|"&amp;E98&amp;"|"&amp;M98</f>
        <v>1441|1440011|141|2025|9</v>
      </c>
      <c r="B98" s="83">
        <v>1441</v>
      </c>
      <c r="C98" s="83">
        <v>1440011</v>
      </c>
      <c r="D98" s="83">
        <v>141</v>
      </c>
      <c r="E98" s="83">
        <v>2025</v>
      </c>
      <c r="F98" s="83">
        <v>10</v>
      </c>
      <c r="G98" s="94">
        <v>1</v>
      </c>
      <c r="H98" s="84">
        <v>3801004600</v>
      </c>
      <c r="I98" s="87" t="s">
        <v>381</v>
      </c>
      <c r="J98" s="83">
        <v>3611</v>
      </c>
      <c r="K98" s="83" t="s">
        <v>481</v>
      </c>
      <c r="L98" s="85">
        <v>45937</v>
      </c>
      <c r="M98" s="83">
        <v>9</v>
      </c>
      <c r="N98" s="86">
        <v>3648.03</v>
      </c>
      <c r="O98" s="3">
        <v>0</v>
      </c>
      <c r="P98" s="3">
        <v>0</v>
      </c>
      <c r="Q98" s="33">
        <f>N98-O98-P98</f>
        <v>3648.03</v>
      </c>
    </row>
    <row r="99" spans="1:17" ht="24.95" customHeight="1" x14ac:dyDescent="0.2">
      <c r="A99" s="10" t="str">
        <f>B99&amp;"|"&amp;C99&amp;"|"&amp;D99&amp;"|"&amp;E99&amp;"|"&amp;M99</f>
        <v>1441|1440011|143|2025|9</v>
      </c>
      <c r="B99" s="83">
        <v>1441</v>
      </c>
      <c r="C99" s="83">
        <v>1440011</v>
      </c>
      <c r="D99" s="83">
        <v>143</v>
      </c>
      <c r="E99" s="83">
        <v>2025</v>
      </c>
      <c r="F99" s="83">
        <v>10</v>
      </c>
      <c r="G99" s="94">
        <v>1</v>
      </c>
      <c r="H99" s="84">
        <v>51801027668</v>
      </c>
      <c r="I99" s="87" t="s">
        <v>383</v>
      </c>
      <c r="J99" s="83">
        <v>3611</v>
      </c>
      <c r="K99" s="83" t="s">
        <v>481</v>
      </c>
      <c r="L99" s="85">
        <v>45937</v>
      </c>
      <c r="M99" s="83">
        <v>9</v>
      </c>
      <c r="N99" s="86">
        <v>5458.84</v>
      </c>
      <c r="O99" s="3">
        <v>0</v>
      </c>
      <c r="P99" s="3">
        <v>0</v>
      </c>
      <c r="Q99" s="33">
        <f>N99-O99-P99</f>
        <v>5458.84</v>
      </c>
    </row>
    <row r="100" spans="1:17" ht="24.95" customHeight="1" x14ac:dyDescent="0.2">
      <c r="A100" s="10" t="str">
        <f>B100&amp;"|"&amp;C100&amp;"|"&amp;D100&amp;"|"&amp;E100&amp;"|"&amp;M100</f>
        <v>1441|1440011|144|2025|9</v>
      </c>
      <c r="B100" s="83">
        <v>1441</v>
      </c>
      <c r="C100" s="83">
        <v>1440011</v>
      </c>
      <c r="D100" s="83">
        <v>144</v>
      </c>
      <c r="E100" s="83">
        <v>2025</v>
      </c>
      <c r="F100" s="83">
        <v>10</v>
      </c>
      <c r="G100" s="94">
        <v>1</v>
      </c>
      <c r="H100" s="84">
        <v>2895180679</v>
      </c>
      <c r="I100" s="87" t="s">
        <v>384</v>
      </c>
      <c r="J100" s="83">
        <v>3611</v>
      </c>
      <c r="K100" s="83" t="s">
        <v>481</v>
      </c>
      <c r="L100" s="85">
        <v>45937</v>
      </c>
      <c r="M100" s="83">
        <v>9</v>
      </c>
      <c r="N100" s="86">
        <v>5018.4399999999996</v>
      </c>
      <c r="O100" s="3">
        <v>0</v>
      </c>
      <c r="P100" s="3">
        <v>0</v>
      </c>
      <c r="Q100" s="33">
        <f>N100-O100-P100</f>
        <v>5018.4399999999996</v>
      </c>
    </row>
    <row r="101" spans="1:17" ht="24.95" customHeight="1" x14ac:dyDescent="0.2">
      <c r="A101" s="10" t="str">
        <f>B101&amp;"|"&amp;C101&amp;"|"&amp;D101&amp;"|"&amp;E101&amp;"|"&amp;M101</f>
        <v>1441|1440011|145|2025|9</v>
      </c>
      <c r="B101" s="83">
        <v>1441</v>
      </c>
      <c r="C101" s="83">
        <v>1440011</v>
      </c>
      <c r="D101" s="83">
        <v>145</v>
      </c>
      <c r="E101" s="83">
        <v>2025</v>
      </c>
      <c r="F101" s="83">
        <v>10</v>
      </c>
      <c r="G101" s="94">
        <v>1</v>
      </c>
      <c r="H101" s="84">
        <v>95644954668</v>
      </c>
      <c r="I101" s="87" t="s">
        <v>385</v>
      </c>
      <c r="J101" s="83">
        <v>3611</v>
      </c>
      <c r="K101" s="83" t="s">
        <v>481</v>
      </c>
      <c r="L101" s="85">
        <v>45937</v>
      </c>
      <c r="M101" s="83">
        <v>9</v>
      </c>
      <c r="N101" s="86">
        <v>9985.08</v>
      </c>
      <c r="O101" s="3">
        <v>0</v>
      </c>
      <c r="P101" s="3">
        <v>0</v>
      </c>
      <c r="Q101" s="33">
        <f>N101-O101-P101</f>
        <v>9985.08</v>
      </c>
    </row>
    <row r="102" spans="1:17" ht="24.95" customHeight="1" x14ac:dyDescent="0.2">
      <c r="A102" s="10" t="str">
        <f>B102&amp;"|"&amp;C102&amp;"|"&amp;D102&amp;"|"&amp;E102&amp;"|"&amp;M102</f>
        <v>1441|1440011|147|2025|9</v>
      </c>
      <c r="B102" s="83">
        <v>1441</v>
      </c>
      <c r="C102" s="83">
        <v>1440011</v>
      </c>
      <c r="D102" s="83">
        <v>147</v>
      </c>
      <c r="E102" s="83">
        <v>2025</v>
      </c>
      <c r="F102" s="83">
        <v>10</v>
      </c>
      <c r="G102" s="94">
        <v>1</v>
      </c>
      <c r="H102" s="84">
        <v>41733882000181</v>
      </c>
      <c r="I102" s="87" t="s">
        <v>387</v>
      </c>
      <c r="J102" s="83">
        <v>3920</v>
      </c>
      <c r="K102" s="83" t="s">
        <v>481</v>
      </c>
      <c r="L102" s="85">
        <v>45937</v>
      </c>
      <c r="M102" s="83">
        <v>9</v>
      </c>
      <c r="N102" s="86">
        <v>8648.9500000000007</v>
      </c>
      <c r="O102" s="3">
        <v>0</v>
      </c>
      <c r="P102" s="3">
        <v>0</v>
      </c>
      <c r="Q102" s="33">
        <f>N102-O102-P102</f>
        <v>8648.9500000000007</v>
      </c>
    </row>
    <row r="103" spans="1:17" ht="24.95" customHeight="1" x14ac:dyDescent="0.2">
      <c r="A103" s="10" t="str">
        <f>B103&amp;"|"&amp;C103&amp;"|"&amp;D103&amp;"|"&amp;E103&amp;"|"&amp;M103</f>
        <v>1441|1440011|148|2025|9</v>
      </c>
      <c r="B103" s="83">
        <v>1441</v>
      </c>
      <c r="C103" s="83">
        <v>1440011</v>
      </c>
      <c r="D103" s="83">
        <v>148</v>
      </c>
      <c r="E103" s="83">
        <v>2025</v>
      </c>
      <c r="F103" s="83">
        <v>10</v>
      </c>
      <c r="G103" s="94">
        <v>1</v>
      </c>
      <c r="H103" s="84">
        <v>23732170000166</v>
      </c>
      <c r="I103" s="87" t="s">
        <v>307</v>
      </c>
      <c r="J103" s="83">
        <v>3920</v>
      </c>
      <c r="K103" s="83" t="s">
        <v>481</v>
      </c>
      <c r="L103" s="85">
        <v>45937</v>
      </c>
      <c r="M103" s="83">
        <v>9</v>
      </c>
      <c r="N103" s="86">
        <v>16007.38</v>
      </c>
      <c r="O103" s="3">
        <v>0</v>
      </c>
      <c r="P103" s="3">
        <v>0</v>
      </c>
      <c r="Q103" s="33">
        <f>N103-O103-P103</f>
        <v>16007.38</v>
      </c>
    </row>
    <row r="104" spans="1:17" ht="24.95" customHeight="1" x14ac:dyDescent="0.2">
      <c r="A104" s="10" t="str">
        <f>B104&amp;"|"&amp;C104&amp;"|"&amp;D104&amp;"|"&amp;E104&amp;"|"&amp;M104</f>
        <v>1441|1440011|150|2025|9</v>
      </c>
      <c r="B104" s="83">
        <v>1441</v>
      </c>
      <c r="C104" s="83">
        <v>1440011</v>
      </c>
      <c r="D104" s="83">
        <v>150</v>
      </c>
      <c r="E104" s="83">
        <v>2025</v>
      </c>
      <c r="F104" s="83">
        <v>10</v>
      </c>
      <c r="G104" s="94">
        <v>1</v>
      </c>
      <c r="H104" s="84">
        <v>22510183000128</v>
      </c>
      <c r="I104" s="87" t="s">
        <v>388</v>
      </c>
      <c r="J104" s="83">
        <v>3920</v>
      </c>
      <c r="K104" s="83" t="s">
        <v>481</v>
      </c>
      <c r="L104" s="85">
        <v>45937</v>
      </c>
      <c r="M104" s="83">
        <v>9</v>
      </c>
      <c r="N104" s="86">
        <v>14294.6</v>
      </c>
      <c r="O104" s="3">
        <v>0</v>
      </c>
      <c r="P104" s="3">
        <v>0</v>
      </c>
      <c r="Q104" s="33">
        <f>N104-O104-P104</f>
        <v>14294.6</v>
      </c>
    </row>
    <row r="105" spans="1:17" ht="24.95" customHeight="1" x14ac:dyDescent="0.2">
      <c r="A105" s="10" t="str">
        <f>B105&amp;"|"&amp;C105&amp;"|"&amp;D105&amp;"|"&amp;E105&amp;"|"&amp;M105</f>
        <v>1441|1440011|151|2025|9</v>
      </c>
      <c r="B105" s="83">
        <v>1441</v>
      </c>
      <c r="C105" s="83">
        <v>1440011</v>
      </c>
      <c r="D105" s="83">
        <v>151</v>
      </c>
      <c r="E105" s="83">
        <v>2025</v>
      </c>
      <c r="F105" s="83">
        <v>10</v>
      </c>
      <c r="G105" s="94">
        <v>1</v>
      </c>
      <c r="H105" s="84">
        <v>38437345000180</v>
      </c>
      <c r="I105" s="87" t="s">
        <v>389</v>
      </c>
      <c r="J105" s="83">
        <v>3920</v>
      </c>
      <c r="K105" s="83" t="s">
        <v>481</v>
      </c>
      <c r="L105" s="85">
        <v>45937</v>
      </c>
      <c r="M105" s="83">
        <v>9</v>
      </c>
      <c r="N105" s="86">
        <v>10978.47</v>
      </c>
      <c r="O105" s="3">
        <v>0</v>
      </c>
      <c r="P105" s="3">
        <v>0</v>
      </c>
      <c r="Q105" s="33">
        <f>N105-O105-P105</f>
        <v>10978.47</v>
      </c>
    </row>
    <row r="106" spans="1:17" ht="24.95" customHeight="1" x14ac:dyDescent="0.2">
      <c r="A106" s="10" t="str">
        <f>B106&amp;"|"&amp;C106&amp;"|"&amp;D106&amp;"|"&amp;E106&amp;"|"&amp;M106</f>
        <v>1441|1440011|153|2025|9</v>
      </c>
      <c r="B106" s="83">
        <v>1441</v>
      </c>
      <c r="C106" s="83">
        <v>1440011</v>
      </c>
      <c r="D106" s="83">
        <v>153</v>
      </c>
      <c r="E106" s="83">
        <v>2025</v>
      </c>
      <c r="F106" s="83">
        <v>10</v>
      </c>
      <c r="G106" s="94">
        <v>1</v>
      </c>
      <c r="H106" s="84">
        <v>11027551000165</v>
      </c>
      <c r="I106" s="87" t="s">
        <v>391</v>
      </c>
      <c r="J106" s="83">
        <v>3920</v>
      </c>
      <c r="K106" s="83" t="s">
        <v>481</v>
      </c>
      <c r="L106" s="85">
        <v>45937</v>
      </c>
      <c r="M106" s="83">
        <v>9</v>
      </c>
      <c r="N106" s="86">
        <v>7796.28</v>
      </c>
      <c r="O106" s="3">
        <v>0</v>
      </c>
      <c r="P106" s="3">
        <v>0</v>
      </c>
      <c r="Q106" s="33">
        <f>N106-O106-P106</f>
        <v>7796.28</v>
      </c>
    </row>
    <row r="107" spans="1:17" ht="24.95" customHeight="1" x14ac:dyDescent="0.2">
      <c r="A107" s="10" t="str">
        <f>B107&amp;"|"&amp;C107&amp;"|"&amp;D107&amp;"|"&amp;E107&amp;"|"&amp;M107</f>
        <v>1441|1440011|154|2025|9</v>
      </c>
      <c r="B107" s="83">
        <v>1441</v>
      </c>
      <c r="C107" s="83">
        <v>1440011</v>
      </c>
      <c r="D107" s="83">
        <v>154</v>
      </c>
      <c r="E107" s="83">
        <v>2025</v>
      </c>
      <c r="F107" s="83">
        <v>10</v>
      </c>
      <c r="G107" s="94">
        <v>1</v>
      </c>
      <c r="H107" s="84">
        <v>38236252000197</v>
      </c>
      <c r="I107" s="87" t="s">
        <v>392</v>
      </c>
      <c r="J107" s="83">
        <v>3920</v>
      </c>
      <c r="K107" s="83" t="s">
        <v>481</v>
      </c>
      <c r="L107" s="85">
        <v>45937</v>
      </c>
      <c r="M107" s="83">
        <v>9</v>
      </c>
      <c r="N107" s="86">
        <v>26220.15</v>
      </c>
      <c r="O107" s="3">
        <v>0</v>
      </c>
      <c r="P107" s="3">
        <v>0</v>
      </c>
      <c r="Q107" s="33">
        <f>N107-O107-P107</f>
        <v>26220.15</v>
      </c>
    </row>
    <row r="108" spans="1:17" ht="24.95" customHeight="1" x14ac:dyDescent="0.2">
      <c r="A108" s="10" t="str">
        <f>B108&amp;"|"&amp;C108&amp;"|"&amp;D108&amp;"|"&amp;E108&amp;"|"&amp;M108</f>
        <v>1441|1440011|155|2025|14</v>
      </c>
      <c r="B108" s="83">
        <v>1441</v>
      </c>
      <c r="C108" s="83">
        <v>1440011</v>
      </c>
      <c r="D108" s="83">
        <v>155</v>
      </c>
      <c r="E108" s="83">
        <v>2025</v>
      </c>
      <c r="F108" s="83">
        <v>10</v>
      </c>
      <c r="G108" s="94">
        <v>1</v>
      </c>
      <c r="H108" s="84">
        <v>34975444000164</v>
      </c>
      <c r="I108" s="87" t="s">
        <v>308</v>
      </c>
      <c r="J108" s="83">
        <v>3920</v>
      </c>
      <c r="K108" s="83" t="s">
        <v>481</v>
      </c>
      <c r="L108" s="85">
        <v>45937</v>
      </c>
      <c r="M108" s="83">
        <v>14</v>
      </c>
      <c r="N108" s="86">
        <v>42953.91</v>
      </c>
      <c r="O108" s="3">
        <v>0</v>
      </c>
      <c r="P108" s="3">
        <v>0</v>
      </c>
      <c r="Q108" s="33">
        <f>N108-O108-P108</f>
        <v>42953.91</v>
      </c>
    </row>
    <row r="109" spans="1:17" ht="24.95" customHeight="1" x14ac:dyDescent="0.2">
      <c r="A109" s="10" t="str">
        <f>B109&amp;"|"&amp;C109&amp;"|"&amp;D109&amp;"|"&amp;E109&amp;"|"&amp;M109</f>
        <v>1441|1440011|164|2025|9</v>
      </c>
      <c r="B109" s="83">
        <v>1441</v>
      </c>
      <c r="C109" s="83">
        <v>1440011</v>
      </c>
      <c r="D109" s="83">
        <v>164</v>
      </c>
      <c r="E109" s="83">
        <v>2025</v>
      </c>
      <c r="F109" s="83">
        <v>10</v>
      </c>
      <c r="G109" s="94">
        <v>1</v>
      </c>
      <c r="H109" s="84">
        <v>7887283000184</v>
      </c>
      <c r="I109" s="87" t="s">
        <v>397</v>
      </c>
      <c r="J109" s="83">
        <v>3920</v>
      </c>
      <c r="K109" s="83" t="s">
        <v>481</v>
      </c>
      <c r="L109" s="85">
        <v>45937</v>
      </c>
      <c r="M109" s="83">
        <v>9</v>
      </c>
      <c r="N109" s="86">
        <v>6066.14</v>
      </c>
      <c r="O109" s="3">
        <v>0</v>
      </c>
      <c r="P109" s="3">
        <v>0</v>
      </c>
      <c r="Q109" s="33">
        <f>N109-O109-P109</f>
        <v>6066.14</v>
      </c>
    </row>
    <row r="110" spans="1:17" ht="24.95" customHeight="1" x14ac:dyDescent="0.2">
      <c r="A110" s="10" t="str">
        <f>B110&amp;"|"&amp;C110&amp;"|"&amp;D110&amp;"|"&amp;E110&amp;"|"&amp;M110</f>
        <v>1441|1440011|165|2025|9</v>
      </c>
      <c r="B110" s="83">
        <v>1441</v>
      </c>
      <c r="C110" s="83">
        <v>1440011</v>
      </c>
      <c r="D110" s="83">
        <v>165</v>
      </c>
      <c r="E110" s="83">
        <v>2025</v>
      </c>
      <c r="F110" s="83">
        <v>10</v>
      </c>
      <c r="G110" s="94">
        <v>1</v>
      </c>
      <c r="H110" s="84">
        <v>9069772000154</v>
      </c>
      <c r="I110" s="87" t="s">
        <v>398</v>
      </c>
      <c r="J110" s="83">
        <v>3920</v>
      </c>
      <c r="K110" s="83" t="s">
        <v>481</v>
      </c>
      <c r="L110" s="85">
        <v>45937</v>
      </c>
      <c r="M110" s="83">
        <v>9</v>
      </c>
      <c r="N110" s="86">
        <v>16479.86</v>
      </c>
      <c r="O110" s="3">
        <v>0</v>
      </c>
      <c r="P110" s="3">
        <v>0</v>
      </c>
      <c r="Q110" s="33">
        <f>N110-O110-P110</f>
        <v>16479.86</v>
      </c>
    </row>
    <row r="111" spans="1:17" ht="24.95" customHeight="1" x14ac:dyDescent="0.2">
      <c r="A111" s="10" t="str">
        <f>B111&amp;"|"&amp;C111&amp;"|"&amp;D111&amp;"|"&amp;E111&amp;"|"&amp;M111</f>
        <v>1441|1440011|166|2025|9</v>
      </c>
      <c r="B111" s="83">
        <v>1441</v>
      </c>
      <c r="C111" s="83">
        <v>1440011</v>
      </c>
      <c r="D111" s="83">
        <v>166</v>
      </c>
      <c r="E111" s="83">
        <v>2025</v>
      </c>
      <c r="F111" s="83">
        <v>10</v>
      </c>
      <c r="G111" s="94">
        <v>1</v>
      </c>
      <c r="H111" s="84">
        <v>15210046000102</v>
      </c>
      <c r="I111" s="87" t="s">
        <v>399</v>
      </c>
      <c r="J111" s="83">
        <v>3920</v>
      </c>
      <c r="K111" s="83" t="s">
        <v>481</v>
      </c>
      <c r="L111" s="85">
        <v>45937</v>
      </c>
      <c r="M111" s="83">
        <v>9</v>
      </c>
      <c r="N111" s="86">
        <v>4610.8100000000004</v>
      </c>
      <c r="O111" s="3">
        <v>0</v>
      </c>
      <c r="P111" s="3">
        <v>0</v>
      </c>
      <c r="Q111" s="33">
        <f>N111-O111-P111</f>
        <v>4610.8100000000004</v>
      </c>
    </row>
    <row r="112" spans="1:17" ht="24.95" customHeight="1" x14ac:dyDescent="0.2">
      <c r="A112" s="10" t="str">
        <f>B112&amp;"|"&amp;C112&amp;"|"&amp;D112&amp;"|"&amp;E112&amp;"|"&amp;M112</f>
        <v>1441|1440011|169|2025|9</v>
      </c>
      <c r="B112" s="83">
        <v>1441</v>
      </c>
      <c r="C112" s="83">
        <v>1440011</v>
      </c>
      <c r="D112" s="83">
        <v>169</v>
      </c>
      <c r="E112" s="83">
        <v>2025</v>
      </c>
      <c r="F112" s="83">
        <v>10</v>
      </c>
      <c r="G112" s="94">
        <v>1</v>
      </c>
      <c r="H112" s="84">
        <v>18229133000108</v>
      </c>
      <c r="I112" s="87" t="s">
        <v>297</v>
      </c>
      <c r="J112" s="83">
        <v>3920</v>
      </c>
      <c r="K112" s="83" t="s">
        <v>481</v>
      </c>
      <c r="L112" s="85">
        <v>45937</v>
      </c>
      <c r="M112" s="83">
        <v>9</v>
      </c>
      <c r="N112" s="86">
        <v>4950.22</v>
      </c>
      <c r="O112" s="3">
        <v>0</v>
      </c>
      <c r="P112" s="3">
        <v>0</v>
      </c>
      <c r="Q112" s="33">
        <f>N112-O112-P112</f>
        <v>4950.22</v>
      </c>
    </row>
    <row r="113" spans="1:17" ht="24.95" customHeight="1" x14ac:dyDescent="0.2">
      <c r="A113" s="10" t="str">
        <f>B113&amp;"|"&amp;C113&amp;"|"&amp;D113&amp;"|"&amp;E113&amp;"|"&amp;M113</f>
        <v>1441|1440011|170|2025|9</v>
      </c>
      <c r="B113" s="83">
        <v>1441</v>
      </c>
      <c r="C113" s="83">
        <v>1440011</v>
      </c>
      <c r="D113" s="83">
        <v>170</v>
      </c>
      <c r="E113" s="83">
        <v>2025</v>
      </c>
      <c r="F113" s="83">
        <v>10</v>
      </c>
      <c r="G113" s="94">
        <v>1</v>
      </c>
      <c r="H113" s="84">
        <v>37454422000147</v>
      </c>
      <c r="I113" s="87" t="s">
        <v>401</v>
      </c>
      <c r="J113" s="83">
        <v>3920</v>
      </c>
      <c r="K113" s="83" t="s">
        <v>481</v>
      </c>
      <c r="L113" s="85">
        <v>45937</v>
      </c>
      <c r="M113" s="83">
        <v>9</v>
      </c>
      <c r="N113" s="86">
        <v>6934.9</v>
      </c>
      <c r="O113" s="3">
        <v>0</v>
      </c>
      <c r="P113" s="3">
        <v>0</v>
      </c>
      <c r="Q113" s="33">
        <f>N113-O113-P113</f>
        <v>6934.9</v>
      </c>
    </row>
    <row r="114" spans="1:17" ht="24.95" customHeight="1" x14ac:dyDescent="0.2">
      <c r="A114" s="10" t="str">
        <f>B114&amp;"|"&amp;C114&amp;"|"&amp;D114&amp;"|"&amp;E114&amp;"|"&amp;M114</f>
        <v>1441|1440011|175|2025|9</v>
      </c>
      <c r="B114" s="83">
        <v>1441</v>
      </c>
      <c r="C114" s="83">
        <v>1440011</v>
      </c>
      <c r="D114" s="83">
        <v>175</v>
      </c>
      <c r="E114" s="83">
        <v>2025</v>
      </c>
      <c r="F114" s="83">
        <v>10</v>
      </c>
      <c r="G114" s="94">
        <v>1</v>
      </c>
      <c r="H114" s="84">
        <v>7353227000160</v>
      </c>
      <c r="I114" s="87" t="s">
        <v>404</v>
      </c>
      <c r="J114" s="83">
        <v>3920</v>
      </c>
      <c r="K114" s="83" t="s">
        <v>481</v>
      </c>
      <c r="L114" s="85">
        <v>45937</v>
      </c>
      <c r="M114" s="83">
        <v>9</v>
      </c>
      <c r="N114" s="86">
        <v>400533.49</v>
      </c>
      <c r="O114" s="3">
        <v>0</v>
      </c>
      <c r="P114" s="3">
        <v>0</v>
      </c>
      <c r="Q114" s="33">
        <f>N114-O114-P114</f>
        <v>400533.49</v>
      </c>
    </row>
    <row r="115" spans="1:17" ht="24.95" customHeight="1" x14ac:dyDescent="0.2">
      <c r="A115" s="10" t="str">
        <f>B115&amp;"|"&amp;C115&amp;"|"&amp;D115&amp;"|"&amp;E115&amp;"|"&amp;M115</f>
        <v>1441|1440011|177|2025|8</v>
      </c>
      <c r="B115" s="83">
        <v>1441</v>
      </c>
      <c r="C115" s="83">
        <v>1440011</v>
      </c>
      <c r="D115" s="83">
        <v>177</v>
      </c>
      <c r="E115" s="83">
        <v>2025</v>
      </c>
      <c r="F115" s="83">
        <v>10</v>
      </c>
      <c r="G115" s="94">
        <v>1</v>
      </c>
      <c r="H115" s="84">
        <v>7329219000188</v>
      </c>
      <c r="I115" s="87" t="s">
        <v>406</v>
      </c>
      <c r="J115" s="83">
        <v>3920</v>
      </c>
      <c r="K115" s="83" t="s">
        <v>481</v>
      </c>
      <c r="L115" s="85">
        <v>45937</v>
      </c>
      <c r="M115" s="83">
        <v>8</v>
      </c>
      <c r="N115" s="86">
        <v>21000</v>
      </c>
      <c r="O115" s="3">
        <v>0</v>
      </c>
      <c r="P115" s="3">
        <v>0</v>
      </c>
      <c r="Q115" s="33">
        <f>N115-O115-P115</f>
        <v>21000</v>
      </c>
    </row>
    <row r="116" spans="1:17" ht="24.95" customHeight="1" x14ac:dyDescent="0.2">
      <c r="A116" s="10" t="str">
        <f>B116&amp;"|"&amp;C116&amp;"|"&amp;D116&amp;"|"&amp;E116&amp;"|"&amp;M116</f>
        <v>1441|1440011|180|2025|9</v>
      </c>
      <c r="B116" s="83">
        <v>1441</v>
      </c>
      <c r="C116" s="83">
        <v>1440011</v>
      </c>
      <c r="D116" s="83">
        <v>180</v>
      </c>
      <c r="E116" s="83">
        <v>2025</v>
      </c>
      <c r="F116" s="83">
        <v>10</v>
      </c>
      <c r="G116" s="94">
        <v>1</v>
      </c>
      <c r="H116" s="84">
        <v>29412494000101</v>
      </c>
      <c r="I116" s="87" t="s">
        <v>408</v>
      </c>
      <c r="J116" s="83">
        <v>3920</v>
      </c>
      <c r="K116" s="83" t="s">
        <v>481</v>
      </c>
      <c r="L116" s="85">
        <v>45937</v>
      </c>
      <c r="M116" s="83">
        <v>9</v>
      </c>
      <c r="N116" s="86">
        <v>6315.59</v>
      </c>
      <c r="O116" s="3">
        <v>0</v>
      </c>
      <c r="P116" s="3">
        <v>0</v>
      </c>
      <c r="Q116" s="33">
        <f>N116-O116-P116</f>
        <v>6315.59</v>
      </c>
    </row>
    <row r="117" spans="1:17" ht="24.95" customHeight="1" x14ac:dyDescent="0.2">
      <c r="A117" s="10" t="str">
        <f>B117&amp;"|"&amp;C117&amp;"|"&amp;D117&amp;"|"&amp;E117&amp;"|"&amp;M117</f>
        <v>1441|1440011|186|2025|9</v>
      </c>
      <c r="B117" s="83">
        <v>1441</v>
      </c>
      <c r="C117" s="83">
        <v>1440011</v>
      </c>
      <c r="D117" s="83">
        <v>186</v>
      </c>
      <c r="E117" s="83">
        <v>2025</v>
      </c>
      <c r="F117" s="83">
        <v>10</v>
      </c>
      <c r="G117" s="94">
        <v>1</v>
      </c>
      <c r="H117" s="84">
        <v>38133478000162</v>
      </c>
      <c r="I117" s="87" t="s">
        <v>410</v>
      </c>
      <c r="J117" s="83">
        <v>3920</v>
      </c>
      <c r="K117" s="83" t="s">
        <v>481</v>
      </c>
      <c r="L117" s="85">
        <v>45937</v>
      </c>
      <c r="M117" s="83">
        <v>9</v>
      </c>
      <c r="N117" s="86">
        <v>11434.85</v>
      </c>
      <c r="O117" s="3">
        <v>0</v>
      </c>
      <c r="P117" s="3">
        <v>0</v>
      </c>
      <c r="Q117" s="33">
        <f>N117-O117-P117</f>
        <v>11434.85</v>
      </c>
    </row>
    <row r="118" spans="1:17" ht="24.95" customHeight="1" x14ac:dyDescent="0.2">
      <c r="A118" s="10" t="str">
        <f>B118&amp;"|"&amp;C118&amp;"|"&amp;D118&amp;"|"&amp;E118&amp;"|"&amp;M118</f>
        <v>1441|1440011|200|2025|9</v>
      </c>
      <c r="B118" s="83">
        <v>1441</v>
      </c>
      <c r="C118" s="83">
        <v>1440011</v>
      </c>
      <c r="D118" s="83">
        <v>200</v>
      </c>
      <c r="E118" s="83">
        <v>2025</v>
      </c>
      <c r="F118" s="83">
        <v>10</v>
      </c>
      <c r="G118" s="94">
        <v>1</v>
      </c>
      <c r="H118" s="84">
        <v>35502073000166</v>
      </c>
      <c r="I118" s="87" t="s">
        <v>418</v>
      </c>
      <c r="J118" s="83">
        <v>3920</v>
      </c>
      <c r="K118" s="83" t="s">
        <v>481</v>
      </c>
      <c r="L118" s="85">
        <v>45937</v>
      </c>
      <c r="M118" s="83">
        <v>9</v>
      </c>
      <c r="N118" s="86">
        <v>9808.2199999999993</v>
      </c>
      <c r="O118" s="3">
        <v>0</v>
      </c>
      <c r="P118" s="3">
        <v>0</v>
      </c>
      <c r="Q118" s="33">
        <f>N118-O118-P118</f>
        <v>9808.2199999999993</v>
      </c>
    </row>
    <row r="119" spans="1:17" ht="24.95" customHeight="1" x14ac:dyDescent="0.2">
      <c r="A119" s="10" t="str">
        <f>B119&amp;"|"&amp;C119&amp;"|"&amp;D119&amp;"|"&amp;E119&amp;"|"&amp;M119</f>
        <v>1441|1440011|205|2025|10</v>
      </c>
      <c r="B119" s="83">
        <v>1441</v>
      </c>
      <c r="C119" s="83">
        <v>1440011</v>
      </c>
      <c r="D119" s="83">
        <v>205</v>
      </c>
      <c r="E119" s="83">
        <v>2025</v>
      </c>
      <c r="F119" s="83">
        <v>10</v>
      </c>
      <c r="G119" s="94">
        <v>1</v>
      </c>
      <c r="H119" s="84">
        <v>12723002000198</v>
      </c>
      <c r="I119" s="87" t="s">
        <v>420</v>
      </c>
      <c r="J119" s="83">
        <v>3920</v>
      </c>
      <c r="K119" s="83" t="s">
        <v>481</v>
      </c>
      <c r="L119" s="85">
        <v>45937</v>
      </c>
      <c r="M119" s="83">
        <v>10</v>
      </c>
      <c r="N119" s="86">
        <v>4212.79</v>
      </c>
      <c r="O119" s="3">
        <v>0</v>
      </c>
      <c r="P119" s="3">
        <v>0</v>
      </c>
      <c r="Q119" s="33">
        <f>N119-O119-P119</f>
        <v>4212.79</v>
      </c>
    </row>
    <row r="120" spans="1:17" ht="24.95" customHeight="1" x14ac:dyDescent="0.2">
      <c r="A120" s="10" t="str">
        <f>B120&amp;"|"&amp;C120&amp;"|"&amp;D120&amp;"|"&amp;E120&amp;"|"&amp;M120</f>
        <v>1441|1440011|215|2025|8</v>
      </c>
      <c r="B120" s="83">
        <v>1441</v>
      </c>
      <c r="C120" s="83">
        <v>1440011</v>
      </c>
      <c r="D120" s="83">
        <v>215</v>
      </c>
      <c r="E120" s="83">
        <v>2025</v>
      </c>
      <c r="F120" s="83">
        <v>10</v>
      </c>
      <c r="G120" s="94">
        <v>1</v>
      </c>
      <c r="H120" s="84">
        <v>8486867000100</v>
      </c>
      <c r="I120" s="87" t="s">
        <v>424</v>
      </c>
      <c r="J120" s="83">
        <v>3920</v>
      </c>
      <c r="K120" s="83" t="s">
        <v>481</v>
      </c>
      <c r="L120" s="85">
        <v>45937</v>
      </c>
      <c r="M120" s="83">
        <v>8</v>
      </c>
      <c r="N120" s="86">
        <v>12500</v>
      </c>
      <c r="O120" s="3">
        <v>0</v>
      </c>
      <c r="P120" s="3">
        <v>0</v>
      </c>
      <c r="Q120" s="33">
        <f>N120-O120-P120</f>
        <v>12500</v>
      </c>
    </row>
    <row r="121" spans="1:17" ht="24.95" customHeight="1" x14ac:dyDescent="0.2">
      <c r="A121" s="10" t="str">
        <f>B121&amp;"|"&amp;C121&amp;"|"&amp;D121&amp;"|"&amp;E121&amp;"|"&amp;M121</f>
        <v>1441|1440011|234|2025|9</v>
      </c>
      <c r="B121" s="83">
        <v>1441</v>
      </c>
      <c r="C121" s="83">
        <v>1440011</v>
      </c>
      <c r="D121" s="83">
        <v>234</v>
      </c>
      <c r="E121" s="83">
        <v>2025</v>
      </c>
      <c r="F121" s="83">
        <v>10</v>
      </c>
      <c r="G121" s="94">
        <v>1</v>
      </c>
      <c r="H121" s="84">
        <v>9256973000160</v>
      </c>
      <c r="I121" s="87" t="s">
        <v>432</v>
      </c>
      <c r="J121" s="83">
        <v>3920</v>
      </c>
      <c r="K121" s="83" t="s">
        <v>481</v>
      </c>
      <c r="L121" s="85">
        <v>45937</v>
      </c>
      <c r="M121" s="83">
        <v>9</v>
      </c>
      <c r="N121" s="86">
        <v>10084.379999999999</v>
      </c>
      <c r="O121" s="3">
        <v>0</v>
      </c>
      <c r="P121" s="3">
        <v>0</v>
      </c>
      <c r="Q121" s="33">
        <f>N121-O121-P121</f>
        <v>10084.379999999999</v>
      </c>
    </row>
    <row r="122" spans="1:17" ht="24.95" customHeight="1" x14ac:dyDescent="0.2">
      <c r="A122" s="10" t="str">
        <f>B122&amp;"|"&amp;C122&amp;"|"&amp;D122&amp;"|"&amp;E122&amp;"|"&amp;M122</f>
        <v>1441|1440011|237|2025|9</v>
      </c>
      <c r="B122" s="83">
        <v>1441</v>
      </c>
      <c r="C122" s="83">
        <v>1440011</v>
      </c>
      <c r="D122" s="83">
        <v>237</v>
      </c>
      <c r="E122" s="83">
        <v>2025</v>
      </c>
      <c r="F122" s="83">
        <v>10</v>
      </c>
      <c r="G122" s="94">
        <v>1</v>
      </c>
      <c r="H122" s="84">
        <v>29315416000180</v>
      </c>
      <c r="I122" s="87" t="s">
        <v>434</v>
      </c>
      <c r="J122" s="83">
        <v>3920</v>
      </c>
      <c r="K122" s="83" t="s">
        <v>481</v>
      </c>
      <c r="L122" s="85">
        <v>45937</v>
      </c>
      <c r="M122" s="83">
        <v>9</v>
      </c>
      <c r="N122" s="86">
        <v>2664.49</v>
      </c>
      <c r="O122" s="3">
        <v>0</v>
      </c>
      <c r="P122" s="3">
        <v>0</v>
      </c>
      <c r="Q122" s="33">
        <f>N122-O122-P122</f>
        <v>2664.49</v>
      </c>
    </row>
    <row r="123" spans="1:17" ht="24.95" customHeight="1" x14ac:dyDescent="0.2">
      <c r="A123" s="10" t="str">
        <f>B123&amp;"|"&amp;C123&amp;"|"&amp;D123&amp;"|"&amp;E123&amp;"|"&amp;M123</f>
        <v>1441|1440011|267|2025|6</v>
      </c>
      <c r="B123" s="83">
        <v>1441</v>
      </c>
      <c r="C123" s="83">
        <v>1440011</v>
      </c>
      <c r="D123" s="83">
        <v>267</v>
      </c>
      <c r="E123" s="83">
        <v>2025</v>
      </c>
      <c r="F123" s="83">
        <v>10</v>
      </c>
      <c r="G123" s="94">
        <v>1</v>
      </c>
      <c r="H123" s="84">
        <v>64486426000180</v>
      </c>
      <c r="I123" s="87" t="s">
        <v>443</v>
      </c>
      <c r="J123" s="83">
        <v>3920</v>
      </c>
      <c r="K123" s="83" t="s">
        <v>481</v>
      </c>
      <c r="L123" s="85">
        <v>45937</v>
      </c>
      <c r="M123" s="83">
        <v>6</v>
      </c>
      <c r="N123" s="86">
        <v>12500</v>
      </c>
      <c r="O123" s="3">
        <v>0</v>
      </c>
      <c r="P123" s="3">
        <v>0</v>
      </c>
      <c r="Q123" s="33">
        <f>N123-O123-P123</f>
        <v>12500</v>
      </c>
    </row>
    <row r="124" spans="1:17" ht="24.95" customHeight="1" x14ac:dyDescent="0.2">
      <c r="A124" s="10" t="str">
        <f>B124&amp;"|"&amp;C124&amp;"|"&amp;D124&amp;"|"&amp;E124&amp;"|"&amp;M124</f>
        <v>1441|1440011|294|2025|4</v>
      </c>
      <c r="B124" s="83">
        <v>1441</v>
      </c>
      <c r="C124" s="83">
        <v>1440011</v>
      </c>
      <c r="D124" s="83">
        <v>294</v>
      </c>
      <c r="E124" s="83">
        <v>2025</v>
      </c>
      <c r="F124" s="83">
        <v>10</v>
      </c>
      <c r="G124" s="94">
        <v>1</v>
      </c>
      <c r="H124" s="84">
        <v>58445252000104</v>
      </c>
      <c r="I124" s="87" t="s">
        <v>447</v>
      </c>
      <c r="J124" s="83">
        <v>3920</v>
      </c>
      <c r="K124" s="83" t="s">
        <v>481</v>
      </c>
      <c r="L124" s="85">
        <v>45937</v>
      </c>
      <c r="M124" s="83">
        <v>4</v>
      </c>
      <c r="N124" s="86">
        <v>37200</v>
      </c>
      <c r="O124" s="3">
        <v>0</v>
      </c>
      <c r="P124" s="3">
        <v>0</v>
      </c>
      <c r="Q124" s="33">
        <f>N124-O124-P124</f>
        <v>37200</v>
      </c>
    </row>
    <row r="125" spans="1:17" ht="24.95" customHeight="1" x14ac:dyDescent="0.2">
      <c r="A125" s="10" t="str">
        <f>B125&amp;"|"&amp;C125&amp;"|"&amp;D125&amp;"|"&amp;E125&amp;"|"&amp;M125</f>
        <v>1441|1440011|310|2025|6</v>
      </c>
      <c r="B125" s="83">
        <v>1441</v>
      </c>
      <c r="C125" s="83">
        <v>1440011</v>
      </c>
      <c r="D125" s="83">
        <v>310</v>
      </c>
      <c r="E125" s="83">
        <v>2025</v>
      </c>
      <c r="F125" s="83">
        <v>10</v>
      </c>
      <c r="G125" s="94">
        <v>1</v>
      </c>
      <c r="H125" s="84">
        <v>3922282000172</v>
      </c>
      <c r="I125" s="87" t="s">
        <v>450</v>
      </c>
      <c r="J125" s="83">
        <v>3920</v>
      </c>
      <c r="K125" s="83" t="s">
        <v>481</v>
      </c>
      <c r="L125" s="85">
        <v>45937</v>
      </c>
      <c r="M125" s="83">
        <v>6</v>
      </c>
      <c r="N125" s="86">
        <v>800</v>
      </c>
      <c r="O125" s="3">
        <v>0</v>
      </c>
      <c r="P125" s="3">
        <v>0</v>
      </c>
      <c r="Q125" s="33">
        <f>N125-O125-P125</f>
        <v>800</v>
      </c>
    </row>
    <row r="126" spans="1:17" ht="24.95" customHeight="1" x14ac:dyDescent="0.2">
      <c r="A126" s="10" t="str">
        <f>B126&amp;"|"&amp;C126&amp;"|"&amp;D126&amp;"|"&amp;E126&amp;"|"&amp;M126</f>
        <v>1441|1440011|356|2025|4</v>
      </c>
      <c r="B126" s="83">
        <v>1441</v>
      </c>
      <c r="C126" s="83">
        <v>1440011</v>
      </c>
      <c r="D126" s="83">
        <v>356</v>
      </c>
      <c r="E126" s="83">
        <v>2025</v>
      </c>
      <c r="F126" s="83">
        <v>10</v>
      </c>
      <c r="G126" s="94">
        <v>1</v>
      </c>
      <c r="H126" s="84">
        <v>49463330615</v>
      </c>
      <c r="I126" s="87" t="s">
        <v>457</v>
      </c>
      <c r="J126" s="83">
        <v>3611</v>
      </c>
      <c r="K126" s="83" t="s">
        <v>481</v>
      </c>
      <c r="L126" s="85">
        <v>45937</v>
      </c>
      <c r="M126" s="83">
        <v>4</v>
      </c>
      <c r="N126" s="86">
        <v>3622.87</v>
      </c>
      <c r="O126" s="3">
        <v>0</v>
      </c>
      <c r="P126" s="3">
        <v>0</v>
      </c>
      <c r="Q126" s="33">
        <f>N126-O126-P126</f>
        <v>3622.87</v>
      </c>
    </row>
    <row r="127" spans="1:17" ht="24.95" customHeight="1" x14ac:dyDescent="0.2">
      <c r="A127" s="10" t="str">
        <f>B127&amp;"|"&amp;C127&amp;"|"&amp;D127&amp;"|"&amp;E127&amp;"|"&amp;M127</f>
        <v>1441|1440011|367|2025|3</v>
      </c>
      <c r="B127" s="83">
        <v>1441</v>
      </c>
      <c r="C127" s="83">
        <v>1440011</v>
      </c>
      <c r="D127" s="83">
        <v>367</v>
      </c>
      <c r="E127" s="83">
        <v>2025</v>
      </c>
      <c r="F127" s="83">
        <v>10</v>
      </c>
      <c r="G127" s="94">
        <v>1</v>
      </c>
      <c r="H127" s="84">
        <v>20655817000105</v>
      </c>
      <c r="I127" s="87" t="s">
        <v>461</v>
      </c>
      <c r="J127" s="83">
        <v>3920</v>
      </c>
      <c r="K127" s="83" t="s">
        <v>481</v>
      </c>
      <c r="L127" s="85">
        <v>45937</v>
      </c>
      <c r="M127" s="83">
        <v>3</v>
      </c>
      <c r="N127" s="86">
        <v>9398.41</v>
      </c>
      <c r="O127" s="3">
        <v>0</v>
      </c>
      <c r="P127" s="3">
        <v>0</v>
      </c>
      <c r="Q127" s="33">
        <f>N127-O127-P127</f>
        <v>9398.41</v>
      </c>
    </row>
    <row r="128" spans="1:17" ht="24.95" customHeight="1" x14ac:dyDescent="0.2">
      <c r="A128" s="10" t="str">
        <f>B128&amp;"|"&amp;C128&amp;"|"&amp;D128&amp;"|"&amp;E128&amp;"|"&amp;M128</f>
        <v>1441|1440011|375|2025|2</v>
      </c>
      <c r="B128" s="83">
        <v>1441</v>
      </c>
      <c r="C128" s="83">
        <v>1440011</v>
      </c>
      <c r="D128" s="83">
        <v>375</v>
      </c>
      <c r="E128" s="83">
        <v>2025</v>
      </c>
      <c r="F128" s="83">
        <v>10</v>
      </c>
      <c r="G128" s="94">
        <v>1</v>
      </c>
      <c r="H128" s="84">
        <v>52549488000104</v>
      </c>
      <c r="I128" s="87" t="s">
        <v>462</v>
      </c>
      <c r="J128" s="83">
        <v>3920</v>
      </c>
      <c r="K128" s="83" t="s">
        <v>481</v>
      </c>
      <c r="L128" s="85">
        <v>45937</v>
      </c>
      <c r="M128" s="83">
        <v>2</v>
      </c>
      <c r="N128" s="86">
        <v>28000</v>
      </c>
      <c r="O128" s="3">
        <v>0</v>
      </c>
      <c r="P128" s="3">
        <v>0</v>
      </c>
      <c r="Q128" s="33">
        <f>N128-O128-P128</f>
        <v>28000</v>
      </c>
    </row>
    <row r="129" spans="1:17" ht="24.95" customHeight="1" x14ac:dyDescent="0.2">
      <c r="A129" s="10" t="str">
        <f>B129&amp;"|"&amp;C129&amp;"|"&amp;D129&amp;"|"&amp;E129&amp;"|"&amp;M129</f>
        <v>1441|1440006|1|2025|9</v>
      </c>
      <c r="B129" s="83">
        <v>1441</v>
      </c>
      <c r="C129" s="83">
        <v>1440006</v>
      </c>
      <c r="D129" s="83">
        <v>1</v>
      </c>
      <c r="E129" s="83">
        <v>2025</v>
      </c>
      <c r="F129" s="83">
        <v>10</v>
      </c>
      <c r="G129" s="94">
        <v>1</v>
      </c>
      <c r="H129" s="84">
        <v>1017250000105</v>
      </c>
      <c r="I129" s="87" t="s">
        <v>145</v>
      </c>
      <c r="J129" s="83">
        <v>3304</v>
      </c>
      <c r="K129" s="83" t="s">
        <v>13</v>
      </c>
      <c r="L129" s="85">
        <v>45938</v>
      </c>
      <c r="M129" s="83">
        <v>9</v>
      </c>
      <c r="N129" s="86">
        <v>3328.58</v>
      </c>
      <c r="O129" s="3">
        <v>0</v>
      </c>
      <c r="P129" s="3">
        <v>0</v>
      </c>
      <c r="Q129" s="33">
        <f>N129-O129-P129</f>
        <v>3328.58</v>
      </c>
    </row>
    <row r="130" spans="1:17" ht="24.95" customHeight="1" x14ac:dyDescent="0.2">
      <c r="A130" s="10" t="str">
        <f>B130&amp;"|"&amp;C130&amp;"|"&amp;D130&amp;"|"&amp;E130&amp;"|"&amp;M130</f>
        <v>1441|1440006|1|2025|10</v>
      </c>
      <c r="B130" s="83">
        <v>1441</v>
      </c>
      <c r="C130" s="83">
        <v>1440006</v>
      </c>
      <c r="D130" s="83">
        <v>1</v>
      </c>
      <c r="E130" s="83">
        <v>2025</v>
      </c>
      <c r="F130" s="83">
        <v>10</v>
      </c>
      <c r="G130" s="94">
        <v>1</v>
      </c>
      <c r="H130" s="84">
        <v>1017250000105</v>
      </c>
      <c r="I130" s="87" t="s">
        <v>145</v>
      </c>
      <c r="J130" s="83">
        <v>3304</v>
      </c>
      <c r="K130" s="83" t="s">
        <v>13</v>
      </c>
      <c r="L130" s="85">
        <v>45938</v>
      </c>
      <c r="M130" s="83">
        <v>10</v>
      </c>
      <c r="N130" s="86">
        <v>1011.34</v>
      </c>
      <c r="O130" s="3">
        <v>0</v>
      </c>
      <c r="P130" s="3">
        <v>0</v>
      </c>
      <c r="Q130" s="33">
        <f>N130-O130-P130</f>
        <v>1011.34</v>
      </c>
    </row>
    <row r="131" spans="1:17" ht="24.95" customHeight="1" x14ac:dyDescent="0.2">
      <c r="A131" s="10" t="str">
        <f>B131&amp;"|"&amp;C131&amp;"|"&amp;D131&amp;"|"&amp;E131&amp;"|"&amp;M131</f>
        <v>1441|1440011|57|2025|16</v>
      </c>
      <c r="B131" s="83">
        <v>1441</v>
      </c>
      <c r="C131" s="83">
        <v>1440011</v>
      </c>
      <c r="D131" s="83">
        <v>57</v>
      </c>
      <c r="E131" s="83">
        <v>2025</v>
      </c>
      <c r="F131" s="83">
        <v>10</v>
      </c>
      <c r="G131" s="94">
        <v>1</v>
      </c>
      <c r="H131" s="84">
        <v>1017250000105</v>
      </c>
      <c r="I131" s="87" t="s">
        <v>145</v>
      </c>
      <c r="J131" s="83">
        <v>3304</v>
      </c>
      <c r="K131" s="83" t="s">
        <v>13</v>
      </c>
      <c r="L131" s="85">
        <v>45938</v>
      </c>
      <c r="M131" s="83">
        <v>16</v>
      </c>
      <c r="N131" s="86">
        <v>6403.96</v>
      </c>
      <c r="O131" s="3">
        <v>0</v>
      </c>
      <c r="P131" s="3">
        <v>0</v>
      </c>
      <c r="Q131" s="33">
        <f>N131-O131-P131</f>
        <v>6403.96</v>
      </c>
    </row>
    <row r="132" spans="1:17" ht="24.95" customHeight="1" x14ac:dyDescent="0.2">
      <c r="A132" s="10" t="str">
        <f>B132&amp;"|"&amp;C132&amp;"|"&amp;D132&amp;"|"&amp;E132&amp;"|"&amp;M132</f>
        <v>1441|1440011|57|2025|17</v>
      </c>
      <c r="B132" s="83">
        <v>1441</v>
      </c>
      <c r="C132" s="83">
        <v>1440011</v>
      </c>
      <c r="D132" s="83">
        <v>57</v>
      </c>
      <c r="E132" s="83">
        <v>2025</v>
      </c>
      <c r="F132" s="83">
        <v>10</v>
      </c>
      <c r="G132" s="94">
        <v>1</v>
      </c>
      <c r="H132" s="84">
        <v>1017250000105</v>
      </c>
      <c r="I132" s="87" t="s">
        <v>145</v>
      </c>
      <c r="J132" s="83">
        <v>3304</v>
      </c>
      <c r="K132" s="83" t="s">
        <v>13</v>
      </c>
      <c r="L132" s="85">
        <v>45938</v>
      </c>
      <c r="M132" s="83">
        <v>17</v>
      </c>
      <c r="N132" s="86">
        <v>8009.4</v>
      </c>
      <c r="O132" s="3">
        <v>0</v>
      </c>
      <c r="P132" s="3">
        <v>0</v>
      </c>
      <c r="Q132" s="33">
        <f>N132-O132-P132</f>
        <v>8009.4</v>
      </c>
    </row>
    <row r="133" spans="1:17" ht="24.95" customHeight="1" x14ac:dyDescent="0.2">
      <c r="A133" s="10" t="str">
        <f>B133&amp;"|"&amp;C133&amp;"|"&amp;D133&amp;"|"&amp;E133&amp;"|"&amp;M133</f>
        <v>1441|1440011|99|2025|10</v>
      </c>
      <c r="B133" s="83">
        <v>1441</v>
      </c>
      <c r="C133" s="83">
        <v>1440011</v>
      </c>
      <c r="D133" s="83">
        <v>99</v>
      </c>
      <c r="E133" s="83">
        <v>2025</v>
      </c>
      <c r="F133" s="83">
        <v>10</v>
      </c>
      <c r="G133" s="94">
        <v>1</v>
      </c>
      <c r="H133" s="84">
        <v>1980768000131</v>
      </c>
      <c r="I133" s="87" t="s">
        <v>346</v>
      </c>
      <c r="J133" s="83">
        <v>3920</v>
      </c>
      <c r="K133" s="83" t="s">
        <v>481</v>
      </c>
      <c r="L133" s="85">
        <v>45938</v>
      </c>
      <c r="M133" s="83">
        <v>10</v>
      </c>
      <c r="N133" s="86">
        <v>1</v>
      </c>
      <c r="O133" s="3">
        <v>0</v>
      </c>
      <c r="P133" s="3">
        <v>0</v>
      </c>
      <c r="Q133" s="33">
        <f>N133-O133-P133</f>
        <v>1</v>
      </c>
    </row>
    <row r="134" spans="1:17" ht="24.95" customHeight="1" x14ac:dyDescent="0.2">
      <c r="A134" s="10" t="str">
        <f>B134&amp;"|"&amp;C134&amp;"|"&amp;D134&amp;"|"&amp;E134&amp;"|"&amp;M134</f>
        <v>1441|1440011|138|2025|9</v>
      </c>
      <c r="B134" s="83">
        <v>1441</v>
      </c>
      <c r="C134" s="83">
        <v>1440011</v>
      </c>
      <c r="D134" s="83">
        <v>138</v>
      </c>
      <c r="E134" s="83">
        <v>2025</v>
      </c>
      <c r="F134" s="83">
        <v>10</v>
      </c>
      <c r="G134" s="94">
        <v>1</v>
      </c>
      <c r="H134" s="84">
        <v>54710693668</v>
      </c>
      <c r="I134" s="87" t="s">
        <v>378</v>
      </c>
      <c r="J134" s="83">
        <v>3611</v>
      </c>
      <c r="K134" s="83" t="s">
        <v>481</v>
      </c>
      <c r="L134" s="85">
        <v>45938</v>
      </c>
      <c r="M134" s="83">
        <v>9</v>
      </c>
      <c r="N134" s="86">
        <v>9084.23</v>
      </c>
      <c r="O134" s="3">
        <v>0</v>
      </c>
      <c r="P134" s="3">
        <v>0</v>
      </c>
      <c r="Q134" s="33">
        <f>N134-O134-P134</f>
        <v>9084.23</v>
      </c>
    </row>
    <row r="135" spans="1:17" ht="24.95" customHeight="1" x14ac:dyDescent="0.2">
      <c r="A135" s="10" t="str">
        <f>B135&amp;"|"&amp;C135&amp;"|"&amp;D135&amp;"|"&amp;E135&amp;"|"&amp;M135</f>
        <v>1441|1440011|142|2025|9</v>
      </c>
      <c r="B135" s="83">
        <v>1441</v>
      </c>
      <c r="C135" s="83">
        <v>1440011</v>
      </c>
      <c r="D135" s="83">
        <v>142</v>
      </c>
      <c r="E135" s="83">
        <v>2025</v>
      </c>
      <c r="F135" s="83">
        <v>10</v>
      </c>
      <c r="G135" s="94">
        <v>1</v>
      </c>
      <c r="H135" s="84">
        <v>87992400763</v>
      </c>
      <c r="I135" s="87" t="s">
        <v>382</v>
      </c>
      <c r="J135" s="83">
        <v>3611</v>
      </c>
      <c r="K135" s="83" t="s">
        <v>481</v>
      </c>
      <c r="L135" s="85">
        <v>45938</v>
      </c>
      <c r="M135" s="83">
        <v>9</v>
      </c>
      <c r="N135" s="86">
        <v>8404.11</v>
      </c>
      <c r="O135" s="3">
        <v>0</v>
      </c>
      <c r="P135" s="3">
        <v>0</v>
      </c>
      <c r="Q135" s="33">
        <f>N135-O135-P135</f>
        <v>8404.11</v>
      </c>
    </row>
    <row r="136" spans="1:17" ht="24.95" customHeight="1" x14ac:dyDescent="0.2">
      <c r="A136" s="10" t="str">
        <f>B136&amp;"|"&amp;C136&amp;"|"&amp;D136&amp;"|"&amp;E136&amp;"|"&amp;M136</f>
        <v>1441|1440011|146|2025|8</v>
      </c>
      <c r="B136" s="83">
        <v>1441</v>
      </c>
      <c r="C136" s="83">
        <v>1440011</v>
      </c>
      <c r="D136" s="83">
        <v>146</v>
      </c>
      <c r="E136" s="83">
        <v>2025</v>
      </c>
      <c r="F136" s="83">
        <v>10</v>
      </c>
      <c r="G136" s="94">
        <v>1</v>
      </c>
      <c r="H136" s="84">
        <v>34028316001509</v>
      </c>
      <c r="I136" s="87" t="s">
        <v>386</v>
      </c>
      <c r="J136" s="83">
        <v>3906</v>
      </c>
      <c r="K136" s="83" t="s">
        <v>483</v>
      </c>
      <c r="L136" s="85">
        <v>45938</v>
      </c>
      <c r="M136" s="83">
        <v>8</v>
      </c>
      <c r="N136" s="86">
        <v>236579.29</v>
      </c>
      <c r="O136" s="3">
        <v>0</v>
      </c>
      <c r="P136" s="3">
        <v>0</v>
      </c>
      <c r="Q136" s="33">
        <f>N136-O136-P136</f>
        <v>236579.29</v>
      </c>
    </row>
    <row r="137" spans="1:17" ht="24.95" customHeight="1" x14ac:dyDescent="0.2">
      <c r="A137" s="10" t="str">
        <f>B137&amp;"|"&amp;C137&amp;"|"&amp;D137&amp;"|"&amp;E137&amp;"|"&amp;M137</f>
        <v>1441|1440011|152|2025|9</v>
      </c>
      <c r="B137" s="83">
        <v>1441</v>
      </c>
      <c r="C137" s="83">
        <v>1440011</v>
      </c>
      <c r="D137" s="83">
        <v>152</v>
      </c>
      <c r="E137" s="83">
        <v>2025</v>
      </c>
      <c r="F137" s="83">
        <v>10</v>
      </c>
      <c r="G137" s="94">
        <v>1</v>
      </c>
      <c r="H137" s="84">
        <v>14165537000116</v>
      </c>
      <c r="I137" s="87" t="s">
        <v>390</v>
      </c>
      <c r="J137" s="83">
        <v>3920</v>
      </c>
      <c r="K137" s="83" t="s">
        <v>481</v>
      </c>
      <c r="L137" s="85">
        <v>45938</v>
      </c>
      <c r="M137" s="83">
        <v>9</v>
      </c>
      <c r="N137" s="86">
        <v>8404.1</v>
      </c>
      <c r="O137" s="3">
        <v>0</v>
      </c>
      <c r="P137" s="3">
        <v>0</v>
      </c>
      <c r="Q137" s="33">
        <f>N137-O137-P137</f>
        <v>8404.1</v>
      </c>
    </row>
    <row r="138" spans="1:17" ht="24.95" customHeight="1" x14ac:dyDescent="0.2">
      <c r="A138" s="10" t="str">
        <f>B138&amp;"|"&amp;C138&amp;"|"&amp;D138&amp;"|"&amp;E138&amp;"|"&amp;M138</f>
        <v>1441|1440011|175|2025|10</v>
      </c>
      <c r="B138" s="83">
        <v>1441</v>
      </c>
      <c r="C138" s="83">
        <v>1440011</v>
      </c>
      <c r="D138" s="83">
        <v>175</v>
      </c>
      <c r="E138" s="83">
        <v>2025</v>
      </c>
      <c r="F138" s="83">
        <v>10</v>
      </c>
      <c r="G138" s="94">
        <v>1</v>
      </c>
      <c r="H138" s="84">
        <v>7353227000160</v>
      </c>
      <c r="I138" s="87" t="s">
        <v>404</v>
      </c>
      <c r="J138" s="83">
        <v>3920</v>
      </c>
      <c r="K138" s="83" t="s">
        <v>481</v>
      </c>
      <c r="L138" s="85">
        <v>45938</v>
      </c>
      <c r="M138" s="83">
        <v>10</v>
      </c>
      <c r="N138" s="86">
        <v>20</v>
      </c>
      <c r="O138" s="3">
        <v>0</v>
      </c>
      <c r="P138" s="3">
        <v>0</v>
      </c>
      <c r="Q138" s="33">
        <f>N138-O138-P138</f>
        <v>20</v>
      </c>
    </row>
    <row r="139" spans="1:17" ht="24.95" customHeight="1" x14ac:dyDescent="0.2">
      <c r="A139" s="10" t="str">
        <f>B139&amp;"|"&amp;C139&amp;"|"&amp;D139&amp;"|"&amp;E139&amp;"|"&amp;M139</f>
        <v>1441|1440011|190|2025|10</v>
      </c>
      <c r="B139" s="83">
        <v>1441</v>
      </c>
      <c r="C139" s="83">
        <v>1440011</v>
      </c>
      <c r="D139" s="83">
        <v>190</v>
      </c>
      <c r="E139" s="83">
        <v>2025</v>
      </c>
      <c r="F139" s="83">
        <v>10</v>
      </c>
      <c r="G139" s="94">
        <v>1</v>
      </c>
      <c r="H139" s="84">
        <v>33683111000107</v>
      </c>
      <c r="I139" s="87" t="s">
        <v>411</v>
      </c>
      <c r="J139" s="83">
        <v>4002</v>
      </c>
      <c r="K139" s="83" t="s">
        <v>489</v>
      </c>
      <c r="L139" s="85">
        <v>45938</v>
      </c>
      <c r="M139" s="83">
        <v>10</v>
      </c>
      <c r="N139" s="86">
        <v>66939.7</v>
      </c>
      <c r="O139" s="3">
        <v>0</v>
      </c>
      <c r="P139" s="3">
        <v>0</v>
      </c>
      <c r="Q139" s="33">
        <f>N139-O139-P139</f>
        <v>66939.7</v>
      </c>
    </row>
    <row r="140" spans="1:17" ht="24.95" customHeight="1" x14ac:dyDescent="0.2">
      <c r="A140" s="10" t="str">
        <f>B140&amp;"|"&amp;C140&amp;"|"&amp;D140&amp;"|"&amp;E140&amp;"|"&amp;M140</f>
        <v>1441|1440011|261|2025|3</v>
      </c>
      <c r="B140" s="83">
        <v>1441</v>
      </c>
      <c r="C140" s="83">
        <v>1440011</v>
      </c>
      <c r="D140" s="83">
        <v>261</v>
      </c>
      <c r="E140" s="83">
        <v>2025</v>
      </c>
      <c r="F140" s="83">
        <v>10</v>
      </c>
      <c r="G140" s="94">
        <v>1</v>
      </c>
      <c r="H140" s="84">
        <v>33683111000107</v>
      </c>
      <c r="I140" s="87" t="s">
        <v>411</v>
      </c>
      <c r="J140" s="83">
        <v>4002</v>
      </c>
      <c r="K140" s="83" t="s">
        <v>489</v>
      </c>
      <c r="L140" s="85">
        <v>45938</v>
      </c>
      <c r="M140" s="83">
        <v>3</v>
      </c>
      <c r="N140" s="86">
        <v>2850.2</v>
      </c>
      <c r="O140" s="3">
        <v>0</v>
      </c>
      <c r="P140" s="3">
        <v>0</v>
      </c>
      <c r="Q140" s="33">
        <f>N140-O140-P140</f>
        <v>2850.2</v>
      </c>
    </row>
    <row r="141" spans="1:17" ht="24.95" customHeight="1" x14ac:dyDescent="0.2">
      <c r="A141" s="10" t="str">
        <f>B141&amp;"|"&amp;C141&amp;"|"&amp;D141&amp;"|"&amp;E141&amp;"|"&amp;M141</f>
        <v>1441|1440011|293|2025|22</v>
      </c>
      <c r="B141" s="83">
        <v>1441</v>
      </c>
      <c r="C141" s="83">
        <v>1440011</v>
      </c>
      <c r="D141" s="83">
        <v>293</v>
      </c>
      <c r="E141" s="83">
        <v>2025</v>
      </c>
      <c r="F141" s="83">
        <v>10</v>
      </c>
      <c r="G141" s="94">
        <v>1</v>
      </c>
      <c r="H141" s="84">
        <v>5487631000109</v>
      </c>
      <c r="I141" s="87" t="s">
        <v>445</v>
      </c>
      <c r="J141" s="83">
        <v>9329</v>
      </c>
      <c r="K141" s="83" t="s">
        <v>494</v>
      </c>
      <c r="L141" s="85">
        <v>45938</v>
      </c>
      <c r="M141" s="83">
        <v>22</v>
      </c>
      <c r="N141" s="86">
        <v>1184</v>
      </c>
      <c r="O141" s="3">
        <v>0</v>
      </c>
      <c r="P141" s="3">
        <v>0</v>
      </c>
      <c r="Q141" s="33">
        <f>N141-O141-P141</f>
        <v>1184</v>
      </c>
    </row>
    <row r="142" spans="1:17" ht="24.95" customHeight="1" x14ac:dyDescent="0.2">
      <c r="A142" s="10" t="str">
        <f>B142&amp;"|"&amp;C142&amp;"|"&amp;D142&amp;"|"&amp;E142&amp;"|"&amp;M142</f>
        <v>1441|1440011|293|2025|23</v>
      </c>
      <c r="B142" s="83">
        <v>1441</v>
      </c>
      <c r="C142" s="83">
        <v>1440011</v>
      </c>
      <c r="D142" s="83">
        <v>293</v>
      </c>
      <c r="E142" s="83">
        <v>2025</v>
      </c>
      <c r="F142" s="83">
        <v>10</v>
      </c>
      <c r="G142" s="94">
        <v>1</v>
      </c>
      <c r="H142" s="84">
        <v>5487631000109</v>
      </c>
      <c r="I142" s="87" t="s">
        <v>445</v>
      </c>
      <c r="J142" s="83">
        <v>9329</v>
      </c>
      <c r="K142" s="83" t="s">
        <v>494</v>
      </c>
      <c r="L142" s="85">
        <v>45938</v>
      </c>
      <c r="M142" s="83">
        <v>23</v>
      </c>
      <c r="N142" s="86">
        <v>592</v>
      </c>
      <c r="O142" s="3">
        <v>0</v>
      </c>
      <c r="P142" s="3">
        <v>0</v>
      </c>
      <c r="Q142" s="33">
        <f>N142-O142-P142</f>
        <v>592</v>
      </c>
    </row>
    <row r="143" spans="1:17" ht="24.95" customHeight="1" x14ac:dyDescent="0.2">
      <c r="A143" s="10" t="str">
        <f>B143&amp;"|"&amp;C143&amp;"|"&amp;D143&amp;"|"&amp;E143&amp;"|"&amp;M143</f>
        <v>1441|1440011|293|2025|24</v>
      </c>
      <c r="B143" s="83">
        <v>1441</v>
      </c>
      <c r="C143" s="83">
        <v>1440011</v>
      </c>
      <c r="D143" s="83">
        <v>293</v>
      </c>
      <c r="E143" s="83">
        <v>2025</v>
      </c>
      <c r="F143" s="83">
        <v>10</v>
      </c>
      <c r="G143" s="94">
        <v>1</v>
      </c>
      <c r="H143" s="84">
        <v>5487631000109</v>
      </c>
      <c r="I143" s="87" t="s">
        <v>445</v>
      </c>
      <c r="J143" s="83">
        <v>9329</v>
      </c>
      <c r="K143" s="83" t="s">
        <v>494</v>
      </c>
      <c r="L143" s="85">
        <v>45938</v>
      </c>
      <c r="M143" s="83">
        <v>24</v>
      </c>
      <c r="N143" s="86">
        <v>593</v>
      </c>
      <c r="O143" s="3">
        <v>0</v>
      </c>
      <c r="P143" s="3">
        <v>0</v>
      </c>
      <c r="Q143" s="33">
        <f>N143-O143-P143</f>
        <v>593</v>
      </c>
    </row>
    <row r="144" spans="1:17" ht="24.95" customHeight="1" x14ac:dyDescent="0.2">
      <c r="A144" s="10" t="str">
        <f>B144&amp;"|"&amp;C144&amp;"|"&amp;D144&amp;"|"&amp;E144&amp;"|"&amp;M144</f>
        <v>1441|1440005|2|2025|9</v>
      </c>
      <c r="B144" s="83">
        <v>1441</v>
      </c>
      <c r="C144" s="83">
        <v>1440005</v>
      </c>
      <c r="D144" s="83">
        <v>2</v>
      </c>
      <c r="E144" s="83">
        <v>2025</v>
      </c>
      <c r="F144" s="83">
        <v>10</v>
      </c>
      <c r="G144" s="94">
        <v>1</v>
      </c>
      <c r="H144" s="84">
        <v>201182000169</v>
      </c>
      <c r="I144" s="87" t="s">
        <v>117</v>
      </c>
      <c r="J144" s="83">
        <v>3008</v>
      </c>
      <c r="K144" s="83" t="s">
        <v>464</v>
      </c>
      <c r="L144" s="85">
        <v>45939</v>
      </c>
      <c r="M144" s="83">
        <v>9</v>
      </c>
      <c r="N144" s="86">
        <v>3971</v>
      </c>
      <c r="O144" s="3">
        <v>0</v>
      </c>
      <c r="P144" s="3">
        <v>0</v>
      </c>
      <c r="Q144" s="33">
        <f>N144-O144-P144</f>
        <v>3971</v>
      </c>
    </row>
    <row r="145" spans="1:17" ht="24.95" customHeight="1" x14ac:dyDescent="0.2">
      <c r="A145" s="10" t="str">
        <f>B145&amp;"|"&amp;C145&amp;"|"&amp;D145&amp;"|"&amp;E145&amp;"|"&amp;M145</f>
        <v>1441|1440005|45|2025|2</v>
      </c>
      <c r="B145" s="83">
        <v>1441</v>
      </c>
      <c r="C145" s="83">
        <v>1440005</v>
      </c>
      <c r="D145" s="83">
        <v>45</v>
      </c>
      <c r="E145" s="83">
        <v>2025</v>
      </c>
      <c r="F145" s="83">
        <v>10</v>
      </c>
      <c r="G145" s="94">
        <v>1</v>
      </c>
      <c r="H145" s="84">
        <v>49673898000158</v>
      </c>
      <c r="I145" s="87" t="s">
        <v>122</v>
      </c>
      <c r="J145" s="83">
        <v>5225</v>
      </c>
      <c r="K145" s="83" t="s">
        <v>36</v>
      </c>
      <c r="L145" s="85">
        <v>45939</v>
      </c>
      <c r="M145" s="83">
        <v>2</v>
      </c>
      <c r="N145" s="86">
        <v>8815.2000000000007</v>
      </c>
      <c r="O145" s="3">
        <v>0</v>
      </c>
      <c r="P145" s="3">
        <v>0</v>
      </c>
      <c r="Q145" s="33">
        <f>N145-O145-P145</f>
        <v>8815.2000000000007</v>
      </c>
    </row>
    <row r="146" spans="1:17" ht="24.95" customHeight="1" x14ac:dyDescent="0.2">
      <c r="A146" s="10" t="str">
        <f>B146&amp;"|"&amp;C146&amp;"|"&amp;D146&amp;"|"&amp;E146&amp;"|"&amp;M146</f>
        <v>1441|1440005|54|2025|1</v>
      </c>
      <c r="B146" s="83">
        <v>1441</v>
      </c>
      <c r="C146" s="83">
        <v>1440005</v>
      </c>
      <c r="D146" s="83">
        <v>54</v>
      </c>
      <c r="E146" s="83">
        <v>2025</v>
      </c>
      <c r="F146" s="83">
        <v>10</v>
      </c>
      <c r="G146" s="94">
        <v>1</v>
      </c>
      <c r="H146" s="84">
        <v>19561435000133</v>
      </c>
      <c r="I146" s="87" t="s">
        <v>124</v>
      </c>
      <c r="J146" s="83">
        <v>3001</v>
      </c>
      <c r="K146" s="83" t="s">
        <v>465</v>
      </c>
      <c r="L146" s="85">
        <v>45939</v>
      </c>
      <c r="M146" s="83">
        <v>1</v>
      </c>
      <c r="N146" s="86">
        <v>477.24</v>
      </c>
      <c r="O146" s="3">
        <v>0</v>
      </c>
      <c r="P146" s="3">
        <v>0</v>
      </c>
      <c r="Q146" s="33">
        <f>N146-O146-P146</f>
        <v>477.24</v>
      </c>
    </row>
    <row r="147" spans="1:17" ht="24.95" customHeight="1" x14ac:dyDescent="0.2">
      <c r="A147" s="10" t="str">
        <f>B147&amp;"|"&amp;C147&amp;"|"&amp;D147&amp;"|"&amp;E147&amp;"|"&amp;M147</f>
        <v>1441|1440005|59|2025|3</v>
      </c>
      <c r="B147" s="83">
        <v>1441</v>
      </c>
      <c r="C147" s="83">
        <v>1440005</v>
      </c>
      <c r="D147" s="83">
        <v>59</v>
      </c>
      <c r="E147" s="83">
        <v>2025</v>
      </c>
      <c r="F147" s="83">
        <v>10</v>
      </c>
      <c r="G147" s="94">
        <v>1</v>
      </c>
      <c r="H147" s="84">
        <v>2178270000112</v>
      </c>
      <c r="I147" s="87" t="s">
        <v>125</v>
      </c>
      <c r="J147" s="83">
        <v>3008</v>
      </c>
      <c r="K147" s="83" t="s">
        <v>464</v>
      </c>
      <c r="L147" s="85">
        <v>45939</v>
      </c>
      <c r="M147" s="83">
        <v>3</v>
      </c>
      <c r="N147" s="86">
        <v>375</v>
      </c>
      <c r="O147" s="3">
        <v>0</v>
      </c>
      <c r="P147" s="3">
        <v>0</v>
      </c>
      <c r="Q147" s="33">
        <f>N147-O147-P147</f>
        <v>375</v>
      </c>
    </row>
    <row r="148" spans="1:17" ht="24.95" customHeight="1" x14ac:dyDescent="0.2">
      <c r="A148" s="10" t="str">
        <f>B148&amp;"|"&amp;C148&amp;"|"&amp;D148&amp;"|"&amp;E148&amp;"|"&amp;M148</f>
        <v>1441|1440005|93|2025|4</v>
      </c>
      <c r="B148" s="83">
        <v>1441</v>
      </c>
      <c r="C148" s="83">
        <v>1440005</v>
      </c>
      <c r="D148" s="83">
        <v>93</v>
      </c>
      <c r="E148" s="83">
        <v>2025</v>
      </c>
      <c r="F148" s="83">
        <v>10</v>
      </c>
      <c r="G148" s="94">
        <v>1</v>
      </c>
      <c r="H148" s="84">
        <v>42981902000104</v>
      </c>
      <c r="I148" s="87" t="s">
        <v>128</v>
      </c>
      <c r="J148" s="83">
        <v>3020</v>
      </c>
      <c r="K148" s="83" t="s">
        <v>9</v>
      </c>
      <c r="L148" s="85">
        <v>45939</v>
      </c>
      <c r="M148" s="83">
        <v>4</v>
      </c>
      <c r="N148" s="86">
        <v>1149</v>
      </c>
      <c r="O148" s="3">
        <v>0</v>
      </c>
      <c r="P148" s="3">
        <v>0</v>
      </c>
      <c r="Q148" s="33">
        <f>N148-O148-P148</f>
        <v>1149</v>
      </c>
    </row>
    <row r="149" spans="1:17" ht="24.95" customHeight="1" x14ac:dyDescent="0.2">
      <c r="A149" s="10" t="str">
        <f>B149&amp;"|"&amp;C149&amp;"|"&amp;D149&amp;"|"&amp;E149&amp;"|"&amp;M149</f>
        <v>1441|1440005|109|2025|1</v>
      </c>
      <c r="B149" s="83">
        <v>1441</v>
      </c>
      <c r="C149" s="83">
        <v>1440005</v>
      </c>
      <c r="D149" s="83">
        <v>109</v>
      </c>
      <c r="E149" s="83">
        <v>2025</v>
      </c>
      <c r="F149" s="83">
        <v>10</v>
      </c>
      <c r="G149" s="94">
        <v>1</v>
      </c>
      <c r="H149" s="84">
        <v>43029546000188</v>
      </c>
      <c r="I149" s="87" t="s">
        <v>131</v>
      </c>
      <c r="J149" s="83">
        <v>5212</v>
      </c>
      <c r="K149" s="83" t="s">
        <v>34</v>
      </c>
      <c r="L149" s="85">
        <v>45939</v>
      </c>
      <c r="M149" s="83">
        <v>1</v>
      </c>
      <c r="N149" s="86">
        <v>565.98</v>
      </c>
      <c r="O149" s="3">
        <v>0</v>
      </c>
      <c r="P149" s="3">
        <v>0</v>
      </c>
      <c r="Q149" s="33">
        <f>N149-O149-P149</f>
        <v>565.98</v>
      </c>
    </row>
    <row r="150" spans="1:17" ht="24.95" customHeight="1" x14ac:dyDescent="0.2">
      <c r="A150" s="10" t="str">
        <f>B150&amp;"|"&amp;C150&amp;"|"&amp;D150&amp;"|"&amp;E150&amp;"|"&amp;M150</f>
        <v>1441|1440005|110|2025|1</v>
      </c>
      <c r="B150" s="83">
        <v>1441</v>
      </c>
      <c r="C150" s="83">
        <v>1440005</v>
      </c>
      <c r="D150" s="83">
        <v>110</v>
      </c>
      <c r="E150" s="83">
        <v>2025</v>
      </c>
      <c r="F150" s="83">
        <v>10</v>
      </c>
      <c r="G150" s="94">
        <v>1</v>
      </c>
      <c r="H150" s="84">
        <v>43029546000188</v>
      </c>
      <c r="I150" s="87" t="s">
        <v>131</v>
      </c>
      <c r="J150" s="83">
        <v>5210</v>
      </c>
      <c r="K150" s="83" t="s">
        <v>33</v>
      </c>
      <c r="L150" s="85">
        <v>45939</v>
      </c>
      <c r="M150" s="83">
        <v>1</v>
      </c>
      <c r="N150" s="86">
        <v>1692.34</v>
      </c>
      <c r="O150" s="3">
        <v>0</v>
      </c>
      <c r="P150" s="3">
        <v>0</v>
      </c>
      <c r="Q150" s="33">
        <f>N150-O150-P150</f>
        <v>1692.34</v>
      </c>
    </row>
    <row r="151" spans="1:17" ht="24.95" customHeight="1" x14ac:dyDescent="0.2">
      <c r="A151" s="10" t="str">
        <f>B151&amp;"|"&amp;C151&amp;"|"&amp;D151&amp;"|"&amp;E151&amp;"|"&amp;M151</f>
        <v>1441|1440005|111|2025|1</v>
      </c>
      <c r="B151" s="83">
        <v>1441</v>
      </c>
      <c r="C151" s="83">
        <v>1440005</v>
      </c>
      <c r="D151" s="83">
        <v>111</v>
      </c>
      <c r="E151" s="83">
        <v>2025</v>
      </c>
      <c r="F151" s="83">
        <v>10</v>
      </c>
      <c r="G151" s="94">
        <v>1</v>
      </c>
      <c r="H151" s="84">
        <v>43029546000188</v>
      </c>
      <c r="I151" s="87" t="s">
        <v>131</v>
      </c>
      <c r="J151" s="83">
        <v>5204</v>
      </c>
      <c r="K151" s="83" t="s">
        <v>469</v>
      </c>
      <c r="L151" s="85">
        <v>45939</v>
      </c>
      <c r="M151" s="83">
        <v>1</v>
      </c>
      <c r="N151" s="86">
        <v>274.47000000000003</v>
      </c>
      <c r="O151" s="3">
        <v>0</v>
      </c>
      <c r="P151" s="3">
        <v>0</v>
      </c>
      <c r="Q151" s="33">
        <f>N151-O151-P151</f>
        <v>274.47000000000003</v>
      </c>
    </row>
    <row r="152" spans="1:17" ht="24.95" customHeight="1" x14ac:dyDescent="0.2">
      <c r="A152" s="10" t="str">
        <f>B152&amp;"|"&amp;C152&amp;"|"&amp;D152&amp;"|"&amp;E152&amp;"|"&amp;M152</f>
        <v>1441|1440005|112|2025|1</v>
      </c>
      <c r="B152" s="83">
        <v>1441</v>
      </c>
      <c r="C152" s="83">
        <v>1440005</v>
      </c>
      <c r="D152" s="83">
        <v>112</v>
      </c>
      <c r="E152" s="83">
        <v>2025</v>
      </c>
      <c r="F152" s="83">
        <v>10</v>
      </c>
      <c r="G152" s="94">
        <v>1</v>
      </c>
      <c r="H152" s="84">
        <v>43029546000188</v>
      </c>
      <c r="I152" s="87" t="s">
        <v>131</v>
      </c>
      <c r="J152" s="83">
        <v>3041</v>
      </c>
      <c r="K152" s="83" t="s">
        <v>470</v>
      </c>
      <c r="L152" s="85">
        <v>45939</v>
      </c>
      <c r="M152" s="83">
        <v>1</v>
      </c>
      <c r="N152" s="86">
        <v>1598.34</v>
      </c>
      <c r="O152" s="3">
        <v>0</v>
      </c>
      <c r="P152" s="3">
        <v>0</v>
      </c>
      <c r="Q152" s="33">
        <f>N152-O152-P152</f>
        <v>1598.34</v>
      </c>
    </row>
    <row r="153" spans="1:17" ht="24.95" customHeight="1" x14ac:dyDescent="0.2">
      <c r="A153" s="10" t="str">
        <f>B153&amp;"|"&amp;C153&amp;"|"&amp;D153&amp;"|"&amp;E153&amp;"|"&amp;M153</f>
        <v>1441|1440005|114|2025|1</v>
      </c>
      <c r="B153" s="83">
        <v>1441</v>
      </c>
      <c r="C153" s="83">
        <v>1440005</v>
      </c>
      <c r="D153" s="83">
        <v>114</v>
      </c>
      <c r="E153" s="83">
        <v>2025</v>
      </c>
      <c r="F153" s="83">
        <v>10</v>
      </c>
      <c r="G153" s="94">
        <v>1</v>
      </c>
      <c r="H153" s="84">
        <v>43029546000188</v>
      </c>
      <c r="I153" s="87" t="s">
        <v>131</v>
      </c>
      <c r="J153" s="83">
        <v>3030</v>
      </c>
      <c r="K153" s="83" t="s">
        <v>10</v>
      </c>
      <c r="L153" s="85">
        <v>45939</v>
      </c>
      <c r="M153" s="83">
        <v>1</v>
      </c>
      <c r="N153" s="86">
        <v>334.91</v>
      </c>
      <c r="O153" s="3">
        <v>0</v>
      </c>
      <c r="P153" s="3">
        <v>0</v>
      </c>
      <c r="Q153" s="33">
        <f>N153-O153-P153</f>
        <v>334.91</v>
      </c>
    </row>
    <row r="154" spans="1:17" ht="24.95" customHeight="1" x14ac:dyDescent="0.2">
      <c r="A154" s="10" t="str">
        <f>B154&amp;"|"&amp;C154&amp;"|"&amp;D154&amp;"|"&amp;E154&amp;"|"&amp;M154</f>
        <v>1441|1440005|124|2025|1</v>
      </c>
      <c r="B154" s="83">
        <v>1441</v>
      </c>
      <c r="C154" s="83">
        <v>1440005</v>
      </c>
      <c r="D154" s="83">
        <v>124</v>
      </c>
      <c r="E154" s="83">
        <v>2025</v>
      </c>
      <c r="F154" s="83">
        <v>10</v>
      </c>
      <c r="G154" s="94">
        <v>1</v>
      </c>
      <c r="H154" s="84">
        <v>201182000169</v>
      </c>
      <c r="I154" s="87" t="s">
        <v>117</v>
      </c>
      <c r="J154" s="83">
        <v>3030</v>
      </c>
      <c r="K154" s="83" t="s">
        <v>10</v>
      </c>
      <c r="L154" s="85">
        <v>45939</v>
      </c>
      <c r="M154" s="83">
        <v>1</v>
      </c>
      <c r="N154" s="86">
        <v>225</v>
      </c>
      <c r="O154" s="3">
        <v>0</v>
      </c>
      <c r="P154" s="3">
        <v>0</v>
      </c>
      <c r="Q154" s="33">
        <f>N154-O154-P154</f>
        <v>225</v>
      </c>
    </row>
    <row r="155" spans="1:17" ht="24.95" customHeight="1" x14ac:dyDescent="0.2">
      <c r="A155" s="10" t="str">
        <f>B155&amp;"|"&amp;C155&amp;"|"&amp;D155&amp;"|"&amp;E155&amp;"|"&amp;M155</f>
        <v>1441|1440011|121|2025|9</v>
      </c>
      <c r="B155" s="83">
        <v>1441</v>
      </c>
      <c r="C155" s="83">
        <v>1440011</v>
      </c>
      <c r="D155" s="83">
        <v>121</v>
      </c>
      <c r="E155" s="83">
        <v>2025</v>
      </c>
      <c r="F155" s="83">
        <v>10</v>
      </c>
      <c r="G155" s="94">
        <v>1</v>
      </c>
      <c r="H155" s="84">
        <v>22884260000100</v>
      </c>
      <c r="I155" s="87" t="s">
        <v>365</v>
      </c>
      <c r="J155" s="83">
        <v>3921</v>
      </c>
      <c r="K155" s="83" t="s">
        <v>482</v>
      </c>
      <c r="L155" s="85">
        <v>45939</v>
      </c>
      <c r="M155" s="83">
        <v>9</v>
      </c>
      <c r="N155" s="86">
        <v>12673</v>
      </c>
      <c r="O155" s="89">
        <v>633.65</v>
      </c>
      <c r="P155" s="3">
        <v>0</v>
      </c>
      <c r="Q155" s="33">
        <f>N155-O155-P155</f>
        <v>12039.35</v>
      </c>
    </row>
    <row r="156" spans="1:17" ht="24.95" customHeight="1" x14ac:dyDescent="0.2">
      <c r="A156" s="10" t="str">
        <f>B156&amp;"|"&amp;C156&amp;"|"&amp;D156&amp;"|"&amp;E156&amp;"|"&amp;M156</f>
        <v>1441|1440011|123|2025|10</v>
      </c>
      <c r="B156" s="83">
        <v>1441</v>
      </c>
      <c r="C156" s="83">
        <v>1440011</v>
      </c>
      <c r="D156" s="83">
        <v>123</v>
      </c>
      <c r="E156" s="83">
        <v>2025</v>
      </c>
      <c r="F156" s="83">
        <v>10</v>
      </c>
      <c r="G156" s="94">
        <v>1</v>
      </c>
      <c r="H156" s="84">
        <v>22884260000100</v>
      </c>
      <c r="I156" s="87" t="s">
        <v>365</v>
      </c>
      <c r="J156" s="83">
        <v>3921</v>
      </c>
      <c r="K156" s="83" t="s">
        <v>482</v>
      </c>
      <c r="L156" s="85">
        <v>45939</v>
      </c>
      <c r="M156" s="83">
        <v>10</v>
      </c>
      <c r="N156" s="86">
        <v>28827.54</v>
      </c>
      <c r="O156" s="88">
        <v>1441.38</v>
      </c>
      <c r="P156" s="3">
        <v>0</v>
      </c>
      <c r="Q156" s="33">
        <f>N156-O156-P156</f>
        <v>27386.16</v>
      </c>
    </row>
    <row r="157" spans="1:17" ht="24.95" customHeight="1" x14ac:dyDescent="0.2">
      <c r="A157" s="10" t="str">
        <f>B157&amp;"|"&amp;C157&amp;"|"&amp;D157&amp;"|"&amp;E157&amp;"|"&amp;M157</f>
        <v>1441|1440011|129|2025|9</v>
      </c>
      <c r="B157" s="83">
        <v>1441</v>
      </c>
      <c r="C157" s="83">
        <v>1440011</v>
      </c>
      <c r="D157" s="83">
        <v>129</v>
      </c>
      <c r="E157" s="83">
        <v>2025</v>
      </c>
      <c r="F157" s="83">
        <v>10</v>
      </c>
      <c r="G157" s="94">
        <v>1</v>
      </c>
      <c r="H157" s="84">
        <v>9037150000144</v>
      </c>
      <c r="I157" s="87" t="s">
        <v>372</v>
      </c>
      <c r="J157" s="83">
        <v>3921</v>
      </c>
      <c r="K157" s="83" t="s">
        <v>482</v>
      </c>
      <c r="L157" s="85">
        <v>45939</v>
      </c>
      <c r="M157" s="83">
        <v>9</v>
      </c>
      <c r="N157" s="86">
        <v>17898.52</v>
      </c>
      <c r="O157" s="88">
        <v>563.79999999999995</v>
      </c>
      <c r="P157" s="3">
        <v>0</v>
      </c>
      <c r="Q157" s="33">
        <f>N157-O157-P157</f>
        <v>17334.72</v>
      </c>
    </row>
    <row r="158" spans="1:17" ht="24.95" customHeight="1" x14ac:dyDescent="0.2">
      <c r="A158" s="10" t="str">
        <f>B158&amp;"|"&amp;C158&amp;"|"&amp;D158&amp;"|"&amp;E158&amp;"|"&amp;M158</f>
        <v>1441|1440011|131|2025|9</v>
      </c>
      <c r="B158" s="83">
        <v>1441</v>
      </c>
      <c r="C158" s="83">
        <v>1440011</v>
      </c>
      <c r="D158" s="83">
        <v>131</v>
      </c>
      <c r="E158" s="83">
        <v>2025</v>
      </c>
      <c r="F158" s="83">
        <v>10</v>
      </c>
      <c r="G158" s="94">
        <v>1</v>
      </c>
      <c r="H158" s="84">
        <v>10426962000160</v>
      </c>
      <c r="I158" s="87" t="s">
        <v>374</v>
      </c>
      <c r="J158" s="83">
        <v>3921</v>
      </c>
      <c r="K158" s="83" t="s">
        <v>482</v>
      </c>
      <c r="L158" s="85">
        <v>45939</v>
      </c>
      <c r="M158" s="83">
        <v>9</v>
      </c>
      <c r="N158" s="86">
        <v>15416.24</v>
      </c>
      <c r="O158" s="88">
        <v>730.73</v>
      </c>
      <c r="P158" s="3">
        <v>0</v>
      </c>
      <c r="Q158" s="33">
        <f>N158-O158-P158</f>
        <v>14685.51</v>
      </c>
    </row>
    <row r="159" spans="1:17" ht="24.95" customHeight="1" x14ac:dyDescent="0.2">
      <c r="A159" s="10" t="str">
        <f>B159&amp;"|"&amp;C159&amp;"|"&amp;D159&amp;"|"&amp;E159&amp;"|"&amp;M159</f>
        <v>1441|1440011|134|2025|9</v>
      </c>
      <c r="B159" s="83">
        <v>1441</v>
      </c>
      <c r="C159" s="83">
        <v>1440011</v>
      </c>
      <c r="D159" s="83">
        <v>134</v>
      </c>
      <c r="E159" s="83">
        <v>2025</v>
      </c>
      <c r="F159" s="83">
        <v>10</v>
      </c>
      <c r="G159" s="94">
        <v>1</v>
      </c>
      <c r="H159" s="84">
        <v>10426962000160</v>
      </c>
      <c r="I159" s="87" t="s">
        <v>374</v>
      </c>
      <c r="J159" s="83">
        <v>3921</v>
      </c>
      <c r="K159" s="83" t="s">
        <v>482</v>
      </c>
      <c r="L159" s="85">
        <v>45939</v>
      </c>
      <c r="M159" s="83">
        <v>9</v>
      </c>
      <c r="N159" s="86">
        <v>27057.45</v>
      </c>
      <c r="O159" s="88">
        <v>1282.52</v>
      </c>
      <c r="P159" s="3">
        <v>0</v>
      </c>
      <c r="Q159" s="33">
        <f>N159-O159-P159</f>
        <v>25774.93</v>
      </c>
    </row>
    <row r="160" spans="1:17" ht="24.95" customHeight="1" x14ac:dyDescent="0.2">
      <c r="A160" s="10" t="str">
        <f>B160&amp;"|"&amp;C160&amp;"|"&amp;D160&amp;"|"&amp;E160&amp;"|"&amp;M160</f>
        <v>1441|1440011|136|2025|9</v>
      </c>
      <c r="B160" s="83">
        <v>1441</v>
      </c>
      <c r="C160" s="83">
        <v>1440011</v>
      </c>
      <c r="D160" s="83">
        <v>136</v>
      </c>
      <c r="E160" s="83">
        <v>2025</v>
      </c>
      <c r="F160" s="83">
        <v>10</v>
      </c>
      <c r="G160" s="94">
        <v>1</v>
      </c>
      <c r="H160" s="84">
        <v>10426962000160</v>
      </c>
      <c r="I160" s="87" t="s">
        <v>374</v>
      </c>
      <c r="J160" s="83">
        <v>3921</v>
      </c>
      <c r="K160" s="83" t="s">
        <v>482</v>
      </c>
      <c r="L160" s="85">
        <v>45939</v>
      </c>
      <c r="M160" s="83">
        <v>9</v>
      </c>
      <c r="N160" s="86">
        <v>4275</v>
      </c>
      <c r="O160" s="88">
        <v>202.64</v>
      </c>
      <c r="P160" s="3">
        <v>0</v>
      </c>
      <c r="Q160" s="33">
        <f>N160-O160-P160</f>
        <v>4072.36</v>
      </c>
    </row>
    <row r="161" spans="1:17" ht="24.95" customHeight="1" x14ac:dyDescent="0.2">
      <c r="A161" s="10" t="str">
        <f>B161&amp;"|"&amp;C161&amp;"|"&amp;D161&amp;"|"&amp;E161&amp;"|"&amp;M161</f>
        <v>1441|1440011|137|2025|9</v>
      </c>
      <c r="B161" s="83">
        <v>1441</v>
      </c>
      <c r="C161" s="83">
        <v>1440011</v>
      </c>
      <c r="D161" s="83">
        <v>137</v>
      </c>
      <c r="E161" s="83">
        <v>2025</v>
      </c>
      <c r="F161" s="83">
        <v>10</v>
      </c>
      <c r="G161" s="94">
        <v>1</v>
      </c>
      <c r="H161" s="84">
        <v>10426962000160</v>
      </c>
      <c r="I161" s="87" t="s">
        <v>374</v>
      </c>
      <c r="J161" s="83">
        <v>3921</v>
      </c>
      <c r="K161" s="83" t="s">
        <v>482</v>
      </c>
      <c r="L161" s="85">
        <v>45939</v>
      </c>
      <c r="M161" s="83">
        <v>9</v>
      </c>
      <c r="N161" s="86">
        <v>6765</v>
      </c>
      <c r="O161" s="88">
        <v>320.66000000000003</v>
      </c>
      <c r="P161" s="3">
        <v>0</v>
      </c>
      <c r="Q161" s="33">
        <f>N161-O161-P161</f>
        <v>6444.34</v>
      </c>
    </row>
    <row r="162" spans="1:17" ht="24.95" customHeight="1" x14ac:dyDescent="0.2">
      <c r="A162" s="10" t="str">
        <f>B162&amp;"|"&amp;C162&amp;"|"&amp;D162&amp;"|"&amp;E162&amp;"|"&amp;M162</f>
        <v>1441|1440011|172|2025|9</v>
      </c>
      <c r="B162" s="83">
        <v>1441</v>
      </c>
      <c r="C162" s="83">
        <v>1440011</v>
      </c>
      <c r="D162" s="83">
        <v>172</v>
      </c>
      <c r="E162" s="83">
        <v>2025</v>
      </c>
      <c r="F162" s="83">
        <v>10</v>
      </c>
      <c r="G162" s="94">
        <v>1</v>
      </c>
      <c r="H162" s="84">
        <v>18124040000100</v>
      </c>
      <c r="I162" s="87" t="s">
        <v>403</v>
      </c>
      <c r="J162" s="83">
        <v>3920</v>
      </c>
      <c r="K162" s="83" t="s">
        <v>481</v>
      </c>
      <c r="L162" s="85">
        <v>45939</v>
      </c>
      <c r="M162" s="83">
        <v>9</v>
      </c>
      <c r="N162" s="86">
        <v>10455.780000000001</v>
      </c>
      <c r="O162" s="3">
        <v>0</v>
      </c>
      <c r="P162" s="3">
        <v>0</v>
      </c>
      <c r="Q162" s="33">
        <f>N162-O162-P162</f>
        <v>10455.780000000001</v>
      </c>
    </row>
    <row r="163" spans="1:17" ht="24.95" customHeight="1" x14ac:dyDescent="0.2">
      <c r="A163" s="10" t="str">
        <f>B163&amp;"|"&amp;C163&amp;"|"&amp;D163&amp;"|"&amp;E163&amp;"|"&amp;M163</f>
        <v>1441|1440011|194|2025|16</v>
      </c>
      <c r="B163" s="83">
        <v>1441</v>
      </c>
      <c r="C163" s="83">
        <v>1440011</v>
      </c>
      <c r="D163" s="83">
        <v>194</v>
      </c>
      <c r="E163" s="83">
        <v>2025</v>
      </c>
      <c r="F163" s="83">
        <v>10</v>
      </c>
      <c r="G163" s="94">
        <v>1</v>
      </c>
      <c r="H163" s="84">
        <v>46019498000135</v>
      </c>
      <c r="I163" s="87" t="s">
        <v>413</v>
      </c>
      <c r="J163" s="83">
        <v>4002</v>
      </c>
      <c r="K163" s="83" t="s">
        <v>489</v>
      </c>
      <c r="L163" s="85">
        <v>45939</v>
      </c>
      <c r="M163" s="83">
        <v>16</v>
      </c>
      <c r="N163" s="86">
        <v>3445.62</v>
      </c>
      <c r="O163" s="3">
        <v>0</v>
      </c>
      <c r="P163" s="3">
        <v>0</v>
      </c>
      <c r="Q163" s="33">
        <f>N163-O163-P163</f>
        <v>3445.62</v>
      </c>
    </row>
    <row r="164" spans="1:17" ht="24.95" customHeight="1" x14ac:dyDescent="0.2">
      <c r="A164" s="10" t="str">
        <f>B164&amp;"|"&amp;C164&amp;"|"&amp;D164&amp;"|"&amp;E164&amp;"|"&amp;M164</f>
        <v>1441|1440011|194|2025|17</v>
      </c>
      <c r="B164" s="83">
        <v>1441</v>
      </c>
      <c r="C164" s="83">
        <v>1440011</v>
      </c>
      <c r="D164" s="83">
        <v>194</v>
      </c>
      <c r="E164" s="83">
        <v>2025</v>
      </c>
      <c r="F164" s="83">
        <v>10</v>
      </c>
      <c r="G164" s="94">
        <v>1</v>
      </c>
      <c r="H164" s="84">
        <v>46019498000135</v>
      </c>
      <c r="I164" s="87" t="s">
        <v>413</v>
      </c>
      <c r="J164" s="83">
        <v>4002</v>
      </c>
      <c r="K164" s="83" t="s">
        <v>489</v>
      </c>
      <c r="L164" s="85">
        <v>45939</v>
      </c>
      <c r="M164" s="83">
        <v>17</v>
      </c>
      <c r="N164" s="86">
        <v>7157.5</v>
      </c>
      <c r="O164" s="3">
        <v>0</v>
      </c>
      <c r="P164" s="3">
        <v>0</v>
      </c>
      <c r="Q164" s="33">
        <f>N164-O164-P164</f>
        <v>7157.5</v>
      </c>
    </row>
    <row r="165" spans="1:17" ht="24.95" customHeight="1" x14ac:dyDescent="0.2">
      <c r="A165" s="10" t="str">
        <f>B165&amp;"|"&amp;C165&amp;"|"&amp;D165&amp;"|"&amp;E165&amp;"|"&amp;M165</f>
        <v>1441|1440011|207|2025|9</v>
      </c>
      <c r="B165" s="83">
        <v>1441</v>
      </c>
      <c r="C165" s="83">
        <v>1440011</v>
      </c>
      <c r="D165" s="83">
        <v>207</v>
      </c>
      <c r="E165" s="83">
        <v>2025</v>
      </c>
      <c r="F165" s="83">
        <v>10</v>
      </c>
      <c r="G165" s="94">
        <v>1</v>
      </c>
      <c r="H165" s="84">
        <v>5381960000162</v>
      </c>
      <c r="I165" s="87" t="s">
        <v>422</v>
      </c>
      <c r="J165" s="83">
        <v>3921</v>
      </c>
      <c r="K165" s="83" t="s">
        <v>482</v>
      </c>
      <c r="L165" s="85">
        <v>45939</v>
      </c>
      <c r="M165" s="83">
        <v>9</v>
      </c>
      <c r="N165" s="86">
        <v>18397.14</v>
      </c>
      <c r="O165" s="88">
        <v>783.72</v>
      </c>
      <c r="P165" s="3">
        <v>0</v>
      </c>
      <c r="Q165" s="33">
        <f>N165-O165-P165</f>
        <v>17613.419999999998</v>
      </c>
    </row>
    <row r="166" spans="1:17" ht="24.95" customHeight="1" x14ac:dyDescent="0.2">
      <c r="A166" s="10" t="str">
        <f>B166&amp;"|"&amp;C166&amp;"|"&amp;D166&amp;"|"&amp;E166&amp;"|"&amp;M166</f>
        <v>1441|1440011|211|2025|9</v>
      </c>
      <c r="B166" s="83">
        <v>1441</v>
      </c>
      <c r="C166" s="83">
        <v>1440011</v>
      </c>
      <c r="D166" s="83">
        <v>211</v>
      </c>
      <c r="E166" s="83">
        <v>2025</v>
      </c>
      <c r="F166" s="83">
        <v>10</v>
      </c>
      <c r="G166" s="94">
        <v>1</v>
      </c>
      <c r="H166" s="84">
        <v>5381960000162</v>
      </c>
      <c r="I166" s="87" t="s">
        <v>422</v>
      </c>
      <c r="J166" s="83">
        <v>3921</v>
      </c>
      <c r="K166" s="83" t="s">
        <v>482</v>
      </c>
      <c r="L166" s="85">
        <v>45939</v>
      </c>
      <c r="M166" s="83">
        <v>9</v>
      </c>
      <c r="N166" s="86">
        <v>1106.28</v>
      </c>
      <c r="O166" s="88">
        <v>47.13</v>
      </c>
      <c r="P166" s="3">
        <v>0</v>
      </c>
      <c r="Q166" s="33">
        <f>N166-O166-P166</f>
        <v>1059.1499999999999</v>
      </c>
    </row>
    <row r="167" spans="1:17" ht="24.95" customHeight="1" x14ac:dyDescent="0.2">
      <c r="A167" s="10" t="str">
        <f>B167&amp;"|"&amp;C167&amp;"|"&amp;D167&amp;"|"&amp;E167&amp;"|"&amp;M167</f>
        <v>1441|1440011|212|2025|9</v>
      </c>
      <c r="B167" s="83">
        <v>1441</v>
      </c>
      <c r="C167" s="83">
        <v>1440011</v>
      </c>
      <c r="D167" s="83">
        <v>212</v>
      </c>
      <c r="E167" s="83">
        <v>2025</v>
      </c>
      <c r="F167" s="83">
        <v>10</v>
      </c>
      <c r="G167" s="94">
        <v>1</v>
      </c>
      <c r="H167" s="84">
        <v>22884260000100</v>
      </c>
      <c r="I167" s="87" t="s">
        <v>365</v>
      </c>
      <c r="J167" s="83">
        <v>3921</v>
      </c>
      <c r="K167" s="83" t="s">
        <v>482</v>
      </c>
      <c r="L167" s="85">
        <v>45939</v>
      </c>
      <c r="M167" s="83">
        <v>9</v>
      </c>
      <c r="N167" s="86">
        <v>16065.4</v>
      </c>
      <c r="O167" s="88">
        <v>803.27</v>
      </c>
      <c r="P167" s="3">
        <v>0</v>
      </c>
      <c r="Q167" s="33">
        <f>N167-O167-P167</f>
        <v>15262.13</v>
      </c>
    </row>
    <row r="168" spans="1:17" ht="24.95" customHeight="1" x14ac:dyDescent="0.2">
      <c r="A168" s="10" t="str">
        <f>B168&amp;"|"&amp;C168&amp;"|"&amp;D168&amp;"|"&amp;E168&amp;"|"&amp;M168</f>
        <v>1441|1440011|229|2025|15</v>
      </c>
      <c r="B168" s="83">
        <v>1441</v>
      </c>
      <c r="C168" s="83">
        <v>1440011</v>
      </c>
      <c r="D168" s="83">
        <v>229</v>
      </c>
      <c r="E168" s="83">
        <v>2025</v>
      </c>
      <c r="F168" s="83">
        <v>10</v>
      </c>
      <c r="G168" s="94">
        <v>1</v>
      </c>
      <c r="H168" s="84">
        <v>34454477000169</v>
      </c>
      <c r="I168" s="87" t="s">
        <v>431</v>
      </c>
      <c r="J168" s="83">
        <v>3921</v>
      </c>
      <c r="K168" s="83" t="s">
        <v>482</v>
      </c>
      <c r="L168" s="85">
        <v>45939</v>
      </c>
      <c r="M168" s="83">
        <v>15</v>
      </c>
      <c r="N168" s="86">
        <v>2988.98</v>
      </c>
      <c r="O168" s="3">
        <v>0</v>
      </c>
      <c r="P168" s="3">
        <v>0</v>
      </c>
      <c r="Q168" s="33">
        <f>N168-O168-P168</f>
        <v>2988.98</v>
      </c>
    </row>
    <row r="169" spans="1:17" ht="24.95" customHeight="1" x14ac:dyDescent="0.2">
      <c r="A169" s="10" t="str">
        <f>B169&amp;"|"&amp;C169&amp;"|"&amp;D169&amp;"|"&amp;E169&amp;"|"&amp;M169</f>
        <v>1441|1440011|255|2025|2</v>
      </c>
      <c r="B169" s="83">
        <v>1441</v>
      </c>
      <c r="C169" s="83">
        <v>1440011</v>
      </c>
      <c r="D169" s="83">
        <v>255</v>
      </c>
      <c r="E169" s="83">
        <v>2025</v>
      </c>
      <c r="F169" s="83">
        <v>10</v>
      </c>
      <c r="G169" s="94">
        <v>1</v>
      </c>
      <c r="H169" s="84">
        <v>13586248000128</v>
      </c>
      <c r="I169" s="87" t="s">
        <v>439</v>
      </c>
      <c r="J169" s="83">
        <v>3922</v>
      </c>
      <c r="K169" s="83" t="s">
        <v>21</v>
      </c>
      <c r="L169" s="85">
        <v>45939</v>
      </c>
      <c r="M169" s="83">
        <v>2</v>
      </c>
      <c r="N169" s="86">
        <v>3709.12</v>
      </c>
      <c r="O169" s="88">
        <v>152.07</v>
      </c>
      <c r="P169" s="3">
        <v>0</v>
      </c>
      <c r="Q169" s="33">
        <f>N169-O169-P169</f>
        <v>3557.0499999999997</v>
      </c>
    </row>
    <row r="170" spans="1:17" ht="24.95" customHeight="1" x14ac:dyDescent="0.2">
      <c r="A170" s="10" t="str">
        <f>B170&amp;"|"&amp;C170&amp;"|"&amp;D170&amp;"|"&amp;E170&amp;"|"&amp;M170</f>
        <v>1441|1440011|256|2025|2</v>
      </c>
      <c r="B170" s="83">
        <v>1441</v>
      </c>
      <c r="C170" s="83">
        <v>1440011</v>
      </c>
      <c r="D170" s="83">
        <v>256</v>
      </c>
      <c r="E170" s="83">
        <v>2025</v>
      </c>
      <c r="F170" s="83">
        <v>10</v>
      </c>
      <c r="G170" s="94">
        <v>1</v>
      </c>
      <c r="H170" s="84">
        <v>13586248000128</v>
      </c>
      <c r="I170" s="87" t="s">
        <v>439</v>
      </c>
      <c r="J170" s="83">
        <v>3931</v>
      </c>
      <c r="K170" s="83" t="s">
        <v>477</v>
      </c>
      <c r="L170" s="85">
        <v>45939</v>
      </c>
      <c r="M170" s="83">
        <v>2</v>
      </c>
      <c r="N170" s="86">
        <v>3996.8</v>
      </c>
      <c r="O170" s="88">
        <v>163.87</v>
      </c>
      <c r="P170" s="3">
        <v>0</v>
      </c>
      <c r="Q170" s="33">
        <f>N170-O170-P170</f>
        <v>3832.9300000000003</v>
      </c>
    </row>
    <row r="171" spans="1:17" ht="24.95" customHeight="1" x14ac:dyDescent="0.2">
      <c r="A171" s="10" t="str">
        <f>B171&amp;"|"&amp;C171&amp;"|"&amp;D171&amp;"|"&amp;E171&amp;"|"&amp;M171</f>
        <v>1441|1440011|263|2025|6</v>
      </c>
      <c r="B171" s="83">
        <v>1441</v>
      </c>
      <c r="C171" s="83">
        <v>1440011</v>
      </c>
      <c r="D171" s="83">
        <v>263</v>
      </c>
      <c r="E171" s="83">
        <v>2025</v>
      </c>
      <c r="F171" s="83">
        <v>10</v>
      </c>
      <c r="G171" s="94">
        <v>1</v>
      </c>
      <c r="H171" s="84">
        <v>5814441000140</v>
      </c>
      <c r="I171" s="87" t="s">
        <v>442</v>
      </c>
      <c r="J171" s="83">
        <v>3919</v>
      </c>
      <c r="K171" s="83" t="s">
        <v>480</v>
      </c>
      <c r="L171" s="85">
        <v>45939</v>
      </c>
      <c r="M171" s="83">
        <v>6</v>
      </c>
      <c r="N171" s="86">
        <v>15914.67</v>
      </c>
      <c r="O171" s="3">
        <v>0</v>
      </c>
      <c r="P171" s="3">
        <v>0</v>
      </c>
      <c r="Q171" s="33">
        <f>N171-O171-P171</f>
        <v>15914.67</v>
      </c>
    </row>
    <row r="172" spans="1:17" ht="24.95" customHeight="1" x14ac:dyDescent="0.2">
      <c r="A172" s="10" t="str">
        <f>B172&amp;"|"&amp;C172&amp;"|"&amp;D172&amp;"|"&amp;E172&amp;"|"&amp;M172</f>
        <v>1441|1440011|263|2025|7</v>
      </c>
      <c r="B172" s="83">
        <v>1441</v>
      </c>
      <c r="C172" s="83">
        <v>1440011</v>
      </c>
      <c r="D172" s="83">
        <v>263</v>
      </c>
      <c r="E172" s="83">
        <v>2025</v>
      </c>
      <c r="F172" s="83">
        <v>10</v>
      </c>
      <c r="G172" s="94">
        <v>1</v>
      </c>
      <c r="H172" s="84">
        <v>5814441000140</v>
      </c>
      <c r="I172" s="87" t="s">
        <v>442</v>
      </c>
      <c r="J172" s="83">
        <v>3919</v>
      </c>
      <c r="K172" s="83" t="s">
        <v>480</v>
      </c>
      <c r="L172" s="85">
        <v>45939</v>
      </c>
      <c r="M172" s="83">
        <v>7</v>
      </c>
      <c r="N172" s="86">
        <v>15914.67</v>
      </c>
      <c r="O172" s="3">
        <v>0</v>
      </c>
      <c r="P172" s="3">
        <v>0</v>
      </c>
      <c r="Q172" s="33">
        <f>N172-O172-P172</f>
        <v>15914.67</v>
      </c>
    </row>
    <row r="173" spans="1:17" ht="24.95" customHeight="1" x14ac:dyDescent="0.2">
      <c r="A173" s="10" t="str">
        <f>B173&amp;"|"&amp;C173&amp;"|"&amp;D173&amp;"|"&amp;E173&amp;"|"&amp;M173</f>
        <v>1441|1440011|317|2025|6</v>
      </c>
      <c r="B173" s="83">
        <v>1441</v>
      </c>
      <c r="C173" s="83">
        <v>1440011</v>
      </c>
      <c r="D173" s="83">
        <v>317</v>
      </c>
      <c r="E173" s="83">
        <v>2025</v>
      </c>
      <c r="F173" s="83">
        <v>10</v>
      </c>
      <c r="G173" s="94">
        <v>1</v>
      </c>
      <c r="H173" s="84">
        <v>19201128000141</v>
      </c>
      <c r="I173" s="87" t="s">
        <v>451</v>
      </c>
      <c r="J173" s="83">
        <v>3702</v>
      </c>
      <c r="K173" s="83" t="s">
        <v>496</v>
      </c>
      <c r="L173" s="85">
        <v>45939</v>
      </c>
      <c r="M173" s="83">
        <v>6</v>
      </c>
      <c r="N173" s="86">
        <v>140005.87</v>
      </c>
      <c r="O173" s="3">
        <v>0</v>
      </c>
      <c r="P173" s="3">
        <v>0</v>
      </c>
      <c r="Q173" s="33">
        <f>N173-O173-P173</f>
        <v>140005.87</v>
      </c>
    </row>
    <row r="174" spans="1:17" ht="24.95" customHeight="1" x14ac:dyDescent="0.2">
      <c r="A174" s="10" t="str">
        <f>B174&amp;"|"&amp;C174&amp;"|"&amp;D174&amp;"|"&amp;E174&amp;"|"&amp;M174</f>
        <v>1441|1440011|352|2025|4</v>
      </c>
      <c r="B174" s="83">
        <v>1441</v>
      </c>
      <c r="C174" s="83">
        <v>1440011</v>
      </c>
      <c r="D174" s="83">
        <v>352</v>
      </c>
      <c r="E174" s="83">
        <v>2025</v>
      </c>
      <c r="F174" s="83">
        <v>10</v>
      </c>
      <c r="G174" s="94">
        <v>1</v>
      </c>
      <c r="H174" s="84">
        <v>18839001000190</v>
      </c>
      <c r="I174" s="87" t="s">
        <v>448</v>
      </c>
      <c r="J174" s="83">
        <v>3961</v>
      </c>
      <c r="K174" s="83" t="s">
        <v>495</v>
      </c>
      <c r="L174" s="85">
        <v>45939</v>
      </c>
      <c r="M174" s="83">
        <v>4</v>
      </c>
      <c r="N174" s="86">
        <v>2093</v>
      </c>
      <c r="O174" s="88">
        <v>42.28</v>
      </c>
      <c r="P174" s="3">
        <v>0</v>
      </c>
      <c r="Q174" s="33">
        <f>N174-O174-P174</f>
        <v>2050.7199999999998</v>
      </c>
    </row>
    <row r="175" spans="1:17" ht="24.95" customHeight="1" x14ac:dyDescent="0.2">
      <c r="A175" s="10" t="str">
        <f>B175&amp;"|"&amp;C175&amp;"|"&amp;D175&amp;"|"&amp;E175&amp;"|"&amp;M175</f>
        <v>1441|1440011|362|2025|3</v>
      </c>
      <c r="B175" s="83">
        <v>1441</v>
      </c>
      <c r="C175" s="83">
        <v>1440011</v>
      </c>
      <c r="D175" s="83">
        <v>362</v>
      </c>
      <c r="E175" s="83">
        <v>2025</v>
      </c>
      <c r="F175" s="83">
        <v>10</v>
      </c>
      <c r="G175" s="94">
        <v>1</v>
      </c>
      <c r="H175" s="84">
        <v>31519474000178</v>
      </c>
      <c r="I175" s="87" t="s">
        <v>459</v>
      </c>
      <c r="J175" s="83">
        <v>3920</v>
      </c>
      <c r="K175" s="83" t="s">
        <v>481</v>
      </c>
      <c r="L175" s="85">
        <v>45939</v>
      </c>
      <c r="M175" s="83">
        <v>3</v>
      </c>
      <c r="N175" s="86">
        <v>11407.49</v>
      </c>
      <c r="O175" s="3">
        <v>0</v>
      </c>
      <c r="P175" s="3">
        <v>0</v>
      </c>
      <c r="Q175" s="33">
        <f>N175-O175-P175</f>
        <v>11407.49</v>
      </c>
    </row>
    <row r="176" spans="1:17" ht="24.95" customHeight="1" x14ac:dyDescent="0.2">
      <c r="A176" s="10" t="str">
        <f>B176&amp;"|"&amp;C176&amp;"|"&amp;D176&amp;"|"&amp;E176&amp;"|"&amp;M176</f>
        <v>1441|1440011|362|2025|4</v>
      </c>
      <c r="B176" s="83">
        <v>1441</v>
      </c>
      <c r="C176" s="83">
        <v>1440011</v>
      </c>
      <c r="D176" s="83">
        <v>362</v>
      </c>
      <c r="E176" s="83">
        <v>2025</v>
      </c>
      <c r="F176" s="83">
        <v>10</v>
      </c>
      <c r="G176" s="94">
        <v>1</v>
      </c>
      <c r="H176" s="84">
        <v>31519474000178</v>
      </c>
      <c r="I176" s="87" t="s">
        <v>459</v>
      </c>
      <c r="J176" s="83">
        <v>3920</v>
      </c>
      <c r="K176" s="83" t="s">
        <v>481</v>
      </c>
      <c r="L176" s="85">
        <v>45939</v>
      </c>
      <c r="M176" s="83">
        <v>4</v>
      </c>
      <c r="N176" s="86">
        <v>1571.34</v>
      </c>
      <c r="O176" s="3">
        <v>0</v>
      </c>
      <c r="P176" s="3">
        <v>0</v>
      </c>
      <c r="Q176" s="33">
        <f>N176-O176-P176</f>
        <v>1571.34</v>
      </c>
    </row>
    <row r="177" spans="1:17" ht="24.95" customHeight="1" x14ac:dyDescent="0.2">
      <c r="A177" s="10" t="str">
        <f>B177&amp;"|"&amp;C177&amp;"|"&amp;D177&amp;"|"&amp;E177&amp;"|"&amp;M177</f>
        <v>1441|1440011|365|2025|12</v>
      </c>
      <c r="B177" s="83">
        <v>1441</v>
      </c>
      <c r="C177" s="83">
        <v>1440011</v>
      </c>
      <c r="D177" s="83">
        <v>365</v>
      </c>
      <c r="E177" s="83">
        <v>2025</v>
      </c>
      <c r="F177" s="83">
        <v>10</v>
      </c>
      <c r="G177" s="94">
        <v>1</v>
      </c>
      <c r="H177" s="84">
        <v>12057731000152</v>
      </c>
      <c r="I177" s="87" t="s">
        <v>460</v>
      </c>
      <c r="J177" s="83">
        <v>3921</v>
      </c>
      <c r="K177" s="83" t="s">
        <v>482</v>
      </c>
      <c r="L177" s="85">
        <v>45939</v>
      </c>
      <c r="M177" s="83">
        <v>12</v>
      </c>
      <c r="N177" s="86">
        <v>18080</v>
      </c>
      <c r="O177" s="88">
        <v>904</v>
      </c>
      <c r="P177" s="3">
        <v>0</v>
      </c>
      <c r="Q177" s="33">
        <f>N177-O177-P177</f>
        <v>17176</v>
      </c>
    </row>
    <row r="178" spans="1:17" ht="24.95" customHeight="1" x14ac:dyDescent="0.2">
      <c r="A178" s="10" t="str">
        <f>B178&amp;"|"&amp;C178&amp;"|"&amp;D178&amp;"|"&amp;E178&amp;"|"&amp;M178</f>
        <v>1441|1440011|376|2025|1</v>
      </c>
      <c r="B178" s="83">
        <v>1441</v>
      </c>
      <c r="C178" s="83">
        <v>1440011</v>
      </c>
      <c r="D178" s="83">
        <v>376</v>
      </c>
      <c r="E178" s="83">
        <v>2025</v>
      </c>
      <c r="F178" s="83">
        <v>10</v>
      </c>
      <c r="G178" s="94">
        <v>1</v>
      </c>
      <c r="H178" s="84">
        <v>8458633000150</v>
      </c>
      <c r="I178" s="87" t="s">
        <v>426</v>
      </c>
      <c r="J178" s="83">
        <v>3921</v>
      </c>
      <c r="K178" s="83" t="s">
        <v>482</v>
      </c>
      <c r="L178" s="85">
        <v>45939</v>
      </c>
      <c r="M178" s="83">
        <v>1</v>
      </c>
      <c r="N178" s="86">
        <v>500</v>
      </c>
      <c r="O178" s="3">
        <v>0</v>
      </c>
      <c r="P178" s="3">
        <v>0</v>
      </c>
      <c r="Q178" s="33">
        <f>N178-O178-P178</f>
        <v>500</v>
      </c>
    </row>
    <row r="179" spans="1:17" ht="24.95" customHeight="1" x14ac:dyDescent="0.2">
      <c r="A179" s="10" t="str">
        <f>B179&amp;"|"&amp;C179&amp;"|"&amp;D179&amp;"|"&amp;E179&amp;"|"&amp;M179</f>
        <v>1441|1440005|108|2025|1</v>
      </c>
      <c r="B179" s="83">
        <v>1441</v>
      </c>
      <c r="C179" s="83">
        <v>1440005</v>
      </c>
      <c r="D179" s="83">
        <v>108</v>
      </c>
      <c r="E179" s="83">
        <v>2025</v>
      </c>
      <c r="F179" s="83">
        <v>10</v>
      </c>
      <c r="G179" s="94">
        <v>1</v>
      </c>
      <c r="H179" s="84">
        <v>43029546000188</v>
      </c>
      <c r="I179" s="87" t="s">
        <v>131</v>
      </c>
      <c r="J179" s="83">
        <v>3022</v>
      </c>
      <c r="K179" s="83" t="s">
        <v>468</v>
      </c>
      <c r="L179" s="85">
        <v>45940</v>
      </c>
      <c r="M179" s="83">
        <v>1</v>
      </c>
      <c r="N179" s="86">
        <v>6142.12</v>
      </c>
      <c r="O179" s="3">
        <v>0</v>
      </c>
      <c r="P179" s="3">
        <v>0</v>
      </c>
      <c r="Q179" s="33">
        <f>N179-O179-P179</f>
        <v>6142.12</v>
      </c>
    </row>
    <row r="180" spans="1:17" ht="24.95" customHeight="1" x14ac:dyDescent="0.2">
      <c r="A180" s="10" t="str">
        <f>B180&amp;"|"&amp;C180&amp;"|"&amp;D180&amp;"|"&amp;E180&amp;"|"&amp;M180</f>
        <v>1441|1440006|71|2025|2</v>
      </c>
      <c r="B180" s="83">
        <v>1441</v>
      </c>
      <c r="C180" s="83">
        <v>1440006</v>
      </c>
      <c r="D180" s="83">
        <v>71</v>
      </c>
      <c r="E180" s="83">
        <v>2025</v>
      </c>
      <c r="F180" s="83">
        <v>10</v>
      </c>
      <c r="G180" s="94">
        <v>1</v>
      </c>
      <c r="H180" s="84">
        <v>29143543120</v>
      </c>
      <c r="I180" s="87" t="s">
        <v>152</v>
      </c>
      <c r="J180" s="83">
        <v>3604</v>
      </c>
      <c r="K180" s="83" t="s">
        <v>478</v>
      </c>
      <c r="L180" s="85">
        <v>45943</v>
      </c>
      <c r="M180" s="83">
        <v>2</v>
      </c>
      <c r="N180" s="86">
        <v>524</v>
      </c>
      <c r="O180" s="3">
        <v>0</v>
      </c>
      <c r="P180" s="3">
        <v>0</v>
      </c>
      <c r="Q180" s="33">
        <f>N180-O180-P180</f>
        <v>524</v>
      </c>
    </row>
    <row r="181" spans="1:17" ht="24.95" customHeight="1" x14ac:dyDescent="0.2">
      <c r="A181" s="10" t="str">
        <f>B181&amp;"|"&amp;C181&amp;"|"&amp;D181&amp;"|"&amp;E181&amp;"|"&amp;M181</f>
        <v>1441|1440005|7|2025|14</v>
      </c>
      <c r="B181" s="83">
        <v>1441</v>
      </c>
      <c r="C181" s="83">
        <v>1440005</v>
      </c>
      <c r="D181" s="83">
        <v>7</v>
      </c>
      <c r="E181" s="83">
        <v>2025</v>
      </c>
      <c r="F181" s="83">
        <v>10</v>
      </c>
      <c r="G181" s="94">
        <v>1</v>
      </c>
      <c r="H181" s="84">
        <v>58069360000120</v>
      </c>
      <c r="I181" s="87" t="s">
        <v>118</v>
      </c>
      <c r="J181" s="83">
        <v>4006</v>
      </c>
      <c r="K181" s="83" t="s">
        <v>29</v>
      </c>
      <c r="L181" s="85">
        <v>45944</v>
      </c>
      <c r="M181" s="83">
        <v>14</v>
      </c>
      <c r="N181" s="86">
        <v>55017.2</v>
      </c>
      <c r="O181" s="3">
        <v>0</v>
      </c>
      <c r="P181" s="3">
        <v>0</v>
      </c>
      <c r="Q181" s="33">
        <f>N181-O181-P181</f>
        <v>55017.2</v>
      </c>
    </row>
    <row r="182" spans="1:17" ht="24.95" customHeight="1" x14ac:dyDescent="0.2">
      <c r="A182" s="10" t="str">
        <f>B182&amp;"|"&amp;C182&amp;"|"&amp;D182&amp;"|"&amp;E182&amp;"|"&amp;M182</f>
        <v>1441|1440005|7|2025|15</v>
      </c>
      <c r="B182" s="83">
        <v>1441</v>
      </c>
      <c r="C182" s="83">
        <v>1440005</v>
      </c>
      <c r="D182" s="83">
        <v>7</v>
      </c>
      <c r="E182" s="83">
        <v>2025</v>
      </c>
      <c r="F182" s="83">
        <v>10</v>
      </c>
      <c r="G182" s="94">
        <v>1</v>
      </c>
      <c r="H182" s="84">
        <v>58069360000120</v>
      </c>
      <c r="I182" s="87" t="s">
        <v>118</v>
      </c>
      <c r="J182" s="83">
        <v>4006</v>
      </c>
      <c r="K182" s="83" t="s">
        <v>29</v>
      </c>
      <c r="L182" s="85">
        <v>45944</v>
      </c>
      <c r="M182" s="83">
        <v>15</v>
      </c>
      <c r="N182" s="86">
        <v>141472.79999999999</v>
      </c>
      <c r="O182" s="3">
        <v>0</v>
      </c>
      <c r="P182" s="3">
        <v>0</v>
      </c>
      <c r="Q182" s="33">
        <f>N182-O182-P182</f>
        <v>141472.79999999999</v>
      </c>
    </row>
    <row r="183" spans="1:17" ht="24.95" customHeight="1" x14ac:dyDescent="0.2">
      <c r="A183" s="10" t="str">
        <f>B183&amp;"|"&amp;C183&amp;"|"&amp;D183&amp;"|"&amp;E183&amp;"|"&amp;M183</f>
        <v>1441|1440005|7|2025|16</v>
      </c>
      <c r="B183" s="83">
        <v>1441</v>
      </c>
      <c r="C183" s="83">
        <v>1440005</v>
      </c>
      <c r="D183" s="83">
        <v>7</v>
      </c>
      <c r="E183" s="83">
        <v>2025</v>
      </c>
      <c r="F183" s="83">
        <v>10</v>
      </c>
      <c r="G183" s="94">
        <v>1</v>
      </c>
      <c r="H183" s="84">
        <v>58069360000120</v>
      </c>
      <c r="I183" s="87" t="s">
        <v>118</v>
      </c>
      <c r="J183" s="83">
        <v>4006</v>
      </c>
      <c r="K183" s="83" t="s">
        <v>29</v>
      </c>
      <c r="L183" s="85">
        <v>45944</v>
      </c>
      <c r="M183" s="83">
        <v>16</v>
      </c>
      <c r="N183" s="86">
        <v>133841.64000000001</v>
      </c>
      <c r="O183" s="3">
        <v>0</v>
      </c>
      <c r="P183" s="3">
        <v>0</v>
      </c>
      <c r="Q183" s="33">
        <f>N183-O183-P183</f>
        <v>133841.64000000001</v>
      </c>
    </row>
    <row r="184" spans="1:17" ht="24.95" customHeight="1" x14ac:dyDescent="0.2">
      <c r="A184" s="10" t="str">
        <f>B184&amp;"|"&amp;C184&amp;"|"&amp;D184&amp;"|"&amp;E184&amp;"|"&amp;M184</f>
        <v>1441|1440005|89|2025|3</v>
      </c>
      <c r="B184" s="83">
        <v>1441</v>
      </c>
      <c r="C184" s="83">
        <v>1440005</v>
      </c>
      <c r="D184" s="83">
        <v>89</v>
      </c>
      <c r="E184" s="83">
        <v>2025</v>
      </c>
      <c r="F184" s="83">
        <v>10</v>
      </c>
      <c r="G184" s="94">
        <v>1</v>
      </c>
      <c r="H184" s="84">
        <v>17138140000123</v>
      </c>
      <c r="I184" s="87" t="s">
        <v>127</v>
      </c>
      <c r="J184" s="83">
        <v>3008</v>
      </c>
      <c r="K184" s="83" t="s">
        <v>464</v>
      </c>
      <c r="L184" s="85">
        <v>45944</v>
      </c>
      <c r="M184" s="83">
        <v>3</v>
      </c>
      <c r="N184" s="86">
        <v>82800</v>
      </c>
      <c r="O184" s="3">
        <v>0</v>
      </c>
      <c r="P184" s="3">
        <v>0</v>
      </c>
      <c r="Q184" s="33">
        <f>N184-O184-P184</f>
        <v>82800</v>
      </c>
    </row>
    <row r="185" spans="1:17" ht="24.95" customHeight="1" x14ac:dyDescent="0.2">
      <c r="A185" s="10" t="str">
        <f>B185&amp;"|"&amp;C185&amp;"|"&amp;D185&amp;"|"&amp;E185&amp;"|"&amp;M185</f>
        <v>1441|1440005|102|2025|1</v>
      </c>
      <c r="B185" s="83">
        <v>1441</v>
      </c>
      <c r="C185" s="83">
        <v>1440005</v>
      </c>
      <c r="D185" s="83">
        <v>102</v>
      </c>
      <c r="E185" s="83">
        <v>2025</v>
      </c>
      <c r="F185" s="83">
        <v>10</v>
      </c>
      <c r="G185" s="94">
        <v>1</v>
      </c>
      <c r="H185" s="84">
        <v>56878414000172</v>
      </c>
      <c r="I185" s="87" t="s">
        <v>130</v>
      </c>
      <c r="J185" s="83">
        <v>5208</v>
      </c>
      <c r="K185" s="83" t="s">
        <v>31</v>
      </c>
      <c r="L185" s="85">
        <v>45944</v>
      </c>
      <c r="M185" s="83">
        <v>1</v>
      </c>
      <c r="N185" s="86">
        <v>20879.55</v>
      </c>
      <c r="O185" s="3">
        <v>0</v>
      </c>
      <c r="P185" s="3">
        <v>0</v>
      </c>
      <c r="Q185" s="33">
        <f>N185-O185-P185</f>
        <v>20879.55</v>
      </c>
    </row>
    <row r="186" spans="1:17" ht="24.95" customHeight="1" x14ac:dyDescent="0.2">
      <c r="A186" s="10" t="str">
        <f>B186&amp;"|"&amp;C186&amp;"|"&amp;D186&amp;"|"&amp;E186&amp;"|"&amp;M186</f>
        <v>1441|1440005|120|2025|1</v>
      </c>
      <c r="B186" s="83">
        <v>1441</v>
      </c>
      <c r="C186" s="83">
        <v>1440005</v>
      </c>
      <c r="D186" s="83">
        <v>120</v>
      </c>
      <c r="E186" s="83">
        <v>2025</v>
      </c>
      <c r="F186" s="83">
        <v>10</v>
      </c>
      <c r="G186" s="94">
        <v>1</v>
      </c>
      <c r="H186" s="84">
        <v>47860599000105</v>
      </c>
      <c r="I186" s="87" t="s">
        <v>137</v>
      </c>
      <c r="J186" s="83">
        <v>3003</v>
      </c>
      <c r="K186" s="83" t="s">
        <v>473</v>
      </c>
      <c r="L186" s="85">
        <v>45944</v>
      </c>
      <c r="M186" s="83">
        <v>1</v>
      </c>
      <c r="N186" s="86">
        <v>5984.7</v>
      </c>
      <c r="O186" s="3">
        <v>0</v>
      </c>
      <c r="P186" s="3">
        <v>0</v>
      </c>
      <c r="Q186" s="33">
        <f>N186-O186-P186</f>
        <v>5984.7</v>
      </c>
    </row>
    <row r="187" spans="1:17" ht="24.95" customHeight="1" x14ac:dyDescent="0.2">
      <c r="A187" s="10" t="str">
        <f>B187&amp;"|"&amp;C187&amp;"|"&amp;D187&amp;"|"&amp;E187&amp;"|"&amp;M187</f>
        <v>1441|1440005|123|2025|1</v>
      </c>
      <c r="B187" s="83">
        <v>1441</v>
      </c>
      <c r="C187" s="83">
        <v>1440005</v>
      </c>
      <c r="D187" s="83">
        <v>123</v>
      </c>
      <c r="E187" s="83">
        <v>2025</v>
      </c>
      <c r="F187" s="83">
        <v>10</v>
      </c>
      <c r="G187" s="94">
        <v>1</v>
      </c>
      <c r="H187" s="84">
        <v>7214878000179</v>
      </c>
      <c r="I187" s="87" t="s">
        <v>138</v>
      </c>
      <c r="J187" s="83">
        <v>5212</v>
      </c>
      <c r="K187" s="83" t="s">
        <v>34</v>
      </c>
      <c r="L187" s="85">
        <v>45944</v>
      </c>
      <c r="M187" s="83">
        <v>1</v>
      </c>
      <c r="N187" s="86">
        <v>7184</v>
      </c>
      <c r="O187" s="3">
        <v>0</v>
      </c>
      <c r="P187" s="3">
        <v>0</v>
      </c>
      <c r="Q187" s="33">
        <f>N187-O187-P187</f>
        <v>7184</v>
      </c>
    </row>
    <row r="188" spans="1:17" ht="24.95" customHeight="1" x14ac:dyDescent="0.2">
      <c r="A188" s="10" t="str">
        <f>B188&amp;"|"&amp;C188&amp;"|"&amp;D188&amp;"|"&amp;E188&amp;"|"&amp;M188</f>
        <v>1441|1440005|127|2025|1</v>
      </c>
      <c r="B188" s="83">
        <v>1441</v>
      </c>
      <c r="C188" s="83">
        <v>1440005</v>
      </c>
      <c r="D188" s="83">
        <v>127</v>
      </c>
      <c r="E188" s="83">
        <v>2025</v>
      </c>
      <c r="F188" s="83">
        <v>10</v>
      </c>
      <c r="G188" s="94">
        <v>1</v>
      </c>
      <c r="H188" s="84">
        <v>36079995000175</v>
      </c>
      <c r="I188" s="87" t="s">
        <v>140</v>
      </c>
      <c r="J188" s="83">
        <v>5212</v>
      </c>
      <c r="K188" s="83" t="s">
        <v>34</v>
      </c>
      <c r="L188" s="85">
        <v>45944</v>
      </c>
      <c r="M188" s="83">
        <v>1</v>
      </c>
      <c r="N188" s="86">
        <v>195600</v>
      </c>
      <c r="O188" s="3">
        <v>0</v>
      </c>
      <c r="P188" s="3">
        <v>0</v>
      </c>
      <c r="Q188" s="33">
        <f>N188-O188-P188</f>
        <v>195600</v>
      </c>
    </row>
    <row r="189" spans="1:17" ht="24.95" customHeight="1" x14ac:dyDescent="0.2">
      <c r="A189" s="10" t="str">
        <f>B189&amp;"|"&amp;C189&amp;"|"&amp;D189&amp;"|"&amp;E189&amp;"|"&amp;M189</f>
        <v>1441|1440005|128|2025|1</v>
      </c>
      <c r="B189" s="83">
        <v>1441</v>
      </c>
      <c r="C189" s="83">
        <v>1440005</v>
      </c>
      <c r="D189" s="83">
        <v>128</v>
      </c>
      <c r="E189" s="83">
        <v>2025</v>
      </c>
      <c r="F189" s="83">
        <v>10</v>
      </c>
      <c r="G189" s="94">
        <v>1</v>
      </c>
      <c r="H189" s="84">
        <v>17318650000182</v>
      </c>
      <c r="I189" s="87" t="s">
        <v>141</v>
      </c>
      <c r="J189" s="83">
        <v>3021</v>
      </c>
      <c r="K189" s="83" t="s">
        <v>475</v>
      </c>
      <c r="L189" s="85">
        <v>45944</v>
      </c>
      <c r="M189" s="83">
        <v>1</v>
      </c>
      <c r="N189" s="86">
        <v>14040</v>
      </c>
      <c r="O189" s="3">
        <v>0</v>
      </c>
      <c r="P189" s="3">
        <v>0</v>
      </c>
      <c r="Q189" s="33">
        <f>N189-O189-P189</f>
        <v>14040</v>
      </c>
    </row>
    <row r="190" spans="1:17" ht="24.95" customHeight="1" x14ac:dyDescent="0.2">
      <c r="A190" s="10" t="str">
        <f>B190&amp;"|"&amp;C190&amp;"|"&amp;D190&amp;"|"&amp;E190&amp;"|"&amp;M190</f>
        <v>1441|1440011|161|2025|17</v>
      </c>
      <c r="B190" s="83">
        <v>1441</v>
      </c>
      <c r="C190" s="83">
        <v>1440011</v>
      </c>
      <c r="D190" s="83">
        <v>161</v>
      </c>
      <c r="E190" s="83">
        <v>2025</v>
      </c>
      <c r="F190" s="83">
        <v>10</v>
      </c>
      <c r="G190" s="94">
        <v>1</v>
      </c>
      <c r="H190" s="84">
        <v>17282880000139</v>
      </c>
      <c r="I190" s="87" t="s">
        <v>394</v>
      </c>
      <c r="J190" s="83">
        <v>3918</v>
      </c>
      <c r="K190" s="83" t="s">
        <v>485</v>
      </c>
      <c r="L190" s="85">
        <v>45944</v>
      </c>
      <c r="M190" s="83">
        <v>17</v>
      </c>
      <c r="N190" s="86">
        <v>3200</v>
      </c>
      <c r="O190" s="88">
        <v>76</v>
      </c>
      <c r="P190" s="3">
        <v>0</v>
      </c>
      <c r="Q190" s="33">
        <f>N190-O190-P190</f>
        <v>3124</v>
      </c>
    </row>
    <row r="191" spans="1:17" ht="24.95" customHeight="1" x14ac:dyDescent="0.2">
      <c r="A191" s="10" t="str">
        <f>B191&amp;"|"&amp;C191&amp;"|"&amp;D191&amp;"|"&amp;E191&amp;"|"&amp;M191</f>
        <v>1441|1440011|161|2025|18</v>
      </c>
      <c r="B191" s="83">
        <v>1441</v>
      </c>
      <c r="C191" s="83">
        <v>1440011</v>
      </c>
      <c r="D191" s="83">
        <v>161</v>
      </c>
      <c r="E191" s="83">
        <v>2025</v>
      </c>
      <c r="F191" s="83">
        <v>10</v>
      </c>
      <c r="G191" s="94">
        <v>1</v>
      </c>
      <c r="H191" s="84">
        <v>17282880000139</v>
      </c>
      <c r="I191" s="87" t="s">
        <v>394</v>
      </c>
      <c r="J191" s="83">
        <v>3918</v>
      </c>
      <c r="K191" s="83" t="s">
        <v>485</v>
      </c>
      <c r="L191" s="85">
        <v>45944</v>
      </c>
      <c r="M191" s="83">
        <v>18</v>
      </c>
      <c r="N191" s="86">
        <v>12563.67</v>
      </c>
      <c r="O191" s="88">
        <v>232.47</v>
      </c>
      <c r="P191" s="3">
        <v>0</v>
      </c>
      <c r="Q191" s="33">
        <f>N191-O191-P191</f>
        <v>12331.2</v>
      </c>
    </row>
    <row r="192" spans="1:17" ht="24.95" customHeight="1" x14ac:dyDescent="0.2">
      <c r="A192" s="10" t="str">
        <f>B192&amp;"|"&amp;C192&amp;"|"&amp;D192&amp;"|"&amp;E192&amp;"|"&amp;M192</f>
        <v>1441|1440011|161|2025|19</v>
      </c>
      <c r="B192" s="83">
        <v>1441</v>
      </c>
      <c r="C192" s="83">
        <v>1440011</v>
      </c>
      <c r="D192" s="83">
        <v>161</v>
      </c>
      <c r="E192" s="83">
        <v>2025</v>
      </c>
      <c r="F192" s="83">
        <v>10</v>
      </c>
      <c r="G192" s="94">
        <v>1</v>
      </c>
      <c r="H192" s="84">
        <v>17282880000139</v>
      </c>
      <c r="I192" s="87" t="s">
        <v>394</v>
      </c>
      <c r="J192" s="83">
        <v>3918</v>
      </c>
      <c r="K192" s="83" t="s">
        <v>485</v>
      </c>
      <c r="L192" s="85">
        <v>45944</v>
      </c>
      <c r="M192" s="83">
        <v>19</v>
      </c>
      <c r="N192" s="86">
        <v>5253.87</v>
      </c>
      <c r="O192" s="88">
        <v>96.94</v>
      </c>
      <c r="P192" s="3">
        <v>0</v>
      </c>
      <c r="Q192" s="33">
        <f>N192-O192-P192</f>
        <v>5156.93</v>
      </c>
    </row>
    <row r="193" spans="1:17" ht="24.95" customHeight="1" x14ac:dyDescent="0.2">
      <c r="A193" s="10" t="str">
        <f>B193&amp;"|"&amp;C193&amp;"|"&amp;D193&amp;"|"&amp;E193&amp;"|"&amp;M193</f>
        <v>1441|1440011|222|2025|9</v>
      </c>
      <c r="B193" s="83">
        <v>1441</v>
      </c>
      <c r="C193" s="83">
        <v>1440011</v>
      </c>
      <c r="D193" s="83">
        <v>222</v>
      </c>
      <c r="E193" s="83">
        <v>2025</v>
      </c>
      <c r="F193" s="83">
        <v>10</v>
      </c>
      <c r="G193" s="94">
        <v>1</v>
      </c>
      <c r="H193" s="84">
        <v>7290137000177</v>
      </c>
      <c r="I193" s="87" t="s">
        <v>429</v>
      </c>
      <c r="J193" s="83">
        <v>3999</v>
      </c>
      <c r="K193" s="83" t="s">
        <v>479</v>
      </c>
      <c r="L193" s="85">
        <v>45944</v>
      </c>
      <c r="M193" s="83">
        <v>9</v>
      </c>
      <c r="N193" s="86">
        <v>7965</v>
      </c>
      <c r="O193" s="88">
        <v>398.25</v>
      </c>
      <c r="P193" s="3">
        <v>0</v>
      </c>
      <c r="Q193" s="33">
        <f>N193-O193-P193</f>
        <v>7566.75</v>
      </c>
    </row>
    <row r="194" spans="1:17" ht="24.95" customHeight="1" x14ac:dyDescent="0.2">
      <c r="A194" s="10" t="str">
        <f>B194&amp;"|"&amp;C194&amp;"|"&amp;D194&amp;"|"&amp;E194&amp;"|"&amp;M194</f>
        <v>1441|1440011|242|2025|3</v>
      </c>
      <c r="B194" s="83">
        <v>1441</v>
      </c>
      <c r="C194" s="83">
        <v>1440011</v>
      </c>
      <c r="D194" s="83">
        <v>242</v>
      </c>
      <c r="E194" s="83">
        <v>2025</v>
      </c>
      <c r="F194" s="83">
        <v>10</v>
      </c>
      <c r="G194" s="94">
        <v>1</v>
      </c>
      <c r="H194" s="84">
        <v>22056515000146</v>
      </c>
      <c r="I194" s="87" t="s">
        <v>150</v>
      </c>
      <c r="J194" s="83">
        <v>3931</v>
      </c>
      <c r="K194" s="83" t="s">
        <v>477</v>
      </c>
      <c r="L194" s="85">
        <v>45944</v>
      </c>
      <c r="M194" s="83">
        <v>3</v>
      </c>
      <c r="N194" s="86">
        <v>19526.64</v>
      </c>
      <c r="O194" s="3">
        <v>0</v>
      </c>
      <c r="P194" s="3">
        <v>0</v>
      </c>
      <c r="Q194" s="33">
        <f>N194-O194-P194</f>
        <v>19526.64</v>
      </c>
    </row>
    <row r="195" spans="1:17" ht="24.95" customHeight="1" x14ac:dyDescent="0.2">
      <c r="A195" s="10" t="str">
        <f>B195&amp;"|"&amp;C195&amp;"|"&amp;D195&amp;"|"&amp;E195&amp;"|"&amp;M195</f>
        <v>1441|1440011|243|2025|1</v>
      </c>
      <c r="B195" s="83">
        <v>1441</v>
      </c>
      <c r="C195" s="83">
        <v>1440011</v>
      </c>
      <c r="D195" s="83">
        <v>243</v>
      </c>
      <c r="E195" s="83">
        <v>2025</v>
      </c>
      <c r="F195" s="83">
        <v>10</v>
      </c>
      <c r="G195" s="94">
        <v>1</v>
      </c>
      <c r="H195" s="84">
        <v>22056515000146</v>
      </c>
      <c r="I195" s="87" t="s">
        <v>150</v>
      </c>
      <c r="J195" s="83">
        <v>3919</v>
      </c>
      <c r="K195" s="83" t="s">
        <v>480</v>
      </c>
      <c r="L195" s="85">
        <v>45944</v>
      </c>
      <c r="M195" s="83">
        <v>1</v>
      </c>
      <c r="N195" s="86">
        <v>6889.98</v>
      </c>
      <c r="O195" s="3">
        <v>0</v>
      </c>
      <c r="P195" s="3">
        <v>0</v>
      </c>
      <c r="Q195" s="33">
        <f>N195-O195-P195</f>
        <v>6889.98</v>
      </c>
    </row>
    <row r="196" spans="1:17" ht="24.95" customHeight="1" x14ac:dyDescent="0.2">
      <c r="A196" s="10" t="str">
        <f>B196&amp;"|"&amp;C196&amp;"|"&amp;D196&amp;"|"&amp;E196&amp;"|"&amp;M196</f>
        <v>1441|1440011|244|2025|8</v>
      </c>
      <c r="B196" s="83">
        <v>1441</v>
      </c>
      <c r="C196" s="83">
        <v>1440011</v>
      </c>
      <c r="D196" s="83">
        <v>244</v>
      </c>
      <c r="E196" s="83">
        <v>2025</v>
      </c>
      <c r="F196" s="83">
        <v>10</v>
      </c>
      <c r="G196" s="94">
        <v>1</v>
      </c>
      <c r="H196" s="84">
        <v>9475334000196</v>
      </c>
      <c r="I196" s="87" t="s">
        <v>437</v>
      </c>
      <c r="J196" s="83">
        <v>3999</v>
      </c>
      <c r="K196" s="83" t="s">
        <v>479</v>
      </c>
      <c r="L196" s="85">
        <v>45944</v>
      </c>
      <c r="M196" s="83">
        <v>8</v>
      </c>
      <c r="N196" s="86">
        <v>14400.08</v>
      </c>
      <c r="O196" s="3">
        <v>0</v>
      </c>
      <c r="P196" s="3">
        <v>0</v>
      </c>
      <c r="Q196" s="33">
        <f>N196-O196-P196</f>
        <v>14400.08</v>
      </c>
    </row>
    <row r="197" spans="1:17" ht="24.95" customHeight="1" x14ac:dyDescent="0.2">
      <c r="A197" s="10" t="str">
        <f>B197&amp;"|"&amp;C197&amp;"|"&amp;D197&amp;"|"&amp;E197&amp;"|"&amp;M197</f>
        <v>1441|1440013|3|2025|9</v>
      </c>
      <c r="B197" s="83">
        <v>1441</v>
      </c>
      <c r="C197" s="83">
        <v>1440013</v>
      </c>
      <c r="D197" s="83">
        <v>3</v>
      </c>
      <c r="E197" s="83">
        <v>2025</v>
      </c>
      <c r="F197" s="83">
        <v>10</v>
      </c>
      <c r="G197" s="94">
        <v>1</v>
      </c>
      <c r="H197" s="84">
        <v>26179697000101</v>
      </c>
      <c r="I197" s="87" t="s">
        <v>463</v>
      </c>
      <c r="J197" s="83">
        <v>3943</v>
      </c>
      <c r="K197" s="83" t="s">
        <v>498</v>
      </c>
      <c r="L197" s="85">
        <v>45944</v>
      </c>
      <c r="M197" s="83">
        <v>9</v>
      </c>
      <c r="N197" s="86">
        <v>2476.48</v>
      </c>
      <c r="O197" s="88">
        <v>123.82</v>
      </c>
      <c r="P197" s="3">
        <v>0</v>
      </c>
      <c r="Q197" s="33">
        <f>N197-O197-P197</f>
        <v>2352.66</v>
      </c>
    </row>
    <row r="198" spans="1:17" ht="24.95" customHeight="1" x14ac:dyDescent="0.2">
      <c r="A198" s="10" t="str">
        <f>B198&amp;"|"&amp;C198&amp;"|"&amp;D198&amp;"|"&amp;E198&amp;"|"&amp;M198</f>
        <v>1441|1440005|44|2025|5</v>
      </c>
      <c r="B198" s="83">
        <v>1441</v>
      </c>
      <c r="C198" s="83">
        <v>1440005</v>
      </c>
      <c r="D198" s="83">
        <v>44</v>
      </c>
      <c r="E198" s="83">
        <v>2025</v>
      </c>
      <c r="F198" s="83">
        <v>10</v>
      </c>
      <c r="G198" s="94">
        <v>1</v>
      </c>
      <c r="H198" s="84">
        <v>13743953000191</v>
      </c>
      <c r="I198" s="87" t="s">
        <v>121</v>
      </c>
      <c r="J198" s="83">
        <v>3008</v>
      </c>
      <c r="K198" s="83" t="s">
        <v>464</v>
      </c>
      <c r="L198" s="85">
        <v>45945</v>
      </c>
      <c r="M198" s="83">
        <v>5</v>
      </c>
      <c r="N198" s="86">
        <v>1097.76</v>
      </c>
      <c r="O198" s="3">
        <v>0</v>
      </c>
      <c r="P198" s="3">
        <v>0</v>
      </c>
      <c r="Q198" s="33">
        <f>N198-O198-P198</f>
        <v>1097.76</v>
      </c>
    </row>
    <row r="199" spans="1:17" ht="24.95" customHeight="1" x14ac:dyDescent="0.2">
      <c r="A199" s="10" t="str">
        <f>B199&amp;"|"&amp;C199&amp;"|"&amp;D199&amp;"|"&amp;E199&amp;"|"&amp;M199</f>
        <v>1441|1440005|118|2025|1</v>
      </c>
      <c r="B199" s="83">
        <v>1441</v>
      </c>
      <c r="C199" s="83">
        <v>1440005</v>
      </c>
      <c r="D199" s="83">
        <v>118</v>
      </c>
      <c r="E199" s="83">
        <v>2025</v>
      </c>
      <c r="F199" s="83">
        <v>10</v>
      </c>
      <c r="G199" s="94">
        <v>1</v>
      </c>
      <c r="H199" s="84">
        <v>66455593000199</v>
      </c>
      <c r="I199" s="87" t="s">
        <v>135</v>
      </c>
      <c r="J199" s="83">
        <v>5214</v>
      </c>
      <c r="K199" s="83" t="s">
        <v>472</v>
      </c>
      <c r="L199" s="85">
        <v>45945</v>
      </c>
      <c r="M199" s="83">
        <v>1</v>
      </c>
      <c r="N199" s="86">
        <v>7730</v>
      </c>
      <c r="O199" s="3">
        <v>0</v>
      </c>
      <c r="P199" s="3">
        <v>0</v>
      </c>
      <c r="Q199" s="33">
        <f>N199-O199-P199</f>
        <v>7730</v>
      </c>
    </row>
    <row r="200" spans="1:17" ht="24.95" customHeight="1" x14ac:dyDescent="0.2">
      <c r="A200" s="10" t="str">
        <f>B200&amp;"|"&amp;C200&amp;"|"&amp;D200&amp;"|"&amp;E200&amp;"|"&amp;M200</f>
        <v>1441|1440005|133|2025|1</v>
      </c>
      <c r="B200" s="83">
        <v>1441</v>
      </c>
      <c r="C200" s="83">
        <v>1440005</v>
      </c>
      <c r="D200" s="83">
        <v>133</v>
      </c>
      <c r="E200" s="83">
        <v>2025</v>
      </c>
      <c r="F200" s="83">
        <v>10</v>
      </c>
      <c r="G200" s="94">
        <v>1</v>
      </c>
      <c r="H200" s="84">
        <v>42715989000160</v>
      </c>
      <c r="I200" s="87" t="s">
        <v>142</v>
      </c>
      <c r="J200" s="83">
        <v>3017</v>
      </c>
      <c r="K200" s="83" t="s">
        <v>476</v>
      </c>
      <c r="L200" s="85">
        <v>45945</v>
      </c>
      <c r="M200" s="83">
        <v>1</v>
      </c>
      <c r="N200" s="86">
        <v>1071</v>
      </c>
      <c r="O200" s="3">
        <v>0</v>
      </c>
      <c r="P200" s="3">
        <v>0</v>
      </c>
      <c r="Q200" s="33">
        <f>N200-O200-P200</f>
        <v>1071</v>
      </c>
    </row>
    <row r="201" spans="1:17" ht="24.95" customHeight="1" x14ac:dyDescent="0.2">
      <c r="A201" s="10" t="str">
        <f>B201&amp;"|"&amp;C201&amp;"|"&amp;D201&amp;"|"&amp;E201&amp;"|"&amp;M201</f>
        <v>1441|1440006|1|2025|11</v>
      </c>
      <c r="B201" s="83">
        <v>1441</v>
      </c>
      <c r="C201" s="83">
        <v>1440006</v>
      </c>
      <c r="D201" s="83">
        <v>1</v>
      </c>
      <c r="E201" s="83">
        <v>2025</v>
      </c>
      <c r="F201" s="83">
        <v>10</v>
      </c>
      <c r="G201" s="94">
        <v>1</v>
      </c>
      <c r="H201" s="84">
        <v>1017250000105</v>
      </c>
      <c r="I201" s="87" t="s">
        <v>145</v>
      </c>
      <c r="J201" s="83">
        <v>3304</v>
      </c>
      <c r="K201" s="83" t="s">
        <v>13</v>
      </c>
      <c r="L201" s="85">
        <v>45945</v>
      </c>
      <c r="M201" s="83">
        <v>11</v>
      </c>
      <c r="N201" s="86">
        <v>6519.93</v>
      </c>
      <c r="O201" s="3">
        <v>0</v>
      </c>
      <c r="P201" s="3">
        <v>0</v>
      </c>
      <c r="Q201" s="33">
        <f>N201-O201-P201</f>
        <v>6519.93</v>
      </c>
    </row>
    <row r="202" spans="1:17" ht="24.95" customHeight="1" x14ac:dyDescent="0.2">
      <c r="A202" s="10" t="str">
        <f>B202&amp;"|"&amp;C202&amp;"|"&amp;D202&amp;"|"&amp;E202&amp;"|"&amp;M202</f>
        <v>1441|1440011|55|2025|3</v>
      </c>
      <c r="B202" s="83">
        <v>1441</v>
      </c>
      <c r="C202" s="83">
        <v>1440011</v>
      </c>
      <c r="D202" s="83">
        <v>55</v>
      </c>
      <c r="E202" s="83">
        <v>2025</v>
      </c>
      <c r="F202" s="83">
        <v>10</v>
      </c>
      <c r="G202" s="94">
        <v>1</v>
      </c>
      <c r="H202" s="84">
        <v>52078371000190</v>
      </c>
      <c r="I202" s="87" t="s">
        <v>311</v>
      </c>
      <c r="J202" s="83">
        <v>3919</v>
      </c>
      <c r="K202" s="83" t="s">
        <v>480</v>
      </c>
      <c r="L202" s="85">
        <v>45945</v>
      </c>
      <c r="M202" s="83">
        <v>3</v>
      </c>
      <c r="N202" s="86">
        <v>1864</v>
      </c>
      <c r="O202" s="3">
        <v>0</v>
      </c>
      <c r="P202" s="3">
        <v>0</v>
      </c>
      <c r="Q202" s="33">
        <f>N202-O202-P202</f>
        <v>1864</v>
      </c>
    </row>
    <row r="203" spans="1:17" ht="24.95" customHeight="1" x14ac:dyDescent="0.2">
      <c r="A203" s="10" t="str">
        <f>B203&amp;"|"&amp;C203&amp;"|"&amp;D203&amp;"|"&amp;E203&amp;"|"&amp;M203</f>
        <v>1441|1440011|57|2025|18</v>
      </c>
      <c r="B203" s="83">
        <v>1441</v>
      </c>
      <c r="C203" s="83">
        <v>1440011</v>
      </c>
      <c r="D203" s="83">
        <v>57</v>
      </c>
      <c r="E203" s="83">
        <v>2025</v>
      </c>
      <c r="F203" s="83">
        <v>10</v>
      </c>
      <c r="G203" s="94">
        <v>1</v>
      </c>
      <c r="H203" s="84">
        <v>1017250000105</v>
      </c>
      <c r="I203" s="87" t="s">
        <v>145</v>
      </c>
      <c r="J203" s="83">
        <v>3304</v>
      </c>
      <c r="K203" s="83" t="s">
        <v>13</v>
      </c>
      <c r="L203" s="85">
        <v>45945</v>
      </c>
      <c r="M203" s="83">
        <v>18</v>
      </c>
      <c r="N203" s="86">
        <v>3808.07</v>
      </c>
      <c r="O203" s="3">
        <v>0</v>
      </c>
      <c r="P203" s="3">
        <v>0</v>
      </c>
      <c r="Q203" s="33">
        <f>N203-O203-P203</f>
        <v>3808.07</v>
      </c>
    </row>
    <row r="204" spans="1:17" ht="24.95" customHeight="1" x14ac:dyDescent="0.2">
      <c r="A204" s="10" t="str">
        <f>B204&amp;"|"&amp;C204&amp;"|"&amp;D204&amp;"|"&amp;E204&amp;"|"&amp;M204</f>
        <v>1441|1440011|57|2025|19</v>
      </c>
      <c r="B204" s="83">
        <v>1441</v>
      </c>
      <c r="C204" s="83">
        <v>1440011</v>
      </c>
      <c r="D204" s="83">
        <v>57</v>
      </c>
      <c r="E204" s="83">
        <v>2025</v>
      </c>
      <c r="F204" s="83">
        <v>10</v>
      </c>
      <c r="G204" s="94">
        <v>1</v>
      </c>
      <c r="H204" s="84">
        <v>1017250000105</v>
      </c>
      <c r="I204" s="87" t="s">
        <v>145</v>
      </c>
      <c r="J204" s="83">
        <v>3304</v>
      </c>
      <c r="K204" s="83" t="s">
        <v>13</v>
      </c>
      <c r="L204" s="85">
        <v>45945</v>
      </c>
      <c r="M204" s="83">
        <v>19</v>
      </c>
      <c r="N204" s="86">
        <v>1598.93</v>
      </c>
      <c r="O204" s="3">
        <v>0</v>
      </c>
      <c r="P204" s="3">
        <v>0</v>
      </c>
      <c r="Q204" s="33">
        <f>N204-O204-P204</f>
        <v>1598.93</v>
      </c>
    </row>
    <row r="205" spans="1:17" ht="24.95" customHeight="1" x14ac:dyDescent="0.2">
      <c r="A205" s="10" t="str">
        <f>B205&amp;"|"&amp;C205&amp;"|"&amp;D205&amp;"|"&amp;E205&amp;"|"&amp;M205</f>
        <v>1441|1440011|57|2025|20</v>
      </c>
      <c r="B205" s="83">
        <v>1441</v>
      </c>
      <c r="C205" s="83">
        <v>1440011</v>
      </c>
      <c r="D205" s="83">
        <v>57</v>
      </c>
      <c r="E205" s="83">
        <v>2025</v>
      </c>
      <c r="F205" s="83">
        <v>10</v>
      </c>
      <c r="G205" s="94">
        <v>1</v>
      </c>
      <c r="H205" s="84">
        <v>1017250000105</v>
      </c>
      <c r="I205" s="87" t="s">
        <v>145</v>
      </c>
      <c r="J205" s="83">
        <v>3304</v>
      </c>
      <c r="K205" s="83" t="s">
        <v>13</v>
      </c>
      <c r="L205" s="85">
        <v>45945</v>
      </c>
      <c r="M205" s="83">
        <v>20</v>
      </c>
      <c r="N205" s="86">
        <v>12336.1</v>
      </c>
      <c r="O205" s="3">
        <v>0</v>
      </c>
      <c r="P205" s="3">
        <v>0</v>
      </c>
      <c r="Q205" s="33">
        <f>N205-O205-P205</f>
        <v>12336.1</v>
      </c>
    </row>
    <row r="206" spans="1:17" ht="24.95" customHeight="1" x14ac:dyDescent="0.2">
      <c r="A206" s="10" t="str">
        <f>B206&amp;"|"&amp;C206&amp;"|"&amp;D206&amp;"|"&amp;E206&amp;"|"&amp;M206</f>
        <v>1441|1440011|57|2025|21</v>
      </c>
      <c r="B206" s="83">
        <v>1441</v>
      </c>
      <c r="C206" s="83">
        <v>1440011</v>
      </c>
      <c r="D206" s="83">
        <v>57</v>
      </c>
      <c r="E206" s="83">
        <v>2025</v>
      </c>
      <c r="F206" s="83">
        <v>10</v>
      </c>
      <c r="G206" s="94">
        <v>1</v>
      </c>
      <c r="H206" s="84">
        <v>1017250000105</v>
      </c>
      <c r="I206" s="87" t="s">
        <v>145</v>
      </c>
      <c r="J206" s="83">
        <v>3304</v>
      </c>
      <c r="K206" s="83" t="s">
        <v>13</v>
      </c>
      <c r="L206" s="85">
        <v>45945</v>
      </c>
      <c r="M206" s="83">
        <v>21</v>
      </c>
      <c r="N206" s="86">
        <v>28379.7</v>
      </c>
      <c r="O206" s="3">
        <v>0</v>
      </c>
      <c r="P206" s="3">
        <v>0</v>
      </c>
      <c r="Q206" s="33">
        <f>N206-O206-P206</f>
        <v>28379.7</v>
      </c>
    </row>
    <row r="207" spans="1:17" ht="24.95" customHeight="1" x14ac:dyDescent="0.2">
      <c r="A207" s="10" t="str">
        <f>B207&amp;"|"&amp;C207&amp;"|"&amp;D207&amp;"|"&amp;E207&amp;"|"&amp;M207</f>
        <v>1441|1440011|171|2025|10</v>
      </c>
      <c r="B207" s="83">
        <v>1441</v>
      </c>
      <c r="C207" s="83">
        <v>1440011</v>
      </c>
      <c r="D207" s="83">
        <v>171</v>
      </c>
      <c r="E207" s="83">
        <v>2025</v>
      </c>
      <c r="F207" s="83">
        <v>10</v>
      </c>
      <c r="G207" s="94">
        <v>1</v>
      </c>
      <c r="H207" s="84">
        <v>87883807000106</v>
      </c>
      <c r="I207" s="87" t="s">
        <v>402</v>
      </c>
      <c r="J207" s="83">
        <v>3910</v>
      </c>
      <c r="K207" s="83" t="s">
        <v>486</v>
      </c>
      <c r="L207" s="85">
        <v>45945</v>
      </c>
      <c r="M207" s="83">
        <v>10</v>
      </c>
      <c r="N207" s="86">
        <v>325.60000000000002</v>
      </c>
      <c r="O207" s="3">
        <v>0</v>
      </c>
      <c r="P207" s="3">
        <v>0</v>
      </c>
      <c r="Q207" s="33">
        <f>N207-O207-P207</f>
        <v>325.60000000000002</v>
      </c>
    </row>
    <row r="208" spans="1:17" ht="24.95" customHeight="1" x14ac:dyDescent="0.2">
      <c r="A208" s="10" t="str">
        <f>B208&amp;"|"&amp;C208&amp;"|"&amp;D208&amp;"|"&amp;E208&amp;"|"&amp;M208</f>
        <v>1441|1440011|246|2025|3</v>
      </c>
      <c r="B208" s="83">
        <v>1441</v>
      </c>
      <c r="C208" s="83">
        <v>1440011</v>
      </c>
      <c r="D208" s="83">
        <v>246</v>
      </c>
      <c r="E208" s="83">
        <v>2025</v>
      </c>
      <c r="F208" s="83">
        <v>10</v>
      </c>
      <c r="G208" s="94">
        <v>1</v>
      </c>
      <c r="H208" s="84">
        <v>5666393000190</v>
      </c>
      <c r="I208" s="87" t="s">
        <v>438</v>
      </c>
      <c r="J208" s="83">
        <v>3305</v>
      </c>
      <c r="K208" s="83" t="s">
        <v>15</v>
      </c>
      <c r="L208" s="85">
        <v>45945</v>
      </c>
      <c r="M208" s="83">
        <v>3</v>
      </c>
      <c r="N208" s="86">
        <v>1759.34</v>
      </c>
      <c r="O208" s="88">
        <v>52.78</v>
      </c>
      <c r="P208" s="3">
        <v>0</v>
      </c>
      <c r="Q208" s="33">
        <f>N208-O208-P208</f>
        <v>1706.56</v>
      </c>
    </row>
    <row r="209" spans="1:17" ht="24.95" customHeight="1" x14ac:dyDescent="0.2">
      <c r="A209" s="10" t="str">
        <f>B209&amp;"|"&amp;C209&amp;"|"&amp;D209&amp;"|"&amp;E209&amp;"|"&amp;M209</f>
        <v>1441|1440011|364|2025|9</v>
      </c>
      <c r="B209" s="83">
        <v>1441</v>
      </c>
      <c r="C209" s="83">
        <v>1440011</v>
      </c>
      <c r="D209" s="83">
        <v>364</v>
      </c>
      <c r="E209" s="83">
        <v>2025</v>
      </c>
      <c r="F209" s="83">
        <v>10</v>
      </c>
      <c r="G209" s="94">
        <v>1</v>
      </c>
      <c r="H209" s="84">
        <v>12057731000152</v>
      </c>
      <c r="I209" s="87" t="s">
        <v>460</v>
      </c>
      <c r="J209" s="83">
        <v>3922</v>
      </c>
      <c r="K209" s="83" t="s">
        <v>21</v>
      </c>
      <c r="L209" s="85">
        <v>45945</v>
      </c>
      <c r="M209" s="83">
        <v>9</v>
      </c>
      <c r="N209" s="86">
        <v>500</v>
      </c>
      <c r="O209" s="3">
        <v>0</v>
      </c>
      <c r="P209" s="3">
        <v>0</v>
      </c>
      <c r="Q209" s="33">
        <f>N209-O209-P209</f>
        <v>500</v>
      </c>
    </row>
    <row r="210" spans="1:17" ht="24.95" customHeight="1" x14ac:dyDescent="0.2">
      <c r="A210" s="10" t="str">
        <f>B210&amp;"|"&amp;C210&amp;"|"&amp;D210&amp;"|"&amp;E210&amp;"|"&amp;M210</f>
        <v>1441|1440011|365|2025|13</v>
      </c>
      <c r="B210" s="83">
        <v>1441</v>
      </c>
      <c r="C210" s="83">
        <v>1440011</v>
      </c>
      <c r="D210" s="83">
        <v>365</v>
      </c>
      <c r="E210" s="83">
        <v>2025</v>
      </c>
      <c r="F210" s="83">
        <v>10</v>
      </c>
      <c r="G210" s="94">
        <v>1</v>
      </c>
      <c r="H210" s="84">
        <v>12057731000152</v>
      </c>
      <c r="I210" s="87" t="s">
        <v>460</v>
      </c>
      <c r="J210" s="83">
        <v>3921</v>
      </c>
      <c r="K210" s="83" t="s">
        <v>482</v>
      </c>
      <c r="L210" s="85">
        <v>45945</v>
      </c>
      <c r="M210" s="83">
        <v>13</v>
      </c>
      <c r="N210" s="86">
        <v>3260</v>
      </c>
      <c r="O210" s="88">
        <v>163</v>
      </c>
      <c r="P210" s="3">
        <v>0</v>
      </c>
      <c r="Q210" s="33">
        <f>N210-O210-P210</f>
        <v>3097</v>
      </c>
    </row>
    <row r="211" spans="1:17" ht="24.95" customHeight="1" x14ac:dyDescent="0.2">
      <c r="A211" s="10" t="str">
        <f>B211&amp;"|"&amp;C211&amp;"|"&amp;D211&amp;"|"&amp;E211&amp;"|"&amp;M211</f>
        <v>1441|1440011|365|2025|14</v>
      </c>
      <c r="B211" s="83">
        <v>1441</v>
      </c>
      <c r="C211" s="83">
        <v>1440011</v>
      </c>
      <c r="D211" s="83">
        <v>365</v>
      </c>
      <c r="E211" s="83">
        <v>2025</v>
      </c>
      <c r="F211" s="83">
        <v>10</v>
      </c>
      <c r="G211" s="94">
        <v>1</v>
      </c>
      <c r="H211" s="84">
        <v>12057731000152</v>
      </c>
      <c r="I211" s="87" t="s">
        <v>460</v>
      </c>
      <c r="J211" s="83">
        <v>3921</v>
      </c>
      <c r="K211" s="83" t="s">
        <v>482</v>
      </c>
      <c r="L211" s="85">
        <v>45945</v>
      </c>
      <c r="M211" s="83">
        <v>14</v>
      </c>
      <c r="N211" s="86">
        <v>3720</v>
      </c>
      <c r="O211" s="88">
        <v>211</v>
      </c>
      <c r="P211" s="3">
        <v>0</v>
      </c>
      <c r="Q211" s="33">
        <f>N211-O211-P211</f>
        <v>3509</v>
      </c>
    </row>
    <row r="212" spans="1:17" ht="24.95" customHeight="1" x14ac:dyDescent="0.2">
      <c r="A212" s="10" t="str">
        <f>B212&amp;"|"&amp;C212&amp;"|"&amp;D212&amp;"|"&amp;E212&amp;"|"&amp;M212</f>
        <v>1441|1440011|369|2025|1</v>
      </c>
      <c r="B212" s="83">
        <v>1441</v>
      </c>
      <c r="C212" s="83">
        <v>1440011</v>
      </c>
      <c r="D212" s="83">
        <v>369</v>
      </c>
      <c r="E212" s="83">
        <v>2025</v>
      </c>
      <c r="F212" s="83">
        <v>10</v>
      </c>
      <c r="G212" s="94">
        <v>1</v>
      </c>
      <c r="H212" s="84">
        <v>22884260000100</v>
      </c>
      <c r="I212" s="87" t="s">
        <v>365</v>
      </c>
      <c r="J212" s="83">
        <v>3921</v>
      </c>
      <c r="K212" s="83" t="s">
        <v>482</v>
      </c>
      <c r="L212" s="85">
        <v>45945</v>
      </c>
      <c r="M212" s="83">
        <v>1</v>
      </c>
      <c r="N212" s="86">
        <v>2857</v>
      </c>
      <c r="O212" s="88">
        <v>177.85</v>
      </c>
      <c r="P212" s="3">
        <v>0</v>
      </c>
      <c r="Q212" s="33">
        <f>N212-O212-P212</f>
        <v>2679.15</v>
      </c>
    </row>
    <row r="213" spans="1:17" ht="24.95" customHeight="1" x14ac:dyDescent="0.2">
      <c r="A213" s="10" t="str">
        <f>B213&amp;"|"&amp;C213&amp;"|"&amp;D213&amp;"|"&amp;E213&amp;"|"&amp;M213</f>
        <v>1441|1440011|370|2025|1</v>
      </c>
      <c r="B213" s="83">
        <v>1441</v>
      </c>
      <c r="C213" s="83">
        <v>1440011</v>
      </c>
      <c r="D213" s="83">
        <v>370</v>
      </c>
      <c r="E213" s="83">
        <v>2025</v>
      </c>
      <c r="F213" s="83">
        <v>10</v>
      </c>
      <c r="G213" s="94">
        <v>1</v>
      </c>
      <c r="H213" s="84">
        <v>22884260000100</v>
      </c>
      <c r="I213" s="87" t="s">
        <v>365</v>
      </c>
      <c r="J213" s="83">
        <v>3922</v>
      </c>
      <c r="K213" s="83" t="s">
        <v>21</v>
      </c>
      <c r="L213" s="85">
        <v>45945</v>
      </c>
      <c r="M213" s="83">
        <v>1</v>
      </c>
      <c r="N213" s="86">
        <v>700</v>
      </c>
      <c r="O213" s="3">
        <v>0</v>
      </c>
      <c r="P213" s="3">
        <v>0</v>
      </c>
      <c r="Q213" s="33">
        <f>N213-O213-P213</f>
        <v>700</v>
      </c>
    </row>
    <row r="214" spans="1:17" ht="24.95" customHeight="1" x14ac:dyDescent="0.2">
      <c r="A214" s="10" t="str">
        <f>B214&amp;"|"&amp;C214&amp;"|"&amp;D214&amp;"|"&amp;E214&amp;"|"&amp;M214</f>
        <v>1441|1440006|47|2025|1</v>
      </c>
      <c r="B214" s="83">
        <v>1441</v>
      </c>
      <c r="C214" s="83">
        <v>1440006</v>
      </c>
      <c r="D214" s="83">
        <v>47</v>
      </c>
      <c r="E214" s="83">
        <v>2025</v>
      </c>
      <c r="F214" s="83">
        <v>10</v>
      </c>
      <c r="G214" s="94">
        <v>1</v>
      </c>
      <c r="H214" s="84">
        <v>29419181000177</v>
      </c>
      <c r="I214" s="87" t="s">
        <v>149</v>
      </c>
      <c r="J214" s="83">
        <v>3948</v>
      </c>
      <c r="K214" s="83" t="s">
        <v>23</v>
      </c>
      <c r="L214" s="85">
        <v>45946</v>
      </c>
      <c r="M214" s="83">
        <v>1</v>
      </c>
      <c r="N214" s="86">
        <v>5400</v>
      </c>
      <c r="O214" s="3">
        <v>0</v>
      </c>
      <c r="P214" s="3">
        <v>0</v>
      </c>
      <c r="Q214" s="33">
        <f>N214-O214-P214</f>
        <v>5400</v>
      </c>
    </row>
    <row r="215" spans="1:17" ht="24.95" customHeight="1" x14ac:dyDescent="0.2">
      <c r="A215" s="10" t="str">
        <f>B215&amp;"|"&amp;C215&amp;"|"&amp;D215&amp;"|"&amp;E215&amp;"|"&amp;M215</f>
        <v>1441|1440011|178|2025|14</v>
      </c>
      <c r="B215" s="83">
        <v>1441</v>
      </c>
      <c r="C215" s="83">
        <v>1440011</v>
      </c>
      <c r="D215" s="83">
        <v>178</v>
      </c>
      <c r="E215" s="83">
        <v>2025</v>
      </c>
      <c r="F215" s="83">
        <v>10</v>
      </c>
      <c r="G215" s="94">
        <v>1</v>
      </c>
      <c r="H215" s="84">
        <v>34028316001509</v>
      </c>
      <c r="I215" s="87" t="s">
        <v>386</v>
      </c>
      <c r="J215" s="83">
        <v>3915</v>
      </c>
      <c r="K215" s="83" t="s">
        <v>487</v>
      </c>
      <c r="L215" s="85">
        <v>45946</v>
      </c>
      <c r="M215" s="83">
        <v>14</v>
      </c>
      <c r="N215" s="86">
        <v>25.75</v>
      </c>
      <c r="O215" s="3">
        <v>0</v>
      </c>
      <c r="P215" s="3">
        <v>0</v>
      </c>
      <c r="Q215" s="33">
        <f>N215-O215-P215</f>
        <v>25.75</v>
      </c>
    </row>
    <row r="216" spans="1:17" ht="24.95" customHeight="1" x14ac:dyDescent="0.2">
      <c r="A216" s="10" t="str">
        <f>B216&amp;"|"&amp;C216&amp;"|"&amp;D216&amp;"|"&amp;E216&amp;"|"&amp;M216</f>
        <v>1441|1440011|178|2025|15</v>
      </c>
      <c r="B216" s="83">
        <v>1441</v>
      </c>
      <c r="C216" s="83">
        <v>1440011</v>
      </c>
      <c r="D216" s="83">
        <v>178</v>
      </c>
      <c r="E216" s="83">
        <v>2025</v>
      </c>
      <c r="F216" s="83">
        <v>10</v>
      </c>
      <c r="G216" s="94">
        <v>1</v>
      </c>
      <c r="H216" s="84">
        <v>34028316001509</v>
      </c>
      <c r="I216" s="87" t="s">
        <v>386</v>
      </c>
      <c r="J216" s="83">
        <v>3915</v>
      </c>
      <c r="K216" s="83" t="s">
        <v>487</v>
      </c>
      <c r="L216" s="85">
        <v>45946</v>
      </c>
      <c r="M216" s="83">
        <v>15</v>
      </c>
      <c r="N216" s="86">
        <v>44598.15</v>
      </c>
      <c r="O216" s="3">
        <v>0</v>
      </c>
      <c r="P216" s="3">
        <v>0</v>
      </c>
      <c r="Q216" s="33">
        <f>N216-O216-P216</f>
        <v>44598.15</v>
      </c>
    </row>
    <row r="217" spans="1:17" ht="24.95" customHeight="1" x14ac:dyDescent="0.2">
      <c r="A217" s="10" t="str">
        <f>B217&amp;"|"&amp;C217&amp;"|"&amp;D217&amp;"|"&amp;E217&amp;"|"&amp;M217</f>
        <v>1441|1440011|179|2025|9</v>
      </c>
      <c r="B217" s="83">
        <v>1441</v>
      </c>
      <c r="C217" s="83">
        <v>1440011</v>
      </c>
      <c r="D217" s="83">
        <v>179</v>
      </c>
      <c r="E217" s="83">
        <v>2025</v>
      </c>
      <c r="F217" s="83">
        <v>10</v>
      </c>
      <c r="G217" s="94">
        <v>1</v>
      </c>
      <c r="H217" s="84">
        <v>5340639000130</v>
      </c>
      <c r="I217" s="87" t="s">
        <v>407</v>
      </c>
      <c r="J217" s="83">
        <v>3987</v>
      </c>
      <c r="K217" s="83" t="s">
        <v>488</v>
      </c>
      <c r="L217" s="85">
        <v>45946</v>
      </c>
      <c r="M217" s="83">
        <v>9</v>
      </c>
      <c r="N217" s="86">
        <v>28855.62</v>
      </c>
      <c r="O217" s="3">
        <v>0</v>
      </c>
      <c r="P217" s="3">
        <v>0</v>
      </c>
      <c r="Q217" s="33">
        <f>N217-O217-P217</f>
        <v>28855.62</v>
      </c>
    </row>
    <row r="218" spans="1:17" ht="24.95" customHeight="1" x14ac:dyDescent="0.2">
      <c r="A218" s="10" t="str">
        <f>B218&amp;"|"&amp;C218&amp;"|"&amp;D218&amp;"|"&amp;E218&amp;"|"&amp;M218</f>
        <v>1441|1440011|199|2025|9</v>
      </c>
      <c r="B218" s="83">
        <v>1441</v>
      </c>
      <c r="C218" s="83">
        <v>1440011</v>
      </c>
      <c r="D218" s="83">
        <v>199</v>
      </c>
      <c r="E218" s="83">
        <v>2025</v>
      </c>
      <c r="F218" s="83">
        <v>10</v>
      </c>
      <c r="G218" s="94">
        <v>1</v>
      </c>
      <c r="H218" s="84">
        <v>3354844000129</v>
      </c>
      <c r="I218" s="87" t="s">
        <v>417</v>
      </c>
      <c r="J218" s="83">
        <v>4002</v>
      </c>
      <c r="K218" s="83" t="s">
        <v>489</v>
      </c>
      <c r="L218" s="85">
        <v>45946</v>
      </c>
      <c r="M218" s="83">
        <v>9</v>
      </c>
      <c r="N218" s="86">
        <v>152405.87</v>
      </c>
      <c r="O218" s="3">
        <v>0</v>
      </c>
      <c r="P218" s="3">
        <v>0</v>
      </c>
      <c r="Q218" s="33">
        <f>N218-O218-P218</f>
        <v>152405.87</v>
      </c>
    </row>
    <row r="219" spans="1:17" ht="24.95" customHeight="1" x14ac:dyDescent="0.2">
      <c r="A219" s="10" t="str">
        <f>B219&amp;"|"&amp;C219&amp;"|"&amp;D219&amp;"|"&amp;E219&amp;"|"&amp;M219</f>
        <v>1441|1440011|201|2025|10</v>
      </c>
      <c r="B219" s="83">
        <v>1441</v>
      </c>
      <c r="C219" s="83">
        <v>1440011</v>
      </c>
      <c r="D219" s="83">
        <v>201</v>
      </c>
      <c r="E219" s="83">
        <v>2025</v>
      </c>
      <c r="F219" s="83">
        <v>10</v>
      </c>
      <c r="G219" s="94">
        <v>1</v>
      </c>
      <c r="H219" s="84">
        <v>7346326000114</v>
      </c>
      <c r="I219" s="87" t="s">
        <v>419</v>
      </c>
      <c r="J219" s="83">
        <v>4002</v>
      </c>
      <c r="K219" s="83" t="s">
        <v>489</v>
      </c>
      <c r="L219" s="85">
        <v>45946</v>
      </c>
      <c r="M219" s="83">
        <v>10</v>
      </c>
      <c r="N219" s="86">
        <v>258251.19</v>
      </c>
      <c r="O219" s="3">
        <v>0</v>
      </c>
      <c r="P219" s="3">
        <v>0</v>
      </c>
      <c r="Q219" s="33">
        <f>N219-O219-P219</f>
        <v>258251.19</v>
      </c>
    </row>
    <row r="220" spans="1:17" ht="24.95" customHeight="1" x14ac:dyDescent="0.2">
      <c r="A220" s="10" t="str">
        <f>B220&amp;"|"&amp;C220&amp;"|"&amp;D220&amp;"|"&amp;E220&amp;"|"&amp;M220</f>
        <v>1441|1440011|257|2025|6</v>
      </c>
      <c r="B220" s="83">
        <v>1441</v>
      </c>
      <c r="C220" s="83">
        <v>1440011</v>
      </c>
      <c r="D220" s="83">
        <v>257</v>
      </c>
      <c r="E220" s="83">
        <v>2025</v>
      </c>
      <c r="F220" s="83">
        <v>10</v>
      </c>
      <c r="G220" s="94">
        <v>1</v>
      </c>
      <c r="H220" s="84">
        <v>8265838000119</v>
      </c>
      <c r="I220" s="87" t="s">
        <v>440</v>
      </c>
      <c r="J220" s="83">
        <v>3922</v>
      </c>
      <c r="K220" s="83" t="s">
        <v>21</v>
      </c>
      <c r="L220" s="85">
        <v>45946</v>
      </c>
      <c r="M220" s="83">
        <v>6</v>
      </c>
      <c r="N220" s="86">
        <v>137922.57</v>
      </c>
      <c r="O220" s="88">
        <v>6896.13</v>
      </c>
      <c r="P220" s="3">
        <v>0</v>
      </c>
      <c r="Q220" s="33">
        <f>N220-O220-P220</f>
        <v>131026.44</v>
      </c>
    </row>
    <row r="221" spans="1:17" ht="24.95" customHeight="1" x14ac:dyDescent="0.2">
      <c r="A221" s="10" t="str">
        <f>B221&amp;"|"&amp;C221&amp;"|"&amp;D221&amp;"|"&amp;E221&amp;"|"&amp;M221</f>
        <v>1441|1440011|293|2025|25</v>
      </c>
      <c r="B221" s="83">
        <v>1441</v>
      </c>
      <c r="C221" s="83">
        <v>1440011</v>
      </c>
      <c r="D221" s="83">
        <v>293</v>
      </c>
      <c r="E221" s="83">
        <v>2025</v>
      </c>
      <c r="F221" s="83">
        <v>10</v>
      </c>
      <c r="G221" s="94">
        <v>1</v>
      </c>
      <c r="H221" s="84">
        <v>5487631000109</v>
      </c>
      <c r="I221" s="87" t="s">
        <v>445</v>
      </c>
      <c r="J221" s="83">
        <v>9329</v>
      </c>
      <c r="K221" s="83" t="s">
        <v>494</v>
      </c>
      <c r="L221" s="85">
        <v>45950</v>
      </c>
      <c r="M221" s="83">
        <v>25</v>
      </c>
      <c r="N221" s="86">
        <v>1920</v>
      </c>
      <c r="O221" s="3">
        <v>0</v>
      </c>
      <c r="P221" s="3">
        <v>0</v>
      </c>
      <c r="Q221" s="33">
        <f>N221-O221-P221</f>
        <v>1920</v>
      </c>
    </row>
    <row r="222" spans="1:17" ht="24.95" customHeight="1" x14ac:dyDescent="0.2">
      <c r="A222" s="10" t="str">
        <f>B222&amp;"|"&amp;C222&amp;"|"&amp;D222&amp;"|"&amp;E222&amp;"|"&amp;M222</f>
        <v>1441|1440006|76|2025|1</v>
      </c>
      <c r="B222" s="83">
        <v>1441</v>
      </c>
      <c r="C222" s="83">
        <v>1440006</v>
      </c>
      <c r="D222" s="83">
        <v>76</v>
      </c>
      <c r="E222" s="83">
        <v>2025</v>
      </c>
      <c r="F222" s="83">
        <v>10</v>
      </c>
      <c r="G222" s="94">
        <v>1</v>
      </c>
      <c r="H222" s="84">
        <v>7442172610</v>
      </c>
      <c r="I222" s="87" t="s">
        <v>156</v>
      </c>
      <c r="J222" s="83">
        <v>3604</v>
      </c>
      <c r="K222" s="83" t="s">
        <v>478</v>
      </c>
      <c r="L222" s="85">
        <v>45951</v>
      </c>
      <c r="M222" s="83">
        <v>1</v>
      </c>
      <c r="N222" s="86">
        <v>1081.5</v>
      </c>
      <c r="O222" s="3">
        <v>0</v>
      </c>
      <c r="P222" s="3">
        <v>0</v>
      </c>
      <c r="Q222" s="33">
        <f>N222-O222-P222</f>
        <v>1081.5</v>
      </c>
    </row>
    <row r="223" spans="1:17" ht="24.95" customHeight="1" x14ac:dyDescent="0.2">
      <c r="A223" s="10" t="str">
        <f>B223&amp;"|"&amp;C223&amp;"|"&amp;D223&amp;"|"&amp;E223&amp;"|"&amp;M223</f>
        <v>1441|1440006|77|2025|1</v>
      </c>
      <c r="B223" s="83">
        <v>1441</v>
      </c>
      <c r="C223" s="83">
        <v>1440006</v>
      </c>
      <c r="D223" s="83">
        <v>77</v>
      </c>
      <c r="E223" s="83">
        <v>2025</v>
      </c>
      <c r="F223" s="83">
        <v>10</v>
      </c>
      <c r="G223" s="94">
        <v>1</v>
      </c>
      <c r="H223" s="84">
        <v>65261402468</v>
      </c>
      <c r="I223" s="87" t="s">
        <v>157</v>
      </c>
      <c r="J223" s="83">
        <v>3604</v>
      </c>
      <c r="K223" s="83" t="s">
        <v>478</v>
      </c>
      <c r="L223" s="85">
        <v>45951</v>
      </c>
      <c r="M223" s="83">
        <v>1</v>
      </c>
      <c r="N223" s="86">
        <v>1081.5</v>
      </c>
      <c r="O223" s="3">
        <v>0</v>
      </c>
      <c r="P223" s="3">
        <v>0</v>
      </c>
      <c r="Q223" s="33">
        <f>N223-O223-P223</f>
        <v>1081.5</v>
      </c>
    </row>
    <row r="224" spans="1:17" ht="24.95" customHeight="1" x14ac:dyDescent="0.2">
      <c r="A224" s="10" t="str">
        <f>B224&amp;"|"&amp;C224&amp;"|"&amp;D224&amp;"|"&amp;E224&amp;"|"&amp;M224</f>
        <v>1441|1440006|78|2025|1</v>
      </c>
      <c r="B224" s="83">
        <v>1441</v>
      </c>
      <c r="C224" s="83">
        <v>1440006</v>
      </c>
      <c r="D224" s="83">
        <v>78</v>
      </c>
      <c r="E224" s="83">
        <v>2025</v>
      </c>
      <c r="F224" s="83">
        <v>10</v>
      </c>
      <c r="G224" s="94">
        <v>1</v>
      </c>
      <c r="H224" s="84">
        <v>6358839616</v>
      </c>
      <c r="I224" s="87" t="s">
        <v>158</v>
      </c>
      <c r="J224" s="83">
        <v>3604</v>
      </c>
      <c r="K224" s="83" t="s">
        <v>478</v>
      </c>
      <c r="L224" s="85">
        <v>45951</v>
      </c>
      <c r="M224" s="83">
        <v>1</v>
      </c>
      <c r="N224" s="86">
        <v>1081.5</v>
      </c>
      <c r="O224" s="3">
        <v>0</v>
      </c>
      <c r="P224" s="3">
        <v>0</v>
      </c>
      <c r="Q224" s="33">
        <f>N224-O224-P224</f>
        <v>1081.5</v>
      </c>
    </row>
    <row r="225" spans="1:17" ht="24.95" customHeight="1" x14ac:dyDescent="0.2">
      <c r="A225" s="10" t="str">
        <f>B225&amp;"|"&amp;C225&amp;"|"&amp;D225&amp;"|"&amp;E225&amp;"|"&amp;M225</f>
        <v>1441|1440006|79|2025|1</v>
      </c>
      <c r="B225" s="83">
        <v>1441</v>
      </c>
      <c r="C225" s="83">
        <v>1440006</v>
      </c>
      <c r="D225" s="83">
        <v>79</v>
      </c>
      <c r="E225" s="83">
        <v>2025</v>
      </c>
      <c r="F225" s="83">
        <v>10</v>
      </c>
      <c r="G225" s="94">
        <v>1</v>
      </c>
      <c r="H225" s="84">
        <v>6316294670</v>
      </c>
      <c r="I225" s="87" t="s">
        <v>159</v>
      </c>
      <c r="J225" s="83">
        <v>3604</v>
      </c>
      <c r="K225" s="83" t="s">
        <v>478</v>
      </c>
      <c r="L225" s="85">
        <v>45951</v>
      </c>
      <c r="M225" s="83">
        <v>1</v>
      </c>
      <c r="N225" s="86">
        <v>1048</v>
      </c>
      <c r="O225" s="3">
        <v>0</v>
      </c>
      <c r="P225" s="3">
        <v>0</v>
      </c>
      <c r="Q225" s="33">
        <f>N225-O225-P225</f>
        <v>1048</v>
      </c>
    </row>
    <row r="226" spans="1:17" ht="24.95" customHeight="1" x14ac:dyDescent="0.2">
      <c r="A226" s="10" t="str">
        <f>B226&amp;"|"&amp;C226&amp;"|"&amp;D226&amp;"|"&amp;E226&amp;"|"&amp;M226</f>
        <v>1441|1440011|163|2025|15</v>
      </c>
      <c r="B226" s="83">
        <v>1441</v>
      </c>
      <c r="C226" s="83">
        <v>1440011</v>
      </c>
      <c r="D226" s="83">
        <v>163</v>
      </c>
      <c r="E226" s="83">
        <v>2025</v>
      </c>
      <c r="F226" s="83">
        <v>10</v>
      </c>
      <c r="G226" s="94">
        <v>1</v>
      </c>
      <c r="H226" s="84">
        <v>21920437000113</v>
      </c>
      <c r="I226" s="87" t="s">
        <v>396</v>
      </c>
      <c r="J226" s="83">
        <v>3921</v>
      </c>
      <c r="K226" s="83" t="s">
        <v>482</v>
      </c>
      <c r="L226" s="85">
        <v>45951</v>
      </c>
      <c r="M226" s="83">
        <v>15</v>
      </c>
      <c r="N226" s="86">
        <v>1566.35</v>
      </c>
      <c r="O226" s="88">
        <v>65.319999999999993</v>
      </c>
      <c r="P226" s="3">
        <v>0</v>
      </c>
      <c r="Q226" s="33">
        <f>N226-O226-P226</f>
        <v>1501.03</v>
      </c>
    </row>
    <row r="227" spans="1:17" ht="24.95" customHeight="1" x14ac:dyDescent="0.2">
      <c r="A227" s="10" t="str">
        <f>B227&amp;"|"&amp;C227&amp;"|"&amp;D227&amp;"|"&amp;E227&amp;"|"&amp;M227</f>
        <v>1441|1440011|163|2025|16</v>
      </c>
      <c r="B227" s="83">
        <v>1441</v>
      </c>
      <c r="C227" s="83">
        <v>1440011</v>
      </c>
      <c r="D227" s="83">
        <v>163</v>
      </c>
      <c r="E227" s="83">
        <v>2025</v>
      </c>
      <c r="F227" s="83">
        <v>10</v>
      </c>
      <c r="G227" s="94">
        <v>1</v>
      </c>
      <c r="H227" s="84">
        <v>21920437000113</v>
      </c>
      <c r="I227" s="87" t="s">
        <v>396</v>
      </c>
      <c r="J227" s="83">
        <v>3921</v>
      </c>
      <c r="K227" s="83" t="s">
        <v>482</v>
      </c>
      <c r="L227" s="85">
        <v>45951</v>
      </c>
      <c r="M227" s="83">
        <v>16</v>
      </c>
      <c r="N227" s="86">
        <v>1566.35</v>
      </c>
      <c r="O227" s="88">
        <v>65.319999999999993</v>
      </c>
      <c r="P227" s="3">
        <v>0</v>
      </c>
      <c r="Q227" s="33">
        <f>N227-O227-P227</f>
        <v>1501.03</v>
      </c>
    </row>
    <row r="228" spans="1:17" ht="24.95" customHeight="1" x14ac:dyDescent="0.2">
      <c r="A228" s="10" t="str">
        <f>B228&amp;"|"&amp;C228&amp;"|"&amp;D228&amp;"|"&amp;E228&amp;"|"&amp;M228</f>
        <v>1441|1440011|221|2025|19</v>
      </c>
      <c r="B228" s="83">
        <v>1441</v>
      </c>
      <c r="C228" s="83">
        <v>1440011</v>
      </c>
      <c r="D228" s="83">
        <v>221</v>
      </c>
      <c r="E228" s="83">
        <v>2025</v>
      </c>
      <c r="F228" s="83">
        <v>10</v>
      </c>
      <c r="G228" s="94">
        <v>1</v>
      </c>
      <c r="H228" s="84">
        <v>32879576000167</v>
      </c>
      <c r="I228" s="87" t="s">
        <v>428</v>
      </c>
      <c r="J228" s="83">
        <v>3931</v>
      </c>
      <c r="K228" s="83" t="s">
        <v>477</v>
      </c>
      <c r="L228" s="85">
        <v>45951</v>
      </c>
      <c r="M228" s="83">
        <v>19</v>
      </c>
      <c r="N228" s="86">
        <v>22833.5</v>
      </c>
      <c r="O228" s="88">
        <v>1009.24</v>
      </c>
      <c r="P228" s="3">
        <v>0</v>
      </c>
      <c r="Q228" s="33">
        <f>N228-O228-P228</f>
        <v>21824.26</v>
      </c>
    </row>
    <row r="229" spans="1:17" ht="24.95" customHeight="1" x14ac:dyDescent="0.2">
      <c r="A229" s="10" t="str">
        <f>B229&amp;"|"&amp;C229&amp;"|"&amp;D229&amp;"|"&amp;E229&amp;"|"&amp;M229</f>
        <v>1441|1440011|240|2025|9</v>
      </c>
      <c r="B229" s="83">
        <v>1441</v>
      </c>
      <c r="C229" s="83">
        <v>1440011</v>
      </c>
      <c r="D229" s="83">
        <v>240</v>
      </c>
      <c r="E229" s="83">
        <v>2025</v>
      </c>
      <c r="F229" s="83">
        <v>10</v>
      </c>
      <c r="G229" s="94">
        <v>1</v>
      </c>
      <c r="H229" s="84">
        <v>76535764000143</v>
      </c>
      <c r="I229" s="87" t="s">
        <v>436</v>
      </c>
      <c r="J229" s="83">
        <v>4005</v>
      </c>
      <c r="K229" s="83" t="s">
        <v>492</v>
      </c>
      <c r="L229" s="85">
        <v>45951</v>
      </c>
      <c r="M229" s="83">
        <v>9</v>
      </c>
      <c r="N229" s="86">
        <v>2004.12</v>
      </c>
      <c r="O229" s="3">
        <v>0</v>
      </c>
      <c r="P229" s="3">
        <v>0</v>
      </c>
      <c r="Q229" s="33">
        <f>N229-O229-P229</f>
        <v>2004.12</v>
      </c>
    </row>
    <row r="230" spans="1:17" ht="24.95" customHeight="1" x14ac:dyDescent="0.2">
      <c r="A230" s="10" t="str">
        <f>B230&amp;"|"&amp;C230&amp;"|"&amp;D230&amp;"|"&amp;E230&amp;"|"&amp;M230</f>
        <v>1441|1440011|358|2025|4</v>
      </c>
      <c r="B230" s="83">
        <v>1441</v>
      </c>
      <c r="C230" s="83">
        <v>1440011</v>
      </c>
      <c r="D230" s="83">
        <v>358</v>
      </c>
      <c r="E230" s="83">
        <v>2025</v>
      </c>
      <c r="F230" s="83">
        <v>10</v>
      </c>
      <c r="G230" s="94">
        <v>1</v>
      </c>
      <c r="H230" s="84">
        <v>32271161000106</v>
      </c>
      <c r="I230" s="87" t="s">
        <v>458</v>
      </c>
      <c r="J230" s="83">
        <v>3968</v>
      </c>
      <c r="K230" s="83" t="s">
        <v>115</v>
      </c>
      <c r="L230" s="85">
        <v>45951</v>
      </c>
      <c r="M230" s="83">
        <v>4</v>
      </c>
      <c r="N230" s="86">
        <v>510</v>
      </c>
      <c r="O230" s="3">
        <v>0</v>
      </c>
      <c r="P230" s="3">
        <v>0</v>
      </c>
      <c r="Q230" s="33">
        <f>N230-O230-P230</f>
        <v>510</v>
      </c>
    </row>
    <row r="231" spans="1:17" ht="24.95" customHeight="1" x14ac:dyDescent="0.2">
      <c r="A231" s="10" t="str">
        <f>B231&amp;"|"&amp;C231&amp;"|"&amp;D231&amp;"|"&amp;E231&amp;"|"&amp;M231</f>
        <v>1441|1440011|298|2025|2</v>
      </c>
      <c r="B231" s="83">
        <v>1441</v>
      </c>
      <c r="C231" s="83">
        <v>1440011</v>
      </c>
      <c r="D231" s="83">
        <v>298</v>
      </c>
      <c r="E231" s="83">
        <v>2025</v>
      </c>
      <c r="F231" s="83">
        <v>10</v>
      </c>
      <c r="G231" s="94">
        <v>1</v>
      </c>
      <c r="H231" s="84">
        <v>18839001000190</v>
      </c>
      <c r="I231" s="87" t="s">
        <v>448</v>
      </c>
      <c r="J231" s="83">
        <v>3961</v>
      </c>
      <c r="K231" s="83" t="s">
        <v>495</v>
      </c>
      <c r="L231" s="85">
        <v>45952</v>
      </c>
      <c r="M231" s="83">
        <v>2</v>
      </c>
      <c r="N231" s="86">
        <v>2220</v>
      </c>
      <c r="O231" s="88">
        <v>44.84</v>
      </c>
      <c r="P231" s="3">
        <v>0</v>
      </c>
      <c r="Q231" s="33">
        <f>N231-O231-P231</f>
        <v>2175.16</v>
      </c>
    </row>
    <row r="232" spans="1:17" ht="24.95" customHeight="1" x14ac:dyDescent="0.2">
      <c r="A232" s="10" t="str">
        <f>B232&amp;"|"&amp;C232&amp;"|"&amp;D232&amp;"|"&amp;E232&amp;"|"&amp;M232</f>
        <v>1441|1440011|342|2025|1</v>
      </c>
      <c r="B232" s="83">
        <v>1441</v>
      </c>
      <c r="C232" s="83">
        <v>1440011</v>
      </c>
      <c r="D232" s="83">
        <v>342</v>
      </c>
      <c r="E232" s="83">
        <v>2025</v>
      </c>
      <c r="F232" s="83">
        <v>10</v>
      </c>
      <c r="G232" s="94">
        <v>1</v>
      </c>
      <c r="H232" s="84">
        <v>32227070000173</v>
      </c>
      <c r="I232" s="87" t="s">
        <v>453</v>
      </c>
      <c r="J232" s="83">
        <v>3922</v>
      </c>
      <c r="K232" s="83" t="s">
        <v>21</v>
      </c>
      <c r="L232" s="85">
        <v>45952</v>
      </c>
      <c r="M232" s="83">
        <v>1</v>
      </c>
      <c r="N232" s="86">
        <v>69310.240000000005</v>
      </c>
      <c r="O232" s="88">
        <v>1732.76</v>
      </c>
      <c r="P232" s="3">
        <v>0</v>
      </c>
      <c r="Q232" s="33">
        <f>N232-O232-P232</f>
        <v>67577.48000000001</v>
      </c>
    </row>
    <row r="233" spans="1:17" ht="24.95" customHeight="1" x14ac:dyDescent="0.2">
      <c r="A233" s="10" t="str">
        <f>B233&amp;"|"&amp;C233&amp;"|"&amp;D233&amp;"|"&amp;E233&amp;"|"&amp;M233</f>
        <v>1441|1440011|209|2025|11</v>
      </c>
      <c r="B233" s="83">
        <v>1441</v>
      </c>
      <c r="C233" s="83">
        <v>1440011</v>
      </c>
      <c r="D233" s="83">
        <v>209</v>
      </c>
      <c r="E233" s="83">
        <v>2025</v>
      </c>
      <c r="F233" s="83">
        <v>10</v>
      </c>
      <c r="G233" s="94">
        <v>1</v>
      </c>
      <c r="H233" s="84">
        <v>18745455000100</v>
      </c>
      <c r="I233" s="87" t="s">
        <v>423</v>
      </c>
      <c r="J233" s="83">
        <v>3999</v>
      </c>
      <c r="K233" s="83" t="s">
        <v>479</v>
      </c>
      <c r="L233" s="85">
        <v>45953</v>
      </c>
      <c r="M233" s="83">
        <v>11</v>
      </c>
      <c r="N233" s="86">
        <v>1035</v>
      </c>
      <c r="O233" s="88">
        <v>20.7</v>
      </c>
      <c r="P233" s="3">
        <v>0</v>
      </c>
      <c r="Q233" s="33">
        <f>N233-O233-P233</f>
        <v>1014.3</v>
      </c>
    </row>
    <row r="234" spans="1:17" ht="24.95" customHeight="1" x14ac:dyDescent="0.2">
      <c r="A234" s="10" t="str">
        <f>B234&amp;"|"&amp;C234&amp;"|"&amp;D234&amp;"|"&amp;E234&amp;"|"&amp;M234</f>
        <v>1441|1440011|194|2025|18</v>
      </c>
      <c r="B234" s="83">
        <v>1441</v>
      </c>
      <c r="C234" s="83">
        <v>1440011</v>
      </c>
      <c r="D234" s="83">
        <v>194</v>
      </c>
      <c r="E234" s="83">
        <v>2025</v>
      </c>
      <c r="F234" s="83">
        <v>10</v>
      </c>
      <c r="G234" s="94">
        <v>1</v>
      </c>
      <c r="H234" s="84">
        <v>46019498000135</v>
      </c>
      <c r="I234" s="87" t="s">
        <v>413</v>
      </c>
      <c r="J234" s="83">
        <v>4002</v>
      </c>
      <c r="K234" s="83" t="s">
        <v>489</v>
      </c>
      <c r="L234" s="85">
        <v>45954</v>
      </c>
      <c r="M234" s="83">
        <v>18</v>
      </c>
      <c r="N234" s="86">
        <v>3442.26</v>
      </c>
      <c r="O234" s="3">
        <v>0</v>
      </c>
      <c r="P234" s="3">
        <v>0</v>
      </c>
      <c r="Q234" s="33">
        <f>N234-O234-P234</f>
        <v>3442.26</v>
      </c>
    </row>
    <row r="235" spans="1:17" ht="24.95" customHeight="1" x14ac:dyDescent="0.2">
      <c r="A235" s="10" t="str">
        <f>B235&amp;"|"&amp;C235&amp;"|"&amp;D235&amp;"|"&amp;E235&amp;"|"&amp;M235</f>
        <v>1441|1440011|206|2025|10</v>
      </c>
      <c r="B235" s="83">
        <v>1441</v>
      </c>
      <c r="C235" s="83">
        <v>1440011</v>
      </c>
      <c r="D235" s="83">
        <v>206</v>
      </c>
      <c r="E235" s="83">
        <v>2025</v>
      </c>
      <c r="F235" s="83">
        <v>10</v>
      </c>
      <c r="G235" s="94">
        <v>1</v>
      </c>
      <c r="H235" s="84">
        <v>81243735000148</v>
      </c>
      <c r="I235" s="87" t="s">
        <v>421</v>
      </c>
      <c r="J235" s="83">
        <v>4002</v>
      </c>
      <c r="K235" s="83" t="s">
        <v>489</v>
      </c>
      <c r="L235" s="85">
        <v>45954</v>
      </c>
      <c r="M235" s="83">
        <v>10</v>
      </c>
      <c r="N235" s="86">
        <v>30821.68</v>
      </c>
      <c r="O235" s="3">
        <v>0</v>
      </c>
      <c r="P235" s="3">
        <v>0</v>
      </c>
      <c r="Q235" s="33">
        <f>N235-O235-P235</f>
        <v>30821.68</v>
      </c>
    </row>
    <row r="236" spans="1:17" ht="24.95" customHeight="1" x14ac:dyDescent="0.2">
      <c r="A236" s="10" t="str">
        <f>B236&amp;"|"&amp;C236&amp;"|"&amp;D236&amp;"|"&amp;E236&amp;"|"&amp;M236</f>
        <v>1441|1440011|258|2025|10</v>
      </c>
      <c r="B236" s="83">
        <v>1441</v>
      </c>
      <c r="C236" s="83">
        <v>1440011</v>
      </c>
      <c r="D236" s="83">
        <v>258</v>
      </c>
      <c r="E236" s="83">
        <v>2025</v>
      </c>
      <c r="F236" s="83">
        <v>10</v>
      </c>
      <c r="G236" s="94">
        <v>1</v>
      </c>
      <c r="H236" s="84">
        <v>10658360000139</v>
      </c>
      <c r="I236" s="87" t="s">
        <v>441</v>
      </c>
      <c r="J236" s="83">
        <v>3921</v>
      </c>
      <c r="K236" s="83" t="s">
        <v>482</v>
      </c>
      <c r="L236" s="85">
        <v>45958</v>
      </c>
      <c r="M236" s="83">
        <v>10</v>
      </c>
      <c r="N236" s="86">
        <v>1246.82</v>
      </c>
      <c r="O236" s="3">
        <v>0</v>
      </c>
      <c r="P236" s="3">
        <v>0</v>
      </c>
      <c r="Q236" s="33">
        <f>N236-O236-P236</f>
        <v>1246.82</v>
      </c>
    </row>
    <row r="237" spans="1:17" ht="24.95" customHeight="1" x14ac:dyDescent="0.2">
      <c r="A237" s="10" t="str">
        <f>B237&amp;"|"&amp;C237&amp;"|"&amp;D237&amp;"|"&amp;E237&amp;"|"&amp;M237</f>
        <v>1441|1440011|343|2025|2</v>
      </c>
      <c r="B237" s="83">
        <v>1441</v>
      </c>
      <c r="C237" s="83">
        <v>1440011</v>
      </c>
      <c r="D237" s="83">
        <v>343</v>
      </c>
      <c r="E237" s="83">
        <v>2025</v>
      </c>
      <c r="F237" s="83">
        <v>10</v>
      </c>
      <c r="G237" s="94">
        <v>1</v>
      </c>
      <c r="H237" s="84">
        <v>40456487000136</v>
      </c>
      <c r="I237" s="87" t="s">
        <v>454</v>
      </c>
      <c r="J237" s="83">
        <v>3922</v>
      </c>
      <c r="K237" s="83" t="s">
        <v>21</v>
      </c>
      <c r="L237" s="85">
        <v>45958</v>
      </c>
      <c r="M237" s="83">
        <v>2</v>
      </c>
      <c r="N237" s="86">
        <v>9332.51</v>
      </c>
      <c r="O237" s="88">
        <v>233.31</v>
      </c>
      <c r="P237" s="3">
        <v>0</v>
      </c>
      <c r="Q237" s="33">
        <f>N237-O237-P237</f>
        <v>9099.2000000000007</v>
      </c>
    </row>
    <row r="238" spans="1:17" ht="24.95" customHeight="1" x14ac:dyDescent="0.2">
      <c r="A238" s="10" t="str">
        <f>B238&amp;"|"&amp;C238&amp;"|"&amp;D238&amp;"|"&amp;E238&amp;"|"&amp;M238</f>
        <v>1441|1440005|119|2025|1</v>
      </c>
      <c r="B238" s="83">
        <v>1441</v>
      </c>
      <c r="C238" s="83">
        <v>1440005</v>
      </c>
      <c r="D238" s="83">
        <v>119</v>
      </c>
      <c r="E238" s="83">
        <v>2025</v>
      </c>
      <c r="F238" s="83">
        <v>10</v>
      </c>
      <c r="G238" s="94">
        <v>1</v>
      </c>
      <c r="H238" s="84">
        <v>86729324000261</v>
      </c>
      <c r="I238" s="87" t="s">
        <v>136</v>
      </c>
      <c r="J238" s="83">
        <v>5214</v>
      </c>
      <c r="K238" s="83" t="s">
        <v>472</v>
      </c>
      <c r="L238" s="85">
        <v>45959</v>
      </c>
      <c r="M238" s="83">
        <v>1</v>
      </c>
      <c r="N238" s="86">
        <v>9760</v>
      </c>
      <c r="O238" s="3">
        <v>0</v>
      </c>
      <c r="P238" s="3">
        <v>0</v>
      </c>
      <c r="Q238" s="33">
        <f>N238-O238-P238</f>
        <v>9760</v>
      </c>
    </row>
    <row r="239" spans="1:17" ht="24.95" customHeight="1" x14ac:dyDescent="0.2">
      <c r="A239" s="10" t="str">
        <f>B239&amp;"|"&amp;C239&amp;"|"&amp;D239&amp;"|"&amp;E239&amp;"|"&amp;M239</f>
        <v>1441|1440005|125|2025|1</v>
      </c>
      <c r="B239" s="83">
        <v>1441</v>
      </c>
      <c r="C239" s="83">
        <v>1440005</v>
      </c>
      <c r="D239" s="83">
        <v>125</v>
      </c>
      <c r="E239" s="83">
        <v>2025</v>
      </c>
      <c r="F239" s="83">
        <v>10</v>
      </c>
      <c r="G239" s="94">
        <v>1</v>
      </c>
      <c r="H239" s="84">
        <v>60153744000178</v>
      </c>
      <c r="I239" s="87" t="s">
        <v>139</v>
      </c>
      <c r="J239" s="83">
        <v>3016</v>
      </c>
      <c r="K239" s="83" t="s">
        <v>474</v>
      </c>
      <c r="L239" s="85">
        <v>45959</v>
      </c>
      <c r="M239" s="83">
        <v>1</v>
      </c>
      <c r="N239" s="86">
        <v>2340</v>
      </c>
      <c r="O239" s="3">
        <v>0</v>
      </c>
      <c r="P239" s="3">
        <v>0</v>
      </c>
      <c r="Q239" s="33">
        <f>N239-O239-P239</f>
        <v>2340</v>
      </c>
    </row>
    <row r="240" spans="1:17" ht="24.95" customHeight="1" x14ac:dyDescent="0.2">
      <c r="A240" s="10" t="str">
        <f>B240&amp;"|"&amp;C240&amp;"|"&amp;D240&amp;"|"&amp;E240&amp;"|"&amp;M240</f>
        <v>1441|1440005|126|2025|1</v>
      </c>
      <c r="B240" s="83">
        <v>1441</v>
      </c>
      <c r="C240" s="83">
        <v>1440005</v>
      </c>
      <c r="D240" s="83">
        <v>126</v>
      </c>
      <c r="E240" s="83">
        <v>2025</v>
      </c>
      <c r="F240" s="83">
        <v>10</v>
      </c>
      <c r="G240" s="94">
        <v>1</v>
      </c>
      <c r="H240" s="84">
        <v>60153744000178</v>
      </c>
      <c r="I240" s="87" t="s">
        <v>139</v>
      </c>
      <c r="J240" s="83">
        <v>5207</v>
      </c>
      <c r="K240" s="83" t="s">
        <v>467</v>
      </c>
      <c r="L240" s="85">
        <v>45959</v>
      </c>
      <c r="M240" s="83">
        <v>1</v>
      </c>
      <c r="N240" s="86">
        <v>12950</v>
      </c>
      <c r="O240" s="3">
        <v>0</v>
      </c>
      <c r="P240" s="3">
        <v>0</v>
      </c>
      <c r="Q240" s="33">
        <f>N240-O240-P240</f>
        <v>12950</v>
      </c>
    </row>
    <row r="241" spans="1:17" ht="24.95" customHeight="1" x14ac:dyDescent="0.2">
      <c r="A241" s="10" t="str">
        <f>B241&amp;"|"&amp;C241&amp;"|"&amp;D241&amp;"|"&amp;E241&amp;"|"&amp;M241</f>
        <v>1441|1440006|75|2025|1</v>
      </c>
      <c r="B241" s="83">
        <v>1441</v>
      </c>
      <c r="C241" s="83">
        <v>1440006</v>
      </c>
      <c r="D241" s="83">
        <v>75</v>
      </c>
      <c r="E241" s="83">
        <v>2025</v>
      </c>
      <c r="F241" s="83">
        <v>10</v>
      </c>
      <c r="G241" s="94">
        <v>1</v>
      </c>
      <c r="H241" s="84">
        <v>34963845000102</v>
      </c>
      <c r="I241" s="87" t="s">
        <v>155</v>
      </c>
      <c r="J241" s="83">
        <v>3999</v>
      </c>
      <c r="K241" s="83" t="s">
        <v>479</v>
      </c>
      <c r="L241" s="85">
        <v>45959</v>
      </c>
      <c r="M241" s="83">
        <v>1</v>
      </c>
      <c r="N241" s="86">
        <v>6560</v>
      </c>
      <c r="O241" s="3">
        <v>0</v>
      </c>
      <c r="P241" s="3">
        <v>0</v>
      </c>
      <c r="Q241" s="33">
        <f>N241-O241-P241</f>
        <v>6560</v>
      </c>
    </row>
    <row r="242" spans="1:17" ht="24.95" customHeight="1" x14ac:dyDescent="0.2">
      <c r="A242" s="10" t="str">
        <f>B242&amp;"|"&amp;C242&amp;"|"&amp;D242&amp;"|"&amp;E242&amp;"|"&amp;M242</f>
        <v>1441|1440011|57|2025|22</v>
      </c>
      <c r="B242" s="83">
        <v>1441</v>
      </c>
      <c r="C242" s="83">
        <v>1440011</v>
      </c>
      <c r="D242" s="83">
        <v>57</v>
      </c>
      <c r="E242" s="83">
        <v>2025</v>
      </c>
      <c r="F242" s="83">
        <v>10</v>
      </c>
      <c r="G242" s="94">
        <v>1</v>
      </c>
      <c r="H242" s="84">
        <v>1017250000105</v>
      </c>
      <c r="I242" s="87" t="s">
        <v>145</v>
      </c>
      <c r="J242" s="83">
        <v>3304</v>
      </c>
      <c r="K242" s="83" t="s">
        <v>13</v>
      </c>
      <c r="L242" s="85">
        <v>45959</v>
      </c>
      <c r="M242" s="83">
        <v>22</v>
      </c>
      <c r="N242" s="86">
        <v>2154.56</v>
      </c>
      <c r="O242" s="3">
        <v>0</v>
      </c>
      <c r="P242" s="3">
        <v>0</v>
      </c>
      <c r="Q242" s="33">
        <f>N242-O242-P242</f>
        <v>2154.56</v>
      </c>
    </row>
    <row r="243" spans="1:17" ht="24.95" customHeight="1" x14ac:dyDescent="0.2">
      <c r="A243" s="10" t="str">
        <f>B243&amp;"|"&amp;C243&amp;"|"&amp;D243&amp;"|"&amp;E243&amp;"|"&amp;M243</f>
        <v>1441|1440011|156|2025|9</v>
      </c>
      <c r="B243" s="83">
        <v>1441</v>
      </c>
      <c r="C243" s="83">
        <v>1440011</v>
      </c>
      <c r="D243" s="83">
        <v>156</v>
      </c>
      <c r="E243" s="83">
        <v>2025</v>
      </c>
      <c r="F243" s="83">
        <v>10</v>
      </c>
      <c r="G243" s="94">
        <v>1</v>
      </c>
      <c r="H243" s="84">
        <v>99999957803</v>
      </c>
      <c r="I243" s="87" t="s">
        <v>393</v>
      </c>
      <c r="J243" s="83">
        <v>3601</v>
      </c>
      <c r="K243" s="83" t="s">
        <v>484</v>
      </c>
      <c r="L243" s="85">
        <v>45959</v>
      </c>
      <c r="M243" s="83">
        <v>9</v>
      </c>
      <c r="N243" s="86">
        <v>2989398.97</v>
      </c>
      <c r="O243" s="3">
        <v>0</v>
      </c>
      <c r="P243" s="3">
        <v>0</v>
      </c>
      <c r="Q243" s="33">
        <f>N243-O243-P243</f>
        <v>2989398.97</v>
      </c>
    </row>
    <row r="244" spans="1:17" ht="24.95" customHeight="1" x14ac:dyDescent="0.2">
      <c r="A244" s="10" t="str">
        <f>B244&amp;"|"&amp;C244&amp;"|"&amp;D244&amp;"|"&amp;E244&amp;"|"&amp;M244</f>
        <v>1441|1440011|341|2025|1</v>
      </c>
      <c r="B244" s="83">
        <v>1441</v>
      </c>
      <c r="C244" s="83">
        <v>1440011</v>
      </c>
      <c r="D244" s="83">
        <v>341</v>
      </c>
      <c r="E244" s="83">
        <v>2025</v>
      </c>
      <c r="F244" s="83">
        <v>10</v>
      </c>
      <c r="G244" s="94">
        <v>1</v>
      </c>
      <c r="H244" s="84">
        <v>32227070000173</v>
      </c>
      <c r="I244" s="87" t="s">
        <v>453</v>
      </c>
      <c r="J244" s="83">
        <v>3922</v>
      </c>
      <c r="K244" s="83" t="s">
        <v>21</v>
      </c>
      <c r="L244" s="85">
        <v>45959</v>
      </c>
      <c r="M244" s="83">
        <v>1</v>
      </c>
      <c r="N244" s="86">
        <v>17908.63</v>
      </c>
      <c r="O244" s="88">
        <v>895.43</v>
      </c>
      <c r="P244" s="3">
        <v>0</v>
      </c>
      <c r="Q244" s="33">
        <f>N244-O244-P244</f>
        <v>17013.2</v>
      </c>
    </row>
    <row r="245" spans="1:17" ht="24.95" customHeight="1" x14ac:dyDescent="0.2">
      <c r="A245" s="10" t="str">
        <f>B245&amp;"|"&amp;C245&amp;"|"&amp;D245&amp;"|"&amp;E245&amp;"|"&amp;M245</f>
        <v>1441|1440011|198|2025|10</v>
      </c>
      <c r="B245" s="83">
        <v>1441</v>
      </c>
      <c r="C245" s="83">
        <v>1440011</v>
      </c>
      <c r="D245" s="83">
        <v>198</v>
      </c>
      <c r="E245" s="83">
        <v>2025</v>
      </c>
      <c r="F245" s="83">
        <v>10</v>
      </c>
      <c r="G245" s="94">
        <v>1</v>
      </c>
      <c r="H245" s="84">
        <v>7403266000124</v>
      </c>
      <c r="I245" s="87" t="s">
        <v>416</v>
      </c>
      <c r="J245" s="83">
        <v>4002</v>
      </c>
      <c r="K245" s="83" t="s">
        <v>489</v>
      </c>
      <c r="L245" s="85">
        <v>45960</v>
      </c>
      <c r="M245" s="83">
        <v>10</v>
      </c>
      <c r="N245" s="86">
        <v>407705.04</v>
      </c>
      <c r="O245" s="3">
        <v>0</v>
      </c>
      <c r="P245" s="3">
        <v>0</v>
      </c>
      <c r="Q245" s="33">
        <f>N245-O245-P245</f>
        <v>407705.04</v>
      </c>
    </row>
    <row r="246" spans="1:17" ht="24.95" customHeight="1" x14ac:dyDescent="0.2">
      <c r="A246" s="10" t="str">
        <f>B246&amp;"|"&amp;C246&amp;"|"&amp;D246&amp;"|"&amp;E246&amp;"|"&amp;M246</f>
        <v>1441|1440011|204|2025|8</v>
      </c>
      <c r="B246" s="83">
        <v>1441</v>
      </c>
      <c r="C246" s="83">
        <v>1440011</v>
      </c>
      <c r="D246" s="83">
        <v>204</v>
      </c>
      <c r="E246" s="83">
        <v>2025</v>
      </c>
      <c r="F246" s="83">
        <v>10</v>
      </c>
      <c r="G246" s="94">
        <v>1</v>
      </c>
      <c r="H246" s="84">
        <v>16636540000104</v>
      </c>
      <c r="I246" s="87" t="s">
        <v>490</v>
      </c>
      <c r="J246" s="83">
        <v>4003</v>
      </c>
      <c r="K246" s="83" t="s">
        <v>491</v>
      </c>
      <c r="L246" s="85">
        <v>45960</v>
      </c>
      <c r="M246" s="83">
        <v>8</v>
      </c>
      <c r="N246" s="86">
        <v>37178</v>
      </c>
      <c r="O246" s="88">
        <v>929.45</v>
      </c>
      <c r="P246" s="3">
        <v>0</v>
      </c>
      <c r="Q246" s="33">
        <f>N246-O246-P246</f>
        <v>36248.550000000003</v>
      </c>
    </row>
    <row r="247" spans="1:17" ht="24.95" customHeight="1" x14ac:dyDescent="0.2">
      <c r="A247" s="10" t="str">
        <f>B247&amp;"|"&amp;C247&amp;"|"&amp;D247&amp;"|"&amp;E247&amp;"|"&amp;M247</f>
        <v>1441|1440011|364|2025|10</v>
      </c>
      <c r="B247" s="83">
        <v>1441</v>
      </c>
      <c r="C247" s="83">
        <v>1440011</v>
      </c>
      <c r="D247" s="83">
        <v>364</v>
      </c>
      <c r="E247" s="83">
        <v>2025</v>
      </c>
      <c r="F247" s="83">
        <v>10</v>
      </c>
      <c r="G247" s="94">
        <v>1</v>
      </c>
      <c r="H247" s="84">
        <v>12057731000152</v>
      </c>
      <c r="I247" s="87" t="s">
        <v>460</v>
      </c>
      <c r="J247" s="83">
        <v>3922</v>
      </c>
      <c r="K247" s="83" t="s">
        <v>21</v>
      </c>
      <c r="L247" s="85">
        <v>45960</v>
      </c>
      <c r="M247" s="83">
        <v>10</v>
      </c>
      <c r="N247" s="86">
        <v>450</v>
      </c>
      <c r="O247" s="3">
        <v>0</v>
      </c>
      <c r="P247" s="3">
        <v>0</v>
      </c>
      <c r="Q247" s="33">
        <f>N247-O247-P247</f>
        <v>450</v>
      </c>
    </row>
    <row r="248" spans="1:17" ht="24.95" customHeight="1" x14ac:dyDescent="0.2">
      <c r="A248" s="10" t="str">
        <f>B248&amp;"|"&amp;C248&amp;"|"&amp;D248&amp;"|"&amp;E248&amp;"|"&amp;M248</f>
        <v>1441|1440011|364|2025|11</v>
      </c>
      <c r="B248" s="83">
        <v>1441</v>
      </c>
      <c r="C248" s="83">
        <v>1440011</v>
      </c>
      <c r="D248" s="83">
        <v>364</v>
      </c>
      <c r="E248" s="83">
        <v>2025</v>
      </c>
      <c r="F248" s="83">
        <v>10</v>
      </c>
      <c r="G248" s="94">
        <v>1</v>
      </c>
      <c r="H248" s="84">
        <v>12057731000152</v>
      </c>
      <c r="I248" s="87" t="s">
        <v>460</v>
      </c>
      <c r="J248" s="83">
        <v>3922</v>
      </c>
      <c r="K248" s="83" t="s">
        <v>21</v>
      </c>
      <c r="L248" s="85">
        <v>45960</v>
      </c>
      <c r="M248" s="83">
        <v>11</v>
      </c>
      <c r="N248" s="86">
        <v>2000</v>
      </c>
      <c r="O248" s="3">
        <v>0</v>
      </c>
      <c r="P248" s="3">
        <v>0</v>
      </c>
      <c r="Q248" s="33">
        <f>N248-O248-P248</f>
        <v>2000</v>
      </c>
    </row>
    <row r="249" spans="1:17" ht="24.95" customHeight="1" x14ac:dyDescent="0.2">
      <c r="A249" s="10" t="str">
        <f>B249&amp;"|"&amp;C249&amp;"|"&amp;D249&amp;"|"&amp;E249&amp;"|"&amp;M249</f>
        <v>1441|1440011|365|2025|15</v>
      </c>
      <c r="B249" s="83">
        <v>1441</v>
      </c>
      <c r="C249" s="83">
        <v>1440011</v>
      </c>
      <c r="D249" s="83">
        <v>365</v>
      </c>
      <c r="E249" s="83">
        <v>2025</v>
      </c>
      <c r="F249" s="83">
        <v>10</v>
      </c>
      <c r="G249" s="94">
        <v>1</v>
      </c>
      <c r="H249" s="84">
        <v>12057731000152</v>
      </c>
      <c r="I249" s="87" t="s">
        <v>460</v>
      </c>
      <c r="J249" s="83">
        <v>3921</v>
      </c>
      <c r="K249" s="83" t="s">
        <v>482</v>
      </c>
      <c r="L249" s="85">
        <v>45960</v>
      </c>
      <c r="M249" s="83">
        <v>15</v>
      </c>
      <c r="N249" s="86">
        <v>4450</v>
      </c>
      <c r="O249" s="88">
        <v>245</v>
      </c>
      <c r="P249" s="3">
        <v>0</v>
      </c>
      <c r="Q249" s="33">
        <f>N249-O249-P249</f>
        <v>4205</v>
      </c>
    </row>
    <row r="250" spans="1:17" ht="24.95" customHeight="1" x14ac:dyDescent="0.2">
      <c r="A250" s="10" t="str">
        <f>B250&amp;"|"&amp;C250&amp;"|"&amp;D250&amp;"|"&amp;E250&amp;"|"&amp;M250</f>
        <v>1441|1440011|365|2025|16</v>
      </c>
      <c r="B250" s="83">
        <v>1441</v>
      </c>
      <c r="C250" s="83">
        <v>1440011</v>
      </c>
      <c r="D250" s="83">
        <v>365</v>
      </c>
      <c r="E250" s="83">
        <v>2025</v>
      </c>
      <c r="F250" s="83">
        <v>10</v>
      </c>
      <c r="G250" s="94">
        <v>1</v>
      </c>
      <c r="H250" s="84">
        <v>12057731000152</v>
      </c>
      <c r="I250" s="87" t="s">
        <v>460</v>
      </c>
      <c r="J250" s="83">
        <v>3921</v>
      </c>
      <c r="K250" s="83" t="s">
        <v>482</v>
      </c>
      <c r="L250" s="85">
        <v>45960</v>
      </c>
      <c r="M250" s="83">
        <v>16</v>
      </c>
      <c r="N250" s="86">
        <v>44320</v>
      </c>
      <c r="O250" s="88">
        <v>2316</v>
      </c>
      <c r="P250" s="3">
        <v>0</v>
      </c>
      <c r="Q250" s="33">
        <f>N250-O250-P250</f>
        <v>42004</v>
      </c>
    </row>
    <row r="251" spans="1:17" ht="24.95" customHeight="1" x14ac:dyDescent="0.2">
      <c r="A251" s="10" t="str">
        <f>B251&amp;"|"&amp;C251&amp;"|"&amp;D251&amp;"|"&amp;E251&amp;"|"&amp;M251</f>
        <v>1441|1440011|190|2025|11</v>
      </c>
      <c r="B251" s="83">
        <v>1441</v>
      </c>
      <c r="C251" s="83">
        <v>1440011</v>
      </c>
      <c r="D251" s="83">
        <v>190</v>
      </c>
      <c r="E251" s="83">
        <v>2025</v>
      </c>
      <c r="F251" s="83">
        <v>10</v>
      </c>
      <c r="G251" s="94">
        <v>1</v>
      </c>
      <c r="H251" s="84">
        <v>33683111000107</v>
      </c>
      <c r="I251" s="87" t="s">
        <v>411</v>
      </c>
      <c r="J251" s="83">
        <v>4002</v>
      </c>
      <c r="K251" s="83" t="s">
        <v>489</v>
      </c>
      <c r="L251" s="85">
        <v>45961</v>
      </c>
      <c r="M251" s="83">
        <v>11</v>
      </c>
      <c r="N251" s="86">
        <v>64035.360000000001</v>
      </c>
      <c r="O251" s="3">
        <v>0</v>
      </c>
      <c r="P251" s="3">
        <v>0</v>
      </c>
      <c r="Q251" s="33">
        <f>N251-O251-P251</f>
        <v>64035.360000000001</v>
      </c>
    </row>
    <row r="252" spans="1:17" ht="24.95" customHeight="1" x14ac:dyDescent="0.2">
      <c r="A252" s="10" t="str">
        <f>B252&amp;"|"&amp;C252&amp;"|"&amp;D252&amp;"|"&amp;E252&amp;"|"&amp;M252</f>
        <v>1441|1440011|221|2025|20</v>
      </c>
      <c r="B252" s="83">
        <v>1441</v>
      </c>
      <c r="C252" s="83">
        <v>1440011</v>
      </c>
      <c r="D252" s="83">
        <v>221</v>
      </c>
      <c r="E252" s="83">
        <v>2025</v>
      </c>
      <c r="F252" s="83">
        <v>10</v>
      </c>
      <c r="G252" s="94">
        <v>1</v>
      </c>
      <c r="H252" s="84">
        <v>32879576000167</v>
      </c>
      <c r="I252" s="87" t="s">
        <v>428</v>
      </c>
      <c r="J252" s="83">
        <v>3931</v>
      </c>
      <c r="K252" s="83" t="s">
        <v>477</v>
      </c>
      <c r="L252" s="85">
        <v>45961</v>
      </c>
      <c r="M252" s="83">
        <v>20</v>
      </c>
      <c r="N252" s="86">
        <v>3450</v>
      </c>
      <c r="O252" s="88">
        <v>152.49</v>
      </c>
      <c r="P252" s="3">
        <v>0</v>
      </c>
      <c r="Q252" s="33">
        <f>N252-O252-P252</f>
        <v>3297.51</v>
      </c>
    </row>
    <row r="253" spans="1:17" ht="24.95" customHeight="1" x14ac:dyDescent="0.2">
      <c r="A253" s="10" t="str">
        <f>B253&amp;"|"&amp;C253&amp;"|"&amp;D253&amp;"|"&amp;E253&amp;"|"&amp;M253</f>
        <v>1441|1440011|260|2025|10</v>
      </c>
      <c r="B253" s="83">
        <v>1441</v>
      </c>
      <c r="C253" s="83">
        <v>1440011</v>
      </c>
      <c r="D253" s="83">
        <v>260</v>
      </c>
      <c r="E253" s="83">
        <v>2025</v>
      </c>
      <c r="F253" s="83">
        <v>10</v>
      </c>
      <c r="G253" s="94">
        <v>1</v>
      </c>
      <c r="H253" s="84">
        <v>14822303000102</v>
      </c>
      <c r="I253" s="87" t="s">
        <v>493</v>
      </c>
      <c r="J253" s="83">
        <v>4002</v>
      </c>
      <c r="K253" s="83" t="s">
        <v>489</v>
      </c>
      <c r="L253" s="85">
        <v>45961</v>
      </c>
      <c r="M253" s="83">
        <v>10</v>
      </c>
      <c r="N253" s="86">
        <v>2920.28</v>
      </c>
      <c r="O253" s="3">
        <v>0</v>
      </c>
      <c r="P253" s="3">
        <v>0</v>
      </c>
      <c r="Q253" s="33">
        <f>N253-O253-P253</f>
        <v>2920.28</v>
      </c>
    </row>
    <row r="254" spans="1:17" ht="24.95" customHeight="1" x14ac:dyDescent="0.2">
      <c r="A254" s="10" t="str">
        <f>B254&amp;"|"&amp;C254&amp;"|"&amp;D254&amp;"|"&amp;E254&amp;"|"&amp;M254</f>
        <v>1441|1440011|260|2025|11</v>
      </c>
      <c r="B254" s="83">
        <v>1441</v>
      </c>
      <c r="C254" s="83">
        <v>1440011</v>
      </c>
      <c r="D254" s="83">
        <v>260</v>
      </c>
      <c r="E254" s="83">
        <v>2025</v>
      </c>
      <c r="F254" s="83">
        <v>10</v>
      </c>
      <c r="G254" s="94">
        <v>1</v>
      </c>
      <c r="H254" s="84">
        <v>14822303000102</v>
      </c>
      <c r="I254" s="87" t="s">
        <v>493</v>
      </c>
      <c r="J254" s="83">
        <v>4002</v>
      </c>
      <c r="K254" s="83" t="s">
        <v>489</v>
      </c>
      <c r="L254" s="85">
        <v>45961</v>
      </c>
      <c r="M254" s="83">
        <v>11</v>
      </c>
      <c r="N254" s="86">
        <v>3072.01</v>
      </c>
      <c r="O254" s="3">
        <v>0</v>
      </c>
      <c r="P254" s="3">
        <v>0</v>
      </c>
      <c r="Q254" s="33">
        <f>N254-O254-P254</f>
        <v>3072.01</v>
      </c>
    </row>
    <row r="255" spans="1:17" ht="24.95" customHeight="1" x14ac:dyDescent="0.2">
      <c r="A255" s="10" t="str">
        <f>B255&amp;"|"&amp;C255&amp;"|"&amp;D255&amp;"|"&amp;E255&amp;"|"&amp;M255</f>
        <v>1441|1440011|260|2025|12</v>
      </c>
      <c r="B255" s="83">
        <v>1441</v>
      </c>
      <c r="C255" s="83">
        <v>1440011</v>
      </c>
      <c r="D255" s="83">
        <v>260</v>
      </c>
      <c r="E255" s="83">
        <v>2025</v>
      </c>
      <c r="F255" s="83">
        <v>10</v>
      </c>
      <c r="G255" s="94">
        <v>1</v>
      </c>
      <c r="H255" s="84">
        <v>14822303000102</v>
      </c>
      <c r="I255" s="87" t="s">
        <v>493</v>
      </c>
      <c r="J255" s="83">
        <v>4002</v>
      </c>
      <c r="K255" s="83" t="s">
        <v>489</v>
      </c>
      <c r="L255" s="85">
        <v>45961</v>
      </c>
      <c r="M255" s="83">
        <v>12</v>
      </c>
      <c r="N255" s="86">
        <v>3090.51</v>
      </c>
      <c r="O255" s="3">
        <v>0</v>
      </c>
      <c r="P255" s="3">
        <v>0</v>
      </c>
      <c r="Q255" s="33">
        <f>N255-O255-P255</f>
        <v>3090.51</v>
      </c>
    </row>
    <row r="256" spans="1:17" ht="24.95" customHeight="1" x14ac:dyDescent="0.2">
      <c r="A256" s="10" t="str">
        <f>B256&amp;"|"&amp;C256&amp;"|"&amp;D256&amp;"|"&amp;E256&amp;"|"&amp;M256</f>
        <v>1441|1440011|364|2025|12</v>
      </c>
      <c r="B256" s="83">
        <v>1441</v>
      </c>
      <c r="C256" s="83">
        <v>1440011</v>
      </c>
      <c r="D256" s="83">
        <v>364</v>
      </c>
      <c r="E256" s="83">
        <v>2025</v>
      </c>
      <c r="F256" s="83">
        <v>10</v>
      </c>
      <c r="G256" s="94">
        <v>1</v>
      </c>
      <c r="H256" s="84">
        <v>12057731000152</v>
      </c>
      <c r="I256" s="87" t="s">
        <v>460</v>
      </c>
      <c r="J256" s="83">
        <v>3922</v>
      </c>
      <c r="K256" s="83" t="s">
        <v>21</v>
      </c>
      <c r="L256" s="85">
        <v>45961</v>
      </c>
      <c r="M256" s="83">
        <v>12</v>
      </c>
      <c r="N256" s="86">
        <v>900</v>
      </c>
      <c r="O256" s="3">
        <v>0</v>
      </c>
      <c r="P256" s="3">
        <v>0</v>
      </c>
      <c r="Q256" s="33">
        <f>N256-O256-P256</f>
        <v>900</v>
      </c>
    </row>
    <row r="257" spans="1:17" ht="24.95" customHeight="1" x14ac:dyDescent="0.2">
      <c r="A257" s="10" t="str">
        <f>B257&amp;"|"&amp;C257&amp;"|"&amp;D257&amp;"|"&amp;E257&amp;"|"&amp;M257</f>
        <v>1441|1440011|365|2025|17</v>
      </c>
      <c r="B257" s="83">
        <v>1441</v>
      </c>
      <c r="C257" s="83">
        <v>1440011</v>
      </c>
      <c r="D257" s="83">
        <v>365</v>
      </c>
      <c r="E257" s="83">
        <v>2025</v>
      </c>
      <c r="F257" s="83">
        <v>10</v>
      </c>
      <c r="G257" s="94">
        <v>1</v>
      </c>
      <c r="H257" s="84">
        <v>12057731000152</v>
      </c>
      <c r="I257" s="87" t="s">
        <v>460</v>
      </c>
      <c r="J257" s="83">
        <v>3921</v>
      </c>
      <c r="K257" s="83" t="s">
        <v>482</v>
      </c>
      <c r="L257" s="85">
        <v>45961</v>
      </c>
      <c r="M257" s="83">
        <v>17</v>
      </c>
      <c r="N257" s="86">
        <v>6960</v>
      </c>
      <c r="O257" s="88">
        <v>393</v>
      </c>
      <c r="P257" s="3">
        <v>0</v>
      </c>
      <c r="Q257" s="33">
        <f>N257-O257-P257</f>
        <v>6567</v>
      </c>
    </row>
    <row r="258" spans="1:17" ht="24.95" customHeight="1" x14ac:dyDescent="0.2">
      <c r="A258" s="10" t="str">
        <f>B258&amp;"|"&amp;C258&amp;"|"&amp;D258&amp;"|"&amp;E258&amp;"|"&amp;M258</f>
        <v>1441|1440011|395|2025|1</v>
      </c>
      <c r="B258" s="83">
        <v>1441</v>
      </c>
      <c r="C258" s="83">
        <v>1440011</v>
      </c>
      <c r="D258" s="83">
        <v>395</v>
      </c>
      <c r="E258" s="83">
        <v>2025</v>
      </c>
      <c r="F258" s="83">
        <v>10</v>
      </c>
      <c r="G258" s="94">
        <v>1</v>
      </c>
      <c r="H258" s="84">
        <v>61198164000160</v>
      </c>
      <c r="I258" s="87" t="s">
        <v>497</v>
      </c>
      <c r="J258" s="83">
        <v>3910</v>
      </c>
      <c r="K258" s="83" t="s">
        <v>486</v>
      </c>
      <c r="L258" s="85">
        <v>45961</v>
      </c>
      <c r="M258" s="83">
        <v>1</v>
      </c>
      <c r="N258" s="86">
        <v>11137.25</v>
      </c>
      <c r="O258" s="3">
        <v>0</v>
      </c>
      <c r="P258" s="3">
        <v>0</v>
      </c>
      <c r="Q258" s="33">
        <f>N258-O258-P258</f>
        <v>11137.25</v>
      </c>
    </row>
    <row r="259" spans="1:17" ht="24.95" customHeight="1" x14ac:dyDescent="0.2">
      <c r="A259" s="10" t="str">
        <f>B259&amp;"|"&amp;C259&amp;"|"&amp;D259&amp;"|"&amp;E259&amp;"|"&amp;M259</f>
        <v>||||</v>
      </c>
      <c r="B259" s="78"/>
      <c r="C259" s="78"/>
      <c r="D259" s="78"/>
      <c r="E259" s="78"/>
      <c r="F259" s="78"/>
      <c r="G259" s="95"/>
      <c r="H259" s="79"/>
      <c r="I259" s="80"/>
      <c r="J259" s="81"/>
      <c r="K259" s="78"/>
      <c r="L259" s="82"/>
      <c r="M259" s="78"/>
      <c r="N259" s="82"/>
      <c r="O259" s="3"/>
      <c r="P259" s="3"/>
      <c r="Q259" s="33">
        <f>N259-O259-P259</f>
        <v>0</v>
      </c>
    </row>
    <row r="260" spans="1:17" ht="24.95" customHeight="1" x14ac:dyDescent="0.2">
      <c r="A260" s="10" t="str">
        <f>B260&amp;"|"&amp;C260&amp;"|"&amp;D260&amp;"|"&amp;E260&amp;"|"&amp;M260</f>
        <v>||||</v>
      </c>
      <c r="B260" s="78"/>
      <c r="C260" s="78"/>
      <c r="D260" s="78"/>
      <c r="E260" s="78"/>
      <c r="F260" s="78"/>
      <c r="G260" s="95"/>
      <c r="H260" s="79"/>
      <c r="I260" s="80"/>
      <c r="J260" s="81"/>
      <c r="K260" s="78"/>
      <c r="L260" s="82"/>
      <c r="M260" s="78"/>
      <c r="N260" s="82"/>
      <c r="O260" s="3"/>
      <c r="P260" s="3"/>
      <c r="Q260" s="33">
        <f>N260-O260-P260</f>
        <v>0</v>
      </c>
    </row>
    <row r="261" spans="1:17" ht="24.95" customHeight="1" x14ac:dyDescent="0.2">
      <c r="A261" s="10" t="str">
        <f>B261&amp;"|"&amp;C261&amp;"|"&amp;D261&amp;"|"&amp;E261&amp;"|"&amp;M261</f>
        <v>||||</v>
      </c>
      <c r="B261" s="78"/>
      <c r="C261" s="78"/>
      <c r="D261" s="78"/>
      <c r="E261" s="78"/>
      <c r="F261" s="78"/>
      <c r="G261" s="95"/>
      <c r="H261" s="79"/>
      <c r="I261" s="80"/>
      <c r="J261" s="81"/>
      <c r="K261" s="78"/>
      <c r="L261" s="82"/>
      <c r="M261" s="78"/>
      <c r="N261" s="82"/>
      <c r="O261" s="3"/>
      <c r="P261" s="3"/>
      <c r="Q261" s="33">
        <f>N261-O261-P261</f>
        <v>0</v>
      </c>
    </row>
    <row r="262" spans="1:17" ht="24.95" customHeight="1" x14ac:dyDescent="0.2">
      <c r="A262" s="10" t="str">
        <f>B262&amp;"|"&amp;C262&amp;"|"&amp;D262&amp;"|"&amp;E262&amp;"|"&amp;M262</f>
        <v>||||</v>
      </c>
      <c r="B262" s="78"/>
      <c r="C262" s="78"/>
      <c r="D262" s="78"/>
      <c r="E262" s="78"/>
      <c r="F262" s="78"/>
      <c r="G262" s="95"/>
      <c r="H262" s="79"/>
      <c r="I262" s="80"/>
      <c r="J262" s="81"/>
      <c r="K262" s="78"/>
      <c r="L262" s="82"/>
      <c r="M262" s="78"/>
      <c r="N262" s="82"/>
      <c r="O262" s="3"/>
      <c r="P262" s="3"/>
      <c r="Q262" s="33">
        <f>N262-O262-P262</f>
        <v>0</v>
      </c>
    </row>
    <row r="263" spans="1:17" ht="24.95" customHeight="1" x14ac:dyDescent="0.2">
      <c r="A263" s="10" t="str">
        <f>B263&amp;"|"&amp;C263&amp;"|"&amp;D263&amp;"|"&amp;E263&amp;"|"&amp;M263</f>
        <v>||||</v>
      </c>
      <c r="B263" s="78"/>
      <c r="C263" s="78"/>
      <c r="D263" s="78"/>
      <c r="E263" s="78"/>
      <c r="F263" s="78"/>
      <c r="G263" s="95"/>
      <c r="H263" s="79"/>
      <c r="I263" s="80"/>
      <c r="J263" s="81"/>
      <c r="K263" s="78"/>
      <c r="L263" s="82"/>
      <c r="M263" s="78"/>
      <c r="N263" s="82"/>
      <c r="O263" s="3"/>
      <c r="P263" s="3"/>
      <c r="Q263" s="33">
        <f>N263-O263-P263</f>
        <v>0</v>
      </c>
    </row>
    <row r="264" spans="1:17" ht="24.95" customHeight="1" x14ac:dyDescent="0.2">
      <c r="A264" s="10" t="str">
        <f>B264&amp;"|"&amp;C264&amp;"|"&amp;D264&amp;"|"&amp;E264&amp;"|"&amp;M264</f>
        <v>||||</v>
      </c>
      <c r="B264" s="78"/>
      <c r="C264" s="78"/>
      <c r="D264" s="78"/>
      <c r="E264" s="78"/>
      <c r="F264" s="78"/>
      <c r="G264" s="95"/>
      <c r="H264" s="79"/>
      <c r="I264" s="80"/>
      <c r="J264" s="81"/>
      <c r="K264" s="78"/>
      <c r="L264" s="82"/>
      <c r="M264" s="78"/>
      <c r="N264" s="82"/>
      <c r="O264" s="3"/>
      <c r="P264" s="3"/>
      <c r="Q264" s="33">
        <f>N264-O264-P264</f>
        <v>0</v>
      </c>
    </row>
    <row r="265" spans="1:17" ht="24.95" customHeight="1" x14ac:dyDescent="0.2">
      <c r="A265" s="10" t="str">
        <f>B265&amp;"|"&amp;C265&amp;"|"&amp;D265&amp;"|"&amp;E265&amp;"|"&amp;M265</f>
        <v>||||</v>
      </c>
      <c r="B265" s="78"/>
      <c r="C265" s="78"/>
      <c r="D265" s="78"/>
      <c r="E265" s="78"/>
      <c r="F265" s="78"/>
      <c r="G265" s="95"/>
      <c r="H265" s="79"/>
      <c r="I265" s="80"/>
      <c r="J265" s="81"/>
      <c r="K265" s="78"/>
      <c r="L265" s="82"/>
      <c r="M265" s="78"/>
      <c r="N265" s="82"/>
      <c r="O265" s="3"/>
      <c r="P265" s="3"/>
      <c r="Q265" s="33">
        <f>N265-O265-P265</f>
        <v>0</v>
      </c>
    </row>
    <row r="266" spans="1:17" ht="24.95" customHeight="1" x14ac:dyDescent="0.2">
      <c r="A266" s="10" t="str">
        <f>B266&amp;"|"&amp;C266&amp;"|"&amp;D266&amp;"|"&amp;E266&amp;"|"&amp;M266</f>
        <v>||||</v>
      </c>
      <c r="B266" s="78"/>
      <c r="C266" s="78"/>
      <c r="D266" s="78"/>
      <c r="E266" s="78"/>
      <c r="F266" s="78"/>
      <c r="G266" s="95"/>
      <c r="H266" s="79"/>
      <c r="I266" s="80"/>
      <c r="J266" s="81"/>
      <c r="K266" s="78"/>
      <c r="L266" s="82"/>
      <c r="M266" s="78"/>
      <c r="N266" s="82"/>
      <c r="O266" s="3"/>
      <c r="P266" s="3"/>
      <c r="Q266" s="33">
        <f>N266-O266-P266</f>
        <v>0</v>
      </c>
    </row>
    <row r="267" spans="1:17" ht="24.95" customHeight="1" x14ac:dyDescent="0.2">
      <c r="A267" s="10" t="str">
        <f>B267&amp;"|"&amp;C267&amp;"|"&amp;D267&amp;"|"&amp;E267&amp;"|"&amp;M267</f>
        <v>||||</v>
      </c>
      <c r="B267" s="78"/>
      <c r="C267" s="78"/>
      <c r="D267" s="78"/>
      <c r="E267" s="78"/>
      <c r="F267" s="78"/>
      <c r="G267" s="95"/>
      <c r="H267" s="79"/>
      <c r="I267" s="80"/>
      <c r="J267" s="81"/>
      <c r="K267" s="78"/>
      <c r="L267" s="82"/>
      <c r="M267" s="78"/>
      <c r="N267" s="82"/>
      <c r="O267" s="3"/>
      <c r="P267" s="3"/>
      <c r="Q267" s="33">
        <f>N267-O267-P267</f>
        <v>0</v>
      </c>
    </row>
    <row r="268" spans="1:17" ht="24.95" customHeight="1" x14ac:dyDescent="0.2">
      <c r="A268" s="10" t="str">
        <f>B268&amp;"|"&amp;C268&amp;"|"&amp;D268&amp;"|"&amp;E268&amp;"|"&amp;M268</f>
        <v>||||</v>
      </c>
      <c r="B268" s="78"/>
      <c r="C268" s="78"/>
      <c r="D268" s="78"/>
      <c r="E268" s="78"/>
      <c r="F268" s="78"/>
      <c r="G268" s="95"/>
      <c r="H268" s="79"/>
      <c r="I268" s="80"/>
      <c r="J268" s="81"/>
      <c r="K268" s="78"/>
      <c r="L268" s="82"/>
      <c r="M268" s="78"/>
      <c r="N268" s="82"/>
      <c r="O268" s="3"/>
      <c r="P268" s="3"/>
      <c r="Q268" s="33">
        <f>N268-O268-P268</f>
        <v>0</v>
      </c>
    </row>
    <row r="269" spans="1:17" ht="24.95" customHeight="1" x14ac:dyDescent="0.2">
      <c r="A269" s="10" t="str">
        <f>B269&amp;"|"&amp;C269&amp;"|"&amp;D269&amp;"|"&amp;E269&amp;"|"&amp;M269</f>
        <v>||||</v>
      </c>
      <c r="B269" s="78"/>
      <c r="C269" s="78"/>
      <c r="D269" s="78"/>
      <c r="E269" s="78"/>
      <c r="F269" s="78"/>
      <c r="G269" s="95"/>
      <c r="H269" s="79"/>
      <c r="I269" s="80"/>
      <c r="J269" s="81"/>
      <c r="K269" s="78"/>
      <c r="L269" s="82"/>
      <c r="M269" s="78"/>
      <c r="N269" s="82"/>
      <c r="O269" s="3"/>
      <c r="P269" s="3"/>
      <c r="Q269" s="33">
        <f>N269-O269-P269</f>
        <v>0</v>
      </c>
    </row>
    <row r="270" spans="1:17" ht="24.95" customHeight="1" x14ac:dyDescent="0.2">
      <c r="A270" s="10" t="str">
        <f>B270&amp;"|"&amp;C270&amp;"|"&amp;D270&amp;"|"&amp;E270&amp;"|"&amp;M270</f>
        <v>||||</v>
      </c>
      <c r="B270" s="78"/>
      <c r="C270" s="78"/>
      <c r="D270" s="78"/>
      <c r="E270" s="78"/>
      <c r="F270" s="78"/>
      <c r="G270" s="95"/>
      <c r="H270" s="79"/>
      <c r="I270" s="80"/>
      <c r="J270" s="81"/>
      <c r="K270" s="78"/>
      <c r="L270" s="82"/>
      <c r="M270" s="78"/>
      <c r="N270" s="82"/>
      <c r="O270" s="3"/>
      <c r="P270" s="3"/>
      <c r="Q270" s="33">
        <f>N270-O270-P270</f>
        <v>0</v>
      </c>
    </row>
    <row r="271" spans="1:17" ht="24.95" customHeight="1" x14ac:dyDescent="0.2">
      <c r="A271" s="10" t="str">
        <f>B271&amp;"|"&amp;C271&amp;"|"&amp;D271&amp;"|"&amp;E271&amp;"|"&amp;M271</f>
        <v>||||</v>
      </c>
      <c r="B271" s="78"/>
      <c r="C271" s="78"/>
      <c r="D271" s="78"/>
      <c r="E271" s="78"/>
      <c r="F271" s="78"/>
      <c r="G271" s="95"/>
      <c r="H271" s="79"/>
      <c r="I271" s="80"/>
      <c r="J271" s="81"/>
      <c r="K271" s="78"/>
      <c r="L271" s="82"/>
      <c r="M271" s="78"/>
      <c r="N271" s="82"/>
      <c r="O271" s="3"/>
      <c r="P271" s="3"/>
      <c r="Q271" s="33">
        <f>N271-O271-P271</f>
        <v>0</v>
      </c>
    </row>
    <row r="272" spans="1:17" ht="24.95" customHeight="1" x14ac:dyDescent="0.2">
      <c r="A272" s="10" t="str">
        <f>B272&amp;"|"&amp;C272&amp;"|"&amp;D272&amp;"|"&amp;E272&amp;"|"&amp;M272</f>
        <v>||||</v>
      </c>
      <c r="B272" s="78"/>
      <c r="C272" s="78"/>
      <c r="D272" s="78"/>
      <c r="E272" s="78"/>
      <c r="F272" s="78"/>
      <c r="G272" s="95"/>
      <c r="H272" s="79"/>
      <c r="I272" s="80"/>
      <c r="J272" s="81"/>
      <c r="K272" s="78"/>
      <c r="L272" s="82"/>
      <c r="M272" s="78"/>
      <c r="N272" s="82"/>
      <c r="O272" s="3"/>
      <c r="P272" s="3"/>
      <c r="Q272" s="33">
        <f>N272-O272-P272</f>
        <v>0</v>
      </c>
    </row>
    <row r="273" spans="1:17" ht="24.95" customHeight="1" x14ac:dyDescent="0.2">
      <c r="A273" s="10" t="str">
        <f>B273&amp;"|"&amp;C273&amp;"|"&amp;D273&amp;"|"&amp;E273&amp;"|"&amp;M273</f>
        <v>||||</v>
      </c>
      <c r="B273" s="78"/>
      <c r="C273" s="78"/>
      <c r="D273" s="78"/>
      <c r="E273" s="78"/>
      <c r="F273" s="78"/>
      <c r="G273" s="95"/>
      <c r="H273" s="79"/>
      <c r="I273" s="80"/>
      <c r="J273" s="81"/>
      <c r="K273" s="78"/>
      <c r="L273" s="82"/>
      <c r="M273" s="78"/>
      <c r="N273" s="82"/>
      <c r="O273" s="3"/>
      <c r="P273" s="3"/>
      <c r="Q273" s="33">
        <f>N273-O273-P273</f>
        <v>0</v>
      </c>
    </row>
    <row r="274" spans="1:17" ht="24.95" customHeight="1" x14ac:dyDescent="0.2">
      <c r="A274" s="10" t="str">
        <f>B274&amp;"|"&amp;C274&amp;"|"&amp;D274&amp;"|"&amp;E274&amp;"|"&amp;M274</f>
        <v>||||</v>
      </c>
      <c r="B274" s="78"/>
      <c r="C274" s="78"/>
      <c r="D274" s="78"/>
      <c r="E274" s="78"/>
      <c r="F274" s="78"/>
      <c r="G274" s="95"/>
      <c r="H274" s="79"/>
      <c r="I274" s="80"/>
      <c r="J274" s="81"/>
      <c r="K274" s="78"/>
      <c r="L274" s="82"/>
      <c r="M274" s="78"/>
      <c r="N274" s="82"/>
      <c r="O274" s="3"/>
      <c r="P274" s="3"/>
      <c r="Q274" s="33">
        <f>N274-O274-P274</f>
        <v>0</v>
      </c>
    </row>
    <row r="275" spans="1:17" ht="24.95" customHeight="1" x14ac:dyDescent="0.2">
      <c r="A275" s="10" t="str">
        <f>B275&amp;"|"&amp;C275&amp;"|"&amp;D275&amp;"|"&amp;E275&amp;"|"&amp;M275</f>
        <v>||||</v>
      </c>
      <c r="B275" s="78"/>
      <c r="C275" s="78"/>
      <c r="D275" s="78"/>
      <c r="E275" s="78"/>
      <c r="F275" s="78"/>
      <c r="G275" s="95"/>
      <c r="H275" s="79"/>
      <c r="I275" s="80"/>
      <c r="J275" s="81"/>
      <c r="K275" s="78"/>
      <c r="L275" s="82"/>
      <c r="M275" s="78"/>
      <c r="N275" s="82"/>
      <c r="O275" s="3"/>
      <c r="P275" s="3"/>
      <c r="Q275" s="33">
        <f>N275-O275-P275</f>
        <v>0</v>
      </c>
    </row>
    <row r="276" spans="1:17" ht="24.95" customHeight="1" x14ac:dyDescent="0.2">
      <c r="A276" s="10" t="str">
        <f>B276&amp;"|"&amp;C276&amp;"|"&amp;D276&amp;"|"&amp;E276&amp;"|"&amp;M276</f>
        <v>||||</v>
      </c>
      <c r="B276" s="78"/>
      <c r="C276" s="78"/>
      <c r="D276" s="78"/>
      <c r="E276" s="78"/>
      <c r="F276" s="78"/>
      <c r="G276" s="95"/>
      <c r="H276" s="79"/>
      <c r="I276" s="80"/>
      <c r="J276" s="81"/>
      <c r="K276" s="78"/>
      <c r="L276" s="82"/>
      <c r="M276" s="78"/>
      <c r="N276" s="82"/>
      <c r="O276" s="3"/>
      <c r="P276" s="3"/>
      <c r="Q276" s="33">
        <f>N276-O276-P276</f>
        <v>0</v>
      </c>
    </row>
    <row r="277" spans="1:17" ht="24.95" customHeight="1" x14ac:dyDescent="0.2">
      <c r="A277" s="10" t="str">
        <f>B277&amp;"|"&amp;C277&amp;"|"&amp;D277&amp;"|"&amp;E277&amp;"|"&amp;M277</f>
        <v>||||</v>
      </c>
      <c r="B277" s="78"/>
      <c r="C277" s="78"/>
      <c r="D277" s="78"/>
      <c r="E277" s="78"/>
      <c r="F277" s="78"/>
      <c r="G277" s="95"/>
      <c r="H277" s="79"/>
      <c r="I277" s="80"/>
      <c r="J277" s="81"/>
      <c r="K277" s="78"/>
      <c r="L277" s="82"/>
      <c r="M277" s="78"/>
      <c r="N277" s="82"/>
      <c r="O277" s="3"/>
      <c r="P277" s="3"/>
      <c r="Q277" s="33">
        <f>N277-O277-P277</f>
        <v>0</v>
      </c>
    </row>
    <row r="278" spans="1:17" ht="24.95" customHeight="1" x14ac:dyDescent="0.2">
      <c r="A278" s="10" t="str">
        <f>B278&amp;"|"&amp;C278&amp;"|"&amp;D278&amp;"|"&amp;E278&amp;"|"&amp;M278</f>
        <v>||||</v>
      </c>
      <c r="B278" s="78"/>
      <c r="C278" s="78"/>
      <c r="D278" s="78"/>
      <c r="E278" s="78"/>
      <c r="F278" s="78"/>
      <c r="G278" s="95"/>
      <c r="H278" s="79"/>
      <c r="I278" s="80"/>
      <c r="J278" s="81"/>
      <c r="K278" s="78"/>
      <c r="L278" s="82"/>
      <c r="M278" s="78"/>
      <c r="N278" s="82"/>
      <c r="O278" s="3"/>
      <c r="P278" s="3"/>
      <c r="Q278" s="33">
        <f>N278-O278-P278</f>
        <v>0</v>
      </c>
    </row>
    <row r="279" spans="1:17" ht="24.95" customHeight="1" x14ac:dyDescent="0.2">
      <c r="A279" s="10" t="str">
        <f>B279&amp;"|"&amp;C279&amp;"|"&amp;D279&amp;"|"&amp;E279&amp;"|"&amp;M279</f>
        <v>||||</v>
      </c>
      <c r="B279" s="78"/>
      <c r="C279" s="78"/>
      <c r="D279" s="78"/>
      <c r="E279" s="78"/>
      <c r="F279" s="78"/>
      <c r="G279" s="95"/>
      <c r="H279" s="79"/>
      <c r="I279" s="80"/>
      <c r="J279" s="81"/>
      <c r="K279" s="78"/>
      <c r="L279" s="82"/>
      <c r="M279" s="78"/>
      <c r="N279" s="82"/>
      <c r="O279" s="3"/>
      <c r="P279" s="3"/>
      <c r="Q279" s="33">
        <f>N279-O279-P279</f>
        <v>0</v>
      </c>
    </row>
    <row r="280" spans="1:17" ht="24.95" customHeight="1" x14ac:dyDescent="0.2">
      <c r="A280" s="10" t="str">
        <f>B280&amp;"|"&amp;C280&amp;"|"&amp;D280&amp;"|"&amp;E280&amp;"|"&amp;M280</f>
        <v>||||</v>
      </c>
      <c r="B280" s="78"/>
      <c r="C280" s="78"/>
      <c r="D280" s="78"/>
      <c r="E280" s="78"/>
      <c r="F280" s="78"/>
      <c r="G280" s="95"/>
      <c r="H280" s="79"/>
      <c r="I280" s="80"/>
      <c r="J280" s="81"/>
      <c r="K280" s="78"/>
      <c r="L280" s="82"/>
      <c r="M280" s="78"/>
      <c r="N280" s="82"/>
      <c r="O280" s="3"/>
      <c r="P280" s="3"/>
      <c r="Q280" s="33">
        <f>N280-O280-P280</f>
        <v>0</v>
      </c>
    </row>
    <row r="281" spans="1:17" ht="24.95" customHeight="1" x14ac:dyDescent="0.2">
      <c r="A281" s="10" t="str">
        <f>B281&amp;"|"&amp;C281&amp;"|"&amp;D281&amp;"|"&amp;E281&amp;"|"&amp;M281</f>
        <v>||||</v>
      </c>
      <c r="B281" s="78"/>
      <c r="C281" s="78"/>
      <c r="D281" s="78"/>
      <c r="E281" s="78"/>
      <c r="F281" s="78"/>
      <c r="G281" s="95"/>
      <c r="H281" s="79"/>
      <c r="I281" s="80"/>
      <c r="J281" s="81"/>
      <c r="K281" s="78"/>
      <c r="L281" s="82"/>
      <c r="M281" s="78"/>
      <c r="N281" s="82"/>
      <c r="O281" s="3"/>
      <c r="P281" s="3"/>
      <c r="Q281" s="33">
        <f>N281-O281-P281</f>
        <v>0</v>
      </c>
    </row>
    <row r="282" spans="1:17" ht="24.95" customHeight="1" x14ac:dyDescent="0.2">
      <c r="A282" s="10" t="str">
        <f>B282&amp;"|"&amp;C282&amp;"|"&amp;D282&amp;"|"&amp;E282&amp;"|"&amp;M282</f>
        <v>||||</v>
      </c>
      <c r="B282" s="78"/>
      <c r="C282" s="78"/>
      <c r="D282" s="78"/>
      <c r="E282" s="78"/>
      <c r="F282" s="78"/>
      <c r="G282" s="95"/>
      <c r="H282" s="79"/>
      <c r="I282" s="80"/>
      <c r="J282" s="81"/>
      <c r="K282" s="78"/>
      <c r="L282" s="82"/>
      <c r="M282" s="78"/>
      <c r="N282" s="82"/>
      <c r="O282" s="3"/>
      <c r="P282" s="3"/>
      <c r="Q282" s="33">
        <f>N282-O282-P282</f>
        <v>0</v>
      </c>
    </row>
    <row r="283" spans="1:17" ht="24.95" customHeight="1" x14ac:dyDescent="0.2">
      <c r="A283" s="10" t="str">
        <f>B283&amp;"|"&amp;C283&amp;"|"&amp;D283&amp;"|"&amp;E283&amp;"|"&amp;M283</f>
        <v>||||</v>
      </c>
      <c r="B283" s="78"/>
      <c r="C283" s="78"/>
      <c r="D283" s="78"/>
      <c r="E283" s="78"/>
      <c r="F283" s="78"/>
      <c r="G283" s="95"/>
      <c r="H283" s="79"/>
      <c r="I283" s="80"/>
      <c r="J283" s="81"/>
      <c r="K283" s="78"/>
      <c r="L283" s="82"/>
      <c r="M283" s="78"/>
      <c r="N283" s="82"/>
      <c r="O283" s="3"/>
      <c r="P283" s="3"/>
      <c r="Q283" s="33">
        <f>N283-O283-P283</f>
        <v>0</v>
      </c>
    </row>
    <row r="284" spans="1:17" ht="24.95" customHeight="1" x14ac:dyDescent="0.2">
      <c r="A284" s="10" t="str">
        <f>B284&amp;"|"&amp;C284&amp;"|"&amp;D284&amp;"|"&amp;E284&amp;"|"&amp;M284</f>
        <v>||||</v>
      </c>
      <c r="B284" s="78"/>
      <c r="C284" s="78"/>
      <c r="D284" s="78"/>
      <c r="E284" s="78"/>
      <c r="F284" s="78"/>
      <c r="G284" s="95"/>
      <c r="H284" s="79"/>
      <c r="I284" s="80"/>
      <c r="J284" s="81"/>
      <c r="K284" s="78"/>
      <c r="L284" s="82"/>
      <c r="M284" s="78"/>
      <c r="N284" s="82"/>
      <c r="O284" s="3"/>
      <c r="P284" s="3"/>
      <c r="Q284" s="33">
        <f>N284-O284-P284</f>
        <v>0</v>
      </c>
    </row>
    <row r="285" spans="1:17" ht="24.95" customHeight="1" x14ac:dyDescent="0.2">
      <c r="A285" s="10" t="str">
        <f>B285&amp;"|"&amp;C285&amp;"|"&amp;D285&amp;"|"&amp;E285&amp;"|"&amp;M285</f>
        <v>||||</v>
      </c>
      <c r="B285" s="78"/>
      <c r="C285" s="78"/>
      <c r="D285" s="78"/>
      <c r="E285" s="78"/>
      <c r="F285" s="78"/>
      <c r="G285" s="95"/>
      <c r="H285" s="79"/>
      <c r="I285" s="80"/>
      <c r="J285" s="81"/>
      <c r="K285" s="78"/>
      <c r="L285" s="82"/>
      <c r="M285" s="78"/>
      <c r="N285" s="82"/>
      <c r="O285" s="3"/>
      <c r="P285" s="3"/>
      <c r="Q285" s="33">
        <f>N285-O285-P285</f>
        <v>0</v>
      </c>
    </row>
    <row r="286" spans="1:17" ht="24.95" customHeight="1" x14ac:dyDescent="0.2">
      <c r="A286" s="10" t="str">
        <f>B286&amp;"|"&amp;C286&amp;"|"&amp;D286&amp;"|"&amp;E286&amp;"|"&amp;M286</f>
        <v>||||</v>
      </c>
      <c r="B286" s="78"/>
      <c r="C286" s="78"/>
      <c r="D286" s="78"/>
      <c r="E286" s="78"/>
      <c r="F286" s="78"/>
      <c r="G286" s="95"/>
      <c r="H286" s="79"/>
      <c r="I286" s="80"/>
      <c r="J286" s="81"/>
      <c r="K286" s="78"/>
      <c r="L286" s="82"/>
      <c r="M286" s="78"/>
      <c r="N286" s="82"/>
      <c r="O286" s="3"/>
      <c r="P286" s="3"/>
      <c r="Q286" s="33">
        <f>N286-O286-P286</f>
        <v>0</v>
      </c>
    </row>
    <row r="287" spans="1:17" ht="24.95" customHeight="1" x14ac:dyDescent="0.2">
      <c r="A287" s="10" t="str">
        <f>B287&amp;"|"&amp;C287&amp;"|"&amp;D287&amp;"|"&amp;E287&amp;"|"&amp;M287</f>
        <v>||||</v>
      </c>
      <c r="B287" s="78"/>
      <c r="C287" s="78"/>
      <c r="D287" s="78"/>
      <c r="E287" s="78"/>
      <c r="F287" s="78"/>
      <c r="G287" s="95"/>
      <c r="H287" s="79"/>
      <c r="I287" s="80"/>
      <c r="J287" s="81"/>
      <c r="K287" s="78"/>
      <c r="L287" s="82"/>
      <c r="M287" s="78"/>
      <c r="N287" s="82"/>
      <c r="O287" s="3"/>
      <c r="P287" s="3"/>
      <c r="Q287" s="33">
        <f>N287-O287-P287</f>
        <v>0</v>
      </c>
    </row>
    <row r="288" spans="1:17" ht="24.95" customHeight="1" x14ac:dyDescent="0.2">
      <c r="A288" s="10" t="str">
        <f>B288&amp;"|"&amp;C288&amp;"|"&amp;D288&amp;"|"&amp;E288&amp;"|"&amp;M288</f>
        <v>||||</v>
      </c>
      <c r="B288" s="78"/>
      <c r="C288" s="78"/>
      <c r="D288" s="78"/>
      <c r="E288" s="78"/>
      <c r="F288" s="78"/>
      <c r="G288" s="95"/>
      <c r="H288" s="79"/>
      <c r="I288" s="80"/>
      <c r="J288" s="81"/>
      <c r="K288" s="78"/>
      <c r="L288" s="82"/>
      <c r="M288" s="78"/>
      <c r="N288" s="82"/>
      <c r="O288" s="3"/>
      <c r="P288" s="3"/>
      <c r="Q288" s="33">
        <f>N288-O288-P288</f>
        <v>0</v>
      </c>
    </row>
    <row r="289" spans="1:17" ht="24.95" customHeight="1" x14ac:dyDescent="0.2">
      <c r="A289" s="10" t="str">
        <f>B289&amp;"|"&amp;C289&amp;"|"&amp;D289&amp;"|"&amp;E289&amp;"|"&amp;M289</f>
        <v>||||</v>
      </c>
      <c r="B289" s="78"/>
      <c r="C289" s="78"/>
      <c r="D289" s="78"/>
      <c r="E289" s="78"/>
      <c r="F289" s="78"/>
      <c r="G289" s="95"/>
      <c r="H289" s="79"/>
      <c r="I289" s="80"/>
      <c r="J289" s="81"/>
      <c r="K289" s="78"/>
      <c r="L289" s="82"/>
      <c r="M289" s="78"/>
      <c r="N289" s="82"/>
      <c r="O289" s="3"/>
      <c r="P289" s="3"/>
      <c r="Q289" s="33">
        <f>N289-O289-P289</f>
        <v>0</v>
      </c>
    </row>
    <row r="290" spans="1:17" ht="24.95" customHeight="1" x14ac:dyDescent="0.2">
      <c r="A290" s="10" t="str">
        <f>B290&amp;"|"&amp;C290&amp;"|"&amp;D290&amp;"|"&amp;E290&amp;"|"&amp;M290</f>
        <v>||||</v>
      </c>
      <c r="B290" s="78"/>
      <c r="C290" s="78"/>
      <c r="D290" s="78"/>
      <c r="E290" s="78"/>
      <c r="F290" s="78"/>
      <c r="G290" s="95"/>
      <c r="H290" s="79"/>
      <c r="I290" s="80"/>
      <c r="J290" s="81"/>
      <c r="K290" s="78"/>
      <c r="L290" s="82"/>
      <c r="M290" s="78"/>
      <c r="N290" s="82"/>
      <c r="O290" s="3"/>
      <c r="P290" s="3"/>
      <c r="Q290" s="33">
        <f>N290-O290-P290</f>
        <v>0</v>
      </c>
    </row>
    <row r="291" spans="1:17" ht="24.95" customHeight="1" x14ac:dyDescent="0.2">
      <c r="A291" s="10" t="str">
        <f>B291&amp;"|"&amp;C291&amp;"|"&amp;D291&amp;"|"&amp;E291&amp;"|"&amp;M291</f>
        <v>||||</v>
      </c>
      <c r="B291" s="78"/>
      <c r="C291" s="78"/>
      <c r="D291" s="78"/>
      <c r="E291" s="78"/>
      <c r="F291" s="78"/>
      <c r="G291" s="95"/>
      <c r="H291" s="79"/>
      <c r="I291" s="80"/>
      <c r="J291" s="81"/>
      <c r="K291" s="78"/>
      <c r="L291" s="82"/>
      <c r="M291" s="78"/>
      <c r="N291" s="82"/>
      <c r="O291" s="3"/>
      <c r="P291" s="3"/>
      <c r="Q291" s="33">
        <f>N291-O291-P291</f>
        <v>0</v>
      </c>
    </row>
    <row r="292" spans="1:17" ht="24.95" customHeight="1" x14ac:dyDescent="0.2">
      <c r="A292" s="10" t="str">
        <f>B292&amp;"|"&amp;C292&amp;"|"&amp;D292&amp;"|"&amp;E292&amp;"|"&amp;M292</f>
        <v>||||</v>
      </c>
      <c r="B292" s="78"/>
      <c r="C292" s="78"/>
      <c r="D292" s="78"/>
      <c r="E292" s="78"/>
      <c r="F292" s="78"/>
      <c r="G292" s="95"/>
      <c r="H292" s="79"/>
      <c r="I292" s="80"/>
      <c r="J292" s="81"/>
      <c r="K292" s="78"/>
      <c r="L292" s="82"/>
      <c r="M292" s="78"/>
      <c r="N292" s="82"/>
      <c r="O292" s="3"/>
      <c r="P292" s="3"/>
      <c r="Q292" s="33">
        <f>N292-O292-P292</f>
        <v>0</v>
      </c>
    </row>
    <row r="293" spans="1:17" ht="24.95" customHeight="1" x14ac:dyDescent="0.2">
      <c r="A293" s="10" t="str">
        <f>B293&amp;"|"&amp;C293&amp;"|"&amp;D293&amp;"|"&amp;E293&amp;"|"&amp;M293</f>
        <v>||||</v>
      </c>
      <c r="B293" s="78"/>
      <c r="C293" s="78"/>
      <c r="D293" s="78"/>
      <c r="E293" s="78"/>
      <c r="F293" s="78"/>
      <c r="G293" s="95"/>
      <c r="H293" s="79"/>
      <c r="I293" s="80"/>
      <c r="J293" s="81"/>
      <c r="K293" s="78"/>
      <c r="L293" s="82"/>
      <c r="M293" s="78"/>
      <c r="N293" s="82"/>
      <c r="O293" s="3"/>
      <c r="P293" s="3"/>
      <c r="Q293" s="33">
        <f>N293-O293-P293</f>
        <v>0</v>
      </c>
    </row>
    <row r="294" spans="1:17" ht="24.95" customHeight="1" x14ac:dyDescent="0.2">
      <c r="A294" s="10" t="str">
        <f>B294&amp;"|"&amp;C294&amp;"|"&amp;D294&amp;"|"&amp;E294&amp;"|"&amp;M294</f>
        <v>||||</v>
      </c>
      <c r="B294" s="78"/>
      <c r="C294" s="78"/>
      <c r="D294" s="78"/>
      <c r="E294" s="78"/>
      <c r="F294" s="78"/>
      <c r="G294" s="95"/>
      <c r="H294" s="79"/>
      <c r="I294" s="80"/>
      <c r="J294" s="81"/>
      <c r="K294" s="78"/>
      <c r="L294" s="82"/>
      <c r="M294" s="78"/>
      <c r="N294" s="82"/>
      <c r="O294" s="3"/>
      <c r="P294" s="3"/>
      <c r="Q294" s="33">
        <f>N294-O294-P294</f>
        <v>0</v>
      </c>
    </row>
    <row r="295" spans="1:17" ht="24.95" customHeight="1" x14ac:dyDescent="0.2">
      <c r="A295" s="10" t="str">
        <f>B295&amp;"|"&amp;C295&amp;"|"&amp;D295&amp;"|"&amp;E295&amp;"|"&amp;M295</f>
        <v>||||</v>
      </c>
      <c r="B295" s="78"/>
      <c r="C295" s="78"/>
      <c r="D295" s="78"/>
      <c r="E295" s="78"/>
      <c r="F295" s="78"/>
      <c r="G295" s="95"/>
      <c r="H295" s="79"/>
      <c r="I295" s="80"/>
      <c r="J295" s="81"/>
      <c r="K295" s="78"/>
      <c r="L295" s="82"/>
      <c r="M295" s="78"/>
      <c r="N295" s="82"/>
      <c r="O295" s="3"/>
      <c r="P295" s="3"/>
      <c r="Q295" s="33">
        <f>N295-O295-P295</f>
        <v>0</v>
      </c>
    </row>
    <row r="296" spans="1:17" ht="24.95" customHeight="1" x14ac:dyDescent="0.2">
      <c r="A296" s="10" t="str">
        <f>B296&amp;"|"&amp;C296&amp;"|"&amp;D296&amp;"|"&amp;E296&amp;"|"&amp;M296</f>
        <v>||||</v>
      </c>
      <c r="B296" s="78"/>
      <c r="C296" s="78"/>
      <c r="D296" s="78"/>
      <c r="E296" s="78"/>
      <c r="F296" s="78"/>
      <c r="G296" s="95"/>
      <c r="H296" s="79"/>
      <c r="I296" s="80"/>
      <c r="J296" s="81"/>
      <c r="K296" s="78"/>
      <c r="L296" s="82"/>
      <c r="M296" s="78"/>
      <c r="N296" s="82"/>
      <c r="O296" s="3"/>
      <c r="P296" s="3"/>
      <c r="Q296" s="33">
        <f>N296-O296-P296</f>
        <v>0</v>
      </c>
    </row>
    <row r="297" spans="1:17" ht="24.95" customHeight="1" x14ac:dyDescent="0.2">
      <c r="A297" s="10" t="str">
        <f>B297&amp;"|"&amp;C297&amp;"|"&amp;D297&amp;"|"&amp;E297&amp;"|"&amp;M297</f>
        <v>||||</v>
      </c>
      <c r="B297" s="78"/>
      <c r="C297" s="78"/>
      <c r="D297" s="78"/>
      <c r="E297" s="78"/>
      <c r="F297" s="78"/>
      <c r="G297" s="95"/>
      <c r="H297" s="79"/>
      <c r="I297" s="80"/>
      <c r="J297" s="81"/>
      <c r="K297" s="78"/>
      <c r="L297" s="82"/>
      <c r="M297" s="78"/>
      <c r="N297" s="82"/>
      <c r="O297" s="3"/>
      <c r="P297" s="3"/>
      <c r="Q297" s="33">
        <f>N297-O297-P297</f>
        <v>0</v>
      </c>
    </row>
    <row r="298" spans="1:17" ht="24.95" customHeight="1" x14ac:dyDescent="0.2">
      <c r="A298" s="10" t="str">
        <f>B298&amp;"|"&amp;C298&amp;"|"&amp;D298&amp;"|"&amp;E298&amp;"|"&amp;M298</f>
        <v>||||</v>
      </c>
      <c r="B298" s="78"/>
      <c r="C298" s="78"/>
      <c r="D298" s="78"/>
      <c r="E298" s="78"/>
      <c r="F298" s="78"/>
      <c r="G298" s="95"/>
      <c r="H298" s="79"/>
      <c r="I298" s="80"/>
      <c r="J298" s="81"/>
      <c r="K298" s="78"/>
      <c r="L298" s="82"/>
      <c r="M298" s="78"/>
      <c r="N298" s="82"/>
      <c r="O298" s="3"/>
      <c r="P298" s="3"/>
      <c r="Q298" s="33">
        <f>N298-O298-P298</f>
        <v>0</v>
      </c>
    </row>
    <row r="299" spans="1:17" ht="24.95" customHeight="1" x14ac:dyDescent="0.2">
      <c r="A299" s="10" t="str">
        <f>B299&amp;"|"&amp;C299&amp;"|"&amp;D299&amp;"|"&amp;E299&amp;"|"&amp;M299</f>
        <v>||||</v>
      </c>
      <c r="B299" s="78"/>
      <c r="C299" s="78"/>
      <c r="D299" s="78"/>
      <c r="E299" s="78"/>
      <c r="F299" s="78"/>
      <c r="G299" s="95"/>
      <c r="H299" s="79"/>
      <c r="I299" s="80"/>
      <c r="J299" s="81"/>
      <c r="K299" s="78"/>
      <c r="L299" s="82"/>
      <c r="M299" s="78"/>
      <c r="N299" s="82"/>
      <c r="O299" s="3"/>
      <c r="P299" s="3"/>
      <c r="Q299" s="33">
        <f>N299-O299-P299</f>
        <v>0</v>
      </c>
    </row>
    <row r="300" spans="1:17" ht="24.95" customHeight="1" x14ac:dyDescent="0.2">
      <c r="A300" s="10" t="str">
        <f>B300&amp;"|"&amp;C300&amp;"|"&amp;D300&amp;"|"&amp;E300&amp;"|"&amp;M300</f>
        <v>||||</v>
      </c>
      <c r="B300" s="78"/>
      <c r="C300" s="78"/>
      <c r="D300" s="78"/>
      <c r="E300" s="78"/>
      <c r="F300" s="78"/>
      <c r="G300" s="95"/>
      <c r="H300" s="79"/>
      <c r="I300" s="80"/>
      <c r="J300" s="81"/>
      <c r="K300" s="78"/>
      <c r="L300" s="82"/>
      <c r="M300" s="78"/>
      <c r="N300" s="82"/>
      <c r="O300" s="3"/>
      <c r="P300" s="3"/>
      <c r="Q300" s="33">
        <f>N300-O300-P300</f>
        <v>0</v>
      </c>
    </row>
    <row r="301" spans="1:17" ht="24.95" customHeight="1" x14ac:dyDescent="0.2">
      <c r="A301" s="10" t="str">
        <f>B301&amp;"|"&amp;C301&amp;"|"&amp;D301&amp;"|"&amp;E301&amp;"|"&amp;M301</f>
        <v>||||</v>
      </c>
      <c r="B301" s="78"/>
      <c r="C301" s="78"/>
      <c r="D301" s="78"/>
      <c r="E301" s="78"/>
      <c r="F301" s="78"/>
      <c r="G301" s="95"/>
      <c r="H301" s="79"/>
      <c r="I301" s="80"/>
      <c r="J301" s="81"/>
      <c r="K301" s="78"/>
      <c r="L301" s="82"/>
      <c r="M301" s="78"/>
      <c r="N301" s="82"/>
      <c r="O301" s="3"/>
      <c r="P301" s="3"/>
      <c r="Q301" s="33">
        <f>N301-O301-P301</f>
        <v>0</v>
      </c>
    </row>
    <row r="302" spans="1:17" ht="24.95" customHeight="1" x14ac:dyDescent="0.2">
      <c r="A302" s="10" t="str">
        <f>B302&amp;"|"&amp;C302&amp;"|"&amp;D302&amp;"|"&amp;E302&amp;"|"&amp;M302</f>
        <v>||||</v>
      </c>
      <c r="B302" s="78"/>
      <c r="C302" s="78"/>
      <c r="D302" s="78"/>
      <c r="E302" s="78"/>
      <c r="F302" s="78"/>
      <c r="G302" s="95"/>
      <c r="H302" s="79"/>
      <c r="I302" s="80"/>
      <c r="J302" s="81"/>
      <c r="K302" s="78"/>
      <c r="L302" s="82"/>
      <c r="M302" s="78"/>
      <c r="N302" s="82"/>
      <c r="O302" s="3"/>
      <c r="P302" s="3"/>
      <c r="Q302" s="33">
        <f>N302-O302-P302</f>
        <v>0</v>
      </c>
    </row>
    <row r="303" spans="1:17" ht="24.95" customHeight="1" x14ac:dyDescent="0.2">
      <c r="A303" s="10" t="str">
        <f>B303&amp;"|"&amp;C303&amp;"|"&amp;D303&amp;"|"&amp;E303&amp;"|"&amp;M303</f>
        <v>||||</v>
      </c>
      <c r="B303" s="78"/>
      <c r="C303" s="78"/>
      <c r="D303" s="78"/>
      <c r="E303" s="78"/>
      <c r="F303" s="78"/>
      <c r="G303" s="95"/>
      <c r="H303" s="79"/>
      <c r="I303" s="80"/>
      <c r="J303" s="81"/>
      <c r="K303" s="78"/>
      <c r="L303" s="82"/>
      <c r="M303" s="78"/>
      <c r="N303" s="82"/>
      <c r="O303" s="3"/>
      <c r="P303" s="3"/>
      <c r="Q303" s="33">
        <f>N303-O303-P303</f>
        <v>0</v>
      </c>
    </row>
    <row r="304" spans="1:17" ht="24.95" customHeight="1" x14ac:dyDescent="0.2">
      <c r="A304" s="10" t="str">
        <f>B304&amp;"|"&amp;C304&amp;"|"&amp;D304&amp;"|"&amp;E304&amp;"|"&amp;M304</f>
        <v>||||</v>
      </c>
      <c r="B304" s="78"/>
      <c r="C304" s="78"/>
      <c r="D304" s="78"/>
      <c r="E304" s="78"/>
      <c r="F304" s="78"/>
      <c r="G304" s="95"/>
      <c r="H304" s="79"/>
      <c r="I304" s="80"/>
      <c r="J304" s="81"/>
      <c r="K304" s="78"/>
      <c r="L304" s="82"/>
      <c r="M304" s="78"/>
      <c r="N304" s="82"/>
      <c r="O304" s="3"/>
      <c r="P304" s="3"/>
      <c r="Q304" s="33">
        <f>N304-O304-P304</f>
        <v>0</v>
      </c>
    </row>
    <row r="305" spans="1:17" ht="24.95" customHeight="1" x14ac:dyDescent="0.2">
      <c r="A305" s="10" t="str">
        <f>B305&amp;"|"&amp;C305&amp;"|"&amp;D305&amp;"|"&amp;E305&amp;"|"&amp;M305</f>
        <v>||||</v>
      </c>
      <c r="B305" s="78"/>
      <c r="C305" s="78"/>
      <c r="D305" s="78"/>
      <c r="E305" s="78"/>
      <c r="F305" s="78"/>
      <c r="G305" s="95"/>
      <c r="H305" s="79"/>
      <c r="I305" s="80"/>
      <c r="J305" s="81"/>
      <c r="K305" s="78"/>
      <c r="L305" s="82"/>
      <c r="M305" s="78"/>
      <c r="N305" s="82"/>
      <c r="O305" s="3"/>
      <c r="P305" s="3"/>
      <c r="Q305" s="33">
        <f>N305-O305-P305</f>
        <v>0</v>
      </c>
    </row>
    <row r="306" spans="1:17" ht="24.95" customHeight="1" x14ac:dyDescent="0.2">
      <c r="A306" s="10" t="str">
        <f>B306&amp;"|"&amp;C306&amp;"|"&amp;D306&amp;"|"&amp;E306&amp;"|"&amp;M306</f>
        <v>||||</v>
      </c>
      <c r="B306" s="78"/>
      <c r="C306" s="78"/>
      <c r="D306" s="78"/>
      <c r="E306" s="78"/>
      <c r="F306" s="78"/>
      <c r="G306" s="95"/>
      <c r="H306" s="79"/>
      <c r="I306" s="80"/>
      <c r="J306" s="81"/>
      <c r="K306" s="78"/>
      <c r="L306" s="82"/>
      <c r="M306" s="78"/>
      <c r="N306" s="82"/>
      <c r="O306" s="3"/>
      <c r="P306" s="3"/>
      <c r="Q306" s="33">
        <f>N306-O306-P306</f>
        <v>0</v>
      </c>
    </row>
    <row r="307" spans="1:17" ht="24.95" customHeight="1" x14ac:dyDescent="0.2">
      <c r="A307" s="10" t="str">
        <f>B307&amp;"|"&amp;C307&amp;"|"&amp;D307&amp;"|"&amp;E307&amp;"|"&amp;M307</f>
        <v>||||</v>
      </c>
      <c r="B307" s="78"/>
      <c r="C307" s="78"/>
      <c r="D307" s="78"/>
      <c r="E307" s="78"/>
      <c r="F307" s="78"/>
      <c r="G307" s="95"/>
      <c r="H307" s="79"/>
      <c r="I307" s="80"/>
      <c r="J307" s="81"/>
      <c r="K307" s="78"/>
      <c r="L307" s="82"/>
      <c r="M307" s="78"/>
      <c r="N307" s="82"/>
      <c r="O307" s="3"/>
      <c r="P307" s="3"/>
      <c r="Q307" s="33">
        <f>N307-O307-P307</f>
        <v>0</v>
      </c>
    </row>
    <row r="308" spans="1:17" ht="24.95" customHeight="1" x14ac:dyDescent="0.2">
      <c r="A308" s="10" t="str">
        <f>B308&amp;"|"&amp;C308&amp;"|"&amp;D308&amp;"|"&amp;E308&amp;"|"&amp;M308</f>
        <v>||||</v>
      </c>
      <c r="B308" s="78"/>
      <c r="C308" s="78"/>
      <c r="D308" s="78"/>
      <c r="E308" s="78"/>
      <c r="F308" s="78"/>
      <c r="G308" s="95"/>
      <c r="H308" s="79"/>
      <c r="I308" s="80"/>
      <c r="J308" s="81"/>
      <c r="K308" s="78"/>
      <c r="L308" s="82"/>
      <c r="M308" s="78"/>
      <c r="N308" s="82"/>
      <c r="O308" s="3"/>
      <c r="P308" s="3"/>
      <c r="Q308" s="33">
        <f>N308-O308-P308</f>
        <v>0</v>
      </c>
    </row>
    <row r="309" spans="1:17" ht="24.95" customHeight="1" x14ac:dyDescent="0.2">
      <c r="A309" s="10" t="str">
        <f>B309&amp;"|"&amp;C309&amp;"|"&amp;D309&amp;"|"&amp;E309&amp;"|"&amp;M309</f>
        <v>||||</v>
      </c>
      <c r="B309" s="78"/>
      <c r="C309" s="78"/>
      <c r="D309" s="78"/>
      <c r="E309" s="78"/>
      <c r="F309" s="78"/>
      <c r="G309" s="95"/>
      <c r="H309" s="79"/>
      <c r="I309" s="80"/>
      <c r="J309" s="81"/>
      <c r="K309" s="78"/>
      <c r="L309" s="82"/>
      <c r="M309" s="78"/>
      <c r="N309" s="82"/>
      <c r="O309" s="3"/>
      <c r="P309" s="3"/>
      <c r="Q309" s="33">
        <f>N309-O309-P309</f>
        <v>0</v>
      </c>
    </row>
    <row r="310" spans="1:17" ht="24.95" customHeight="1" x14ac:dyDescent="0.2">
      <c r="A310" s="10" t="str">
        <f>B310&amp;"|"&amp;C310&amp;"|"&amp;D310&amp;"|"&amp;E310&amp;"|"&amp;M310</f>
        <v>||||</v>
      </c>
      <c r="B310" s="78"/>
      <c r="C310" s="78"/>
      <c r="D310" s="78"/>
      <c r="E310" s="78"/>
      <c r="F310" s="78"/>
      <c r="G310" s="95"/>
      <c r="H310" s="79"/>
      <c r="I310" s="80"/>
      <c r="J310" s="81"/>
      <c r="K310" s="78"/>
      <c r="L310" s="82"/>
      <c r="M310" s="78"/>
      <c r="N310" s="82"/>
      <c r="O310" s="3"/>
      <c r="P310" s="3"/>
      <c r="Q310" s="33">
        <f>N310-O310-P310</f>
        <v>0</v>
      </c>
    </row>
    <row r="311" spans="1:17" ht="24.95" customHeight="1" x14ac:dyDescent="0.2">
      <c r="A311" s="10" t="str">
        <f>B311&amp;"|"&amp;C311&amp;"|"&amp;D311&amp;"|"&amp;E311&amp;"|"&amp;M311</f>
        <v>||||</v>
      </c>
      <c r="B311" s="78"/>
      <c r="C311" s="78"/>
      <c r="D311" s="78"/>
      <c r="E311" s="78"/>
      <c r="F311" s="78"/>
      <c r="G311" s="95"/>
      <c r="H311" s="79"/>
      <c r="I311" s="80"/>
      <c r="J311" s="81"/>
      <c r="K311" s="78"/>
      <c r="L311" s="82"/>
      <c r="M311" s="78"/>
      <c r="N311" s="82"/>
      <c r="O311" s="3"/>
      <c r="P311" s="3"/>
      <c r="Q311" s="33">
        <f>N311-O311-P311</f>
        <v>0</v>
      </c>
    </row>
    <row r="312" spans="1:17" ht="24.95" customHeight="1" x14ac:dyDescent="0.2">
      <c r="A312" s="10" t="str">
        <f>B312&amp;"|"&amp;C312&amp;"|"&amp;D312&amp;"|"&amp;E312&amp;"|"&amp;M312</f>
        <v>||||</v>
      </c>
      <c r="B312" s="78"/>
      <c r="C312" s="78"/>
      <c r="D312" s="78"/>
      <c r="E312" s="78"/>
      <c r="F312" s="78"/>
      <c r="G312" s="95"/>
      <c r="H312" s="79"/>
      <c r="I312" s="80"/>
      <c r="J312" s="81"/>
      <c r="K312" s="78"/>
      <c r="L312" s="82"/>
      <c r="M312" s="78"/>
      <c r="N312" s="82"/>
      <c r="O312" s="3"/>
      <c r="P312" s="3"/>
      <c r="Q312" s="33">
        <f>N312-O312-P312</f>
        <v>0</v>
      </c>
    </row>
    <row r="313" spans="1:17" ht="24.95" customHeight="1" x14ac:dyDescent="0.2">
      <c r="A313" s="10" t="str">
        <f>B313&amp;"|"&amp;C313&amp;"|"&amp;D313&amp;"|"&amp;E313&amp;"|"&amp;M313</f>
        <v>||||</v>
      </c>
      <c r="B313" s="78"/>
      <c r="C313" s="78"/>
      <c r="D313" s="78"/>
      <c r="E313" s="78"/>
      <c r="F313" s="78"/>
      <c r="G313" s="95"/>
      <c r="H313" s="79"/>
      <c r="I313" s="80"/>
      <c r="J313" s="81"/>
      <c r="K313" s="78"/>
      <c r="L313" s="82"/>
      <c r="M313" s="78"/>
      <c r="N313" s="82"/>
      <c r="O313" s="3"/>
      <c r="P313" s="3"/>
      <c r="Q313" s="33">
        <f>N313-O313-P313</f>
        <v>0</v>
      </c>
    </row>
    <row r="314" spans="1:17" ht="24.95" customHeight="1" x14ac:dyDescent="0.2">
      <c r="A314" s="10" t="str">
        <f>B314&amp;"|"&amp;C314&amp;"|"&amp;D314&amp;"|"&amp;E314&amp;"|"&amp;M314</f>
        <v>||||</v>
      </c>
      <c r="B314" s="78"/>
      <c r="C314" s="78"/>
      <c r="D314" s="78"/>
      <c r="E314" s="78"/>
      <c r="F314" s="78"/>
      <c r="G314" s="95"/>
      <c r="H314" s="79"/>
      <c r="I314" s="80"/>
      <c r="J314" s="81"/>
      <c r="K314" s="78"/>
      <c r="L314" s="82"/>
      <c r="M314" s="78"/>
      <c r="N314" s="82"/>
      <c r="O314" s="3"/>
      <c r="P314" s="3"/>
      <c r="Q314" s="33">
        <f>N314-O314-P314</f>
        <v>0</v>
      </c>
    </row>
    <row r="315" spans="1:17" ht="24.95" customHeight="1" x14ac:dyDescent="0.2">
      <c r="A315" s="10" t="str">
        <f>B315&amp;"|"&amp;C315&amp;"|"&amp;D315&amp;"|"&amp;E315&amp;"|"&amp;M315</f>
        <v>||||</v>
      </c>
      <c r="B315" s="78"/>
      <c r="C315" s="78"/>
      <c r="D315" s="78"/>
      <c r="E315" s="78"/>
      <c r="F315" s="78"/>
      <c r="G315" s="95"/>
      <c r="H315" s="79"/>
      <c r="I315" s="80"/>
      <c r="J315" s="81"/>
      <c r="K315" s="78"/>
      <c r="L315" s="82"/>
      <c r="M315" s="78"/>
      <c r="N315" s="82"/>
      <c r="O315" s="3"/>
      <c r="P315" s="3"/>
      <c r="Q315" s="33">
        <f>N315-O315-P315</f>
        <v>0</v>
      </c>
    </row>
    <row r="316" spans="1:17" ht="24.95" customHeight="1" x14ac:dyDescent="0.2">
      <c r="A316" s="10" t="str">
        <f>B316&amp;"|"&amp;C316&amp;"|"&amp;D316&amp;"|"&amp;E316&amp;"|"&amp;M316</f>
        <v>||||</v>
      </c>
      <c r="B316" s="78"/>
      <c r="C316" s="78"/>
      <c r="D316" s="78"/>
      <c r="E316" s="78"/>
      <c r="F316" s="78"/>
      <c r="G316" s="95"/>
      <c r="H316" s="79"/>
      <c r="I316" s="80"/>
      <c r="J316" s="81"/>
      <c r="K316" s="78"/>
      <c r="L316" s="82"/>
      <c r="M316" s="78"/>
      <c r="N316" s="82"/>
      <c r="O316" s="3"/>
      <c r="P316" s="3"/>
      <c r="Q316" s="33">
        <f>N316-O316-P316</f>
        <v>0</v>
      </c>
    </row>
    <row r="317" spans="1:17" ht="24.95" customHeight="1" x14ac:dyDescent="0.2">
      <c r="A317" s="10" t="str">
        <f>B317&amp;"|"&amp;C317&amp;"|"&amp;D317&amp;"|"&amp;E317&amp;"|"&amp;M317</f>
        <v>||||</v>
      </c>
      <c r="B317" s="78"/>
      <c r="C317" s="78"/>
      <c r="D317" s="78"/>
      <c r="E317" s="78"/>
      <c r="F317" s="78"/>
      <c r="G317" s="95"/>
      <c r="H317" s="79"/>
      <c r="I317" s="80"/>
      <c r="J317" s="81"/>
      <c r="K317" s="78"/>
      <c r="L317" s="82"/>
      <c r="M317" s="78"/>
      <c r="N317" s="82"/>
      <c r="O317" s="3"/>
      <c r="P317" s="3"/>
      <c r="Q317" s="33">
        <f>N317-O317-P317</f>
        <v>0</v>
      </c>
    </row>
    <row r="318" spans="1:17" ht="24.95" customHeight="1" x14ac:dyDescent="0.2">
      <c r="A318" s="10" t="str">
        <f>B318&amp;"|"&amp;C318&amp;"|"&amp;D318&amp;"|"&amp;E318&amp;"|"&amp;M318</f>
        <v>||||</v>
      </c>
      <c r="B318" s="78"/>
      <c r="C318" s="78"/>
      <c r="D318" s="78"/>
      <c r="E318" s="78"/>
      <c r="F318" s="78"/>
      <c r="G318" s="95"/>
      <c r="H318" s="79"/>
      <c r="I318" s="80"/>
      <c r="J318" s="81"/>
      <c r="K318" s="78"/>
      <c r="L318" s="82"/>
      <c r="M318" s="78"/>
      <c r="N318" s="82"/>
      <c r="O318" s="3"/>
      <c r="P318" s="3"/>
      <c r="Q318" s="33">
        <f>N318-O318-P318</f>
        <v>0</v>
      </c>
    </row>
    <row r="319" spans="1:17" ht="24.95" customHeight="1" x14ac:dyDescent="0.2">
      <c r="A319" s="10" t="str">
        <f>B319&amp;"|"&amp;C319&amp;"|"&amp;D319&amp;"|"&amp;E319&amp;"|"&amp;M319</f>
        <v>||||</v>
      </c>
      <c r="B319" s="78"/>
      <c r="C319" s="78"/>
      <c r="D319" s="78"/>
      <c r="E319" s="78"/>
      <c r="F319" s="78"/>
      <c r="G319" s="95"/>
      <c r="H319" s="79"/>
      <c r="I319" s="80"/>
      <c r="J319" s="81"/>
      <c r="K319" s="78"/>
      <c r="L319" s="82"/>
      <c r="M319" s="78"/>
      <c r="N319" s="82"/>
      <c r="O319" s="3"/>
      <c r="P319" s="3"/>
      <c r="Q319" s="33">
        <f>N319-O319-P319</f>
        <v>0</v>
      </c>
    </row>
    <row r="320" spans="1:17" ht="24.95" customHeight="1" x14ac:dyDescent="0.2">
      <c r="A320" s="10" t="str">
        <f>B320&amp;"|"&amp;C320&amp;"|"&amp;D320&amp;"|"&amp;E320&amp;"|"&amp;M320</f>
        <v>||||</v>
      </c>
      <c r="B320" s="78"/>
      <c r="C320" s="78"/>
      <c r="D320" s="78"/>
      <c r="E320" s="78"/>
      <c r="F320" s="78"/>
      <c r="G320" s="95"/>
      <c r="H320" s="79"/>
      <c r="I320" s="80"/>
      <c r="J320" s="81"/>
      <c r="K320" s="78"/>
      <c r="L320" s="82"/>
      <c r="M320" s="78"/>
      <c r="N320" s="82"/>
      <c r="O320" s="3"/>
      <c r="P320" s="3"/>
      <c r="Q320" s="33">
        <f>N320-O320-P320</f>
        <v>0</v>
      </c>
    </row>
    <row r="321" spans="1:17" ht="24.95" customHeight="1" x14ac:dyDescent="0.2">
      <c r="A321" s="10" t="str">
        <f>B321&amp;"|"&amp;C321&amp;"|"&amp;D321&amp;"|"&amp;E321&amp;"|"&amp;M321</f>
        <v>||||</v>
      </c>
      <c r="B321" s="78"/>
      <c r="C321" s="78"/>
      <c r="D321" s="78"/>
      <c r="E321" s="78"/>
      <c r="F321" s="78"/>
      <c r="G321" s="95"/>
      <c r="H321" s="79"/>
      <c r="I321" s="80"/>
      <c r="J321" s="81"/>
      <c r="K321" s="78"/>
      <c r="L321" s="82"/>
      <c r="M321" s="78"/>
      <c r="N321" s="82"/>
      <c r="O321" s="3"/>
      <c r="P321" s="3"/>
      <c r="Q321" s="33">
        <f>N321-O321-P321</f>
        <v>0</v>
      </c>
    </row>
    <row r="322" spans="1:17" ht="24.95" customHeight="1" x14ac:dyDescent="0.2">
      <c r="A322" s="10" t="str">
        <f>B322&amp;"|"&amp;C322&amp;"|"&amp;D322&amp;"|"&amp;E322&amp;"|"&amp;M322</f>
        <v>||||</v>
      </c>
      <c r="B322" s="78"/>
      <c r="C322" s="78"/>
      <c r="D322" s="78"/>
      <c r="E322" s="78"/>
      <c r="F322" s="78"/>
      <c r="G322" s="95"/>
      <c r="H322" s="79"/>
      <c r="I322" s="80"/>
      <c r="J322" s="81"/>
      <c r="K322" s="78"/>
      <c r="L322" s="82"/>
      <c r="M322" s="78"/>
      <c r="N322" s="82"/>
      <c r="O322" s="3"/>
      <c r="P322" s="3"/>
      <c r="Q322" s="33">
        <f>N322-O322-P322</f>
        <v>0</v>
      </c>
    </row>
    <row r="323" spans="1:17" ht="24.95" customHeight="1" x14ac:dyDescent="0.2">
      <c r="A323" s="10" t="str">
        <f>B323&amp;"|"&amp;C323&amp;"|"&amp;D323&amp;"|"&amp;E323&amp;"|"&amp;M323</f>
        <v>||||</v>
      </c>
      <c r="B323" s="78"/>
      <c r="C323" s="78"/>
      <c r="D323" s="78"/>
      <c r="E323" s="78"/>
      <c r="F323" s="78"/>
      <c r="G323" s="95"/>
      <c r="H323" s="79"/>
      <c r="I323" s="80"/>
      <c r="J323" s="81"/>
      <c r="K323" s="78"/>
      <c r="L323" s="82"/>
      <c r="M323" s="78"/>
      <c r="N323" s="82"/>
      <c r="O323" s="3"/>
      <c r="P323" s="3"/>
      <c r="Q323" s="33">
        <f>N323-O323-P323</f>
        <v>0</v>
      </c>
    </row>
    <row r="324" spans="1:17" ht="24.95" customHeight="1" x14ac:dyDescent="0.2">
      <c r="A324" s="10" t="str">
        <f>B324&amp;"|"&amp;C324&amp;"|"&amp;D324&amp;"|"&amp;E324&amp;"|"&amp;M324</f>
        <v>||||</v>
      </c>
      <c r="B324" s="78"/>
      <c r="C324" s="78"/>
      <c r="D324" s="78"/>
      <c r="E324" s="78"/>
      <c r="F324" s="78"/>
      <c r="G324" s="95"/>
      <c r="H324" s="79"/>
      <c r="I324" s="80"/>
      <c r="J324" s="81"/>
      <c r="K324" s="78"/>
      <c r="L324" s="82"/>
      <c r="M324" s="78"/>
      <c r="N324" s="82"/>
      <c r="O324" s="3"/>
      <c r="P324" s="3"/>
      <c r="Q324" s="33">
        <f>N324-O324-P324</f>
        <v>0</v>
      </c>
    </row>
    <row r="325" spans="1:17" ht="24.95" customHeight="1" x14ac:dyDescent="0.2">
      <c r="A325" s="10" t="str">
        <f>B325&amp;"|"&amp;C325&amp;"|"&amp;D325&amp;"|"&amp;E325&amp;"|"&amp;M325</f>
        <v>||||</v>
      </c>
      <c r="B325" s="78"/>
      <c r="C325" s="78"/>
      <c r="D325" s="78"/>
      <c r="E325" s="78"/>
      <c r="F325" s="78"/>
      <c r="G325" s="95"/>
      <c r="H325" s="79"/>
      <c r="I325" s="80"/>
      <c r="J325" s="81"/>
      <c r="K325" s="78"/>
      <c r="L325" s="82"/>
      <c r="M325" s="78"/>
      <c r="N325" s="82"/>
      <c r="O325" s="3"/>
      <c r="P325" s="3"/>
      <c r="Q325" s="33">
        <f>N325-O325-P325</f>
        <v>0</v>
      </c>
    </row>
    <row r="326" spans="1:17" ht="24.95" customHeight="1" x14ac:dyDescent="0.2">
      <c r="A326" s="10" t="str">
        <f>B326&amp;"|"&amp;C326&amp;"|"&amp;D326&amp;"|"&amp;E326&amp;"|"&amp;M326</f>
        <v>||||</v>
      </c>
      <c r="B326" s="78"/>
      <c r="C326" s="78"/>
      <c r="D326" s="78"/>
      <c r="E326" s="78"/>
      <c r="F326" s="78"/>
      <c r="G326" s="95"/>
      <c r="H326" s="79"/>
      <c r="I326" s="80"/>
      <c r="J326" s="81"/>
      <c r="K326" s="78"/>
      <c r="L326" s="82"/>
      <c r="M326" s="78"/>
      <c r="N326" s="82"/>
      <c r="O326" s="3"/>
      <c r="P326" s="3"/>
      <c r="Q326" s="33">
        <f>N326-O326-P326</f>
        <v>0</v>
      </c>
    </row>
    <row r="327" spans="1:17" ht="24.95" customHeight="1" x14ac:dyDescent="0.2">
      <c r="A327" s="10" t="str">
        <f>B327&amp;"|"&amp;C327&amp;"|"&amp;D327&amp;"|"&amp;E327&amp;"|"&amp;M327</f>
        <v>||||</v>
      </c>
      <c r="B327" s="78"/>
      <c r="C327" s="78"/>
      <c r="D327" s="78"/>
      <c r="E327" s="78"/>
      <c r="F327" s="78"/>
      <c r="G327" s="95"/>
      <c r="H327" s="79"/>
      <c r="I327" s="80"/>
      <c r="J327" s="81"/>
      <c r="K327" s="78"/>
      <c r="L327" s="82"/>
      <c r="M327" s="78"/>
      <c r="N327" s="82"/>
      <c r="O327" s="3"/>
      <c r="P327" s="3"/>
      <c r="Q327" s="33">
        <f>N327-O327-P327</f>
        <v>0</v>
      </c>
    </row>
    <row r="328" spans="1:17" ht="24.95" customHeight="1" x14ac:dyDescent="0.2">
      <c r="A328" s="10" t="str">
        <f>B328&amp;"|"&amp;C328&amp;"|"&amp;D328&amp;"|"&amp;E328&amp;"|"&amp;M328</f>
        <v>||||</v>
      </c>
      <c r="B328" s="78"/>
      <c r="C328" s="78"/>
      <c r="D328" s="78"/>
      <c r="E328" s="78"/>
      <c r="F328" s="78"/>
      <c r="G328" s="95"/>
      <c r="H328" s="79"/>
      <c r="I328" s="80"/>
      <c r="J328" s="81"/>
      <c r="K328" s="78"/>
      <c r="L328" s="82"/>
      <c r="M328" s="78"/>
      <c r="N328" s="82"/>
      <c r="O328" s="3"/>
      <c r="P328" s="3"/>
      <c r="Q328" s="33">
        <f>N328-O328-P328</f>
        <v>0</v>
      </c>
    </row>
    <row r="329" spans="1:17" ht="24.95" customHeight="1" x14ac:dyDescent="0.2">
      <c r="A329" s="10" t="str">
        <f>B329&amp;"|"&amp;C329&amp;"|"&amp;D329&amp;"|"&amp;E329&amp;"|"&amp;M329</f>
        <v>||||</v>
      </c>
      <c r="B329" s="78"/>
      <c r="C329" s="78"/>
      <c r="D329" s="78"/>
      <c r="E329" s="78"/>
      <c r="F329" s="78"/>
      <c r="G329" s="95"/>
      <c r="H329" s="79"/>
      <c r="I329" s="80"/>
      <c r="J329" s="81"/>
      <c r="K329" s="78"/>
      <c r="L329" s="82"/>
      <c r="M329" s="78"/>
      <c r="N329" s="82"/>
      <c r="O329" s="3"/>
      <c r="P329" s="3"/>
      <c r="Q329" s="33">
        <f>N329-O329-P329</f>
        <v>0</v>
      </c>
    </row>
    <row r="330" spans="1:17" ht="24.95" customHeight="1" x14ac:dyDescent="0.2">
      <c r="A330" s="10" t="str">
        <f>B330&amp;"|"&amp;C330&amp;"|"&amp;D330&amp;"|"&amp;E330&amp;"|"&amp;M330</f>
        <v>||||</v>
      </c>
      <c r="B330" s="78"/>
      <c r="C330" s="78"/>
      <c r="D330" s="78"/>
      <c r="E330" s="78"/>
      <c r="F330" s="78"/>
      <c r="G330" s="95"/>
      <c r="H330" s="79"/>
      <c r="I330" s="80"/>
      <c r="J330" s="81"/>
      <c r="K330" s="78"/>
      <c r="L330" s="82"/>
      <c r="M330" s="78"/>
      <c r="N330" s="82"/>
      <c r="O330" s="3"/>
      <c r="P330" s="3"/>
      <c r="Q330" s="33">
        <f>N330-O330-P330</f>
        <v>0</v>
      </c>
    </row>
    <row r="331" spans="1:17" ht="24.95" customHeight="1" x14ac:dyDescent="0.2">
      <c r="A331" s="10" t="str">
        <f>B331&amp;"|"&amp;C331&amp;"|"&amp;D331&amp;"|"&amp;E331&amp;"|"&amp;M331</f>
        <v>||||</v>
      </c>
      <c r="B331" s="78"/>
      <c r="C331" s="78"/>
      <c r="D331" s="78"/>
      <c r="E331" s="78"/>
      <c r="F331" s="78"/>
      <c r="G331" s="95"/>
      <c r="H331" s="79"/>
      <c r="I331" s="80"/>
      <c r="J331" s="81"/>
      <c r="K331" s="78"/>
      <c r="L331" s="82"/>
      <c r="M331" s="78"/>
      <c r="N331" s="82"/>
      <c r="O331" s="3"/>
      <c r="P331" s="3"/>
      <c r="Q331" s="33">
        <f>N331-O331-P331</f>
        <v>0</v>
      </c>
    </row>
    <row r="332" spans="1:17" ht="24.95" customHeight="1" x14ac:dyDescent="0.2">
      <c r="A332" s="10" t="str">
        <f>B332&amp;"|"&amp;C332&amp;"|"&amp;D332&amp;"|"&amp;E332&amp;"|"&amp;M332</f>
        <v>||||</v>
      </c>
      <c r="B332" s="78"/>
      <c r="C332" s="78"/>
      <c r="D332" s="78"/>
      <c r="E332" s="78"/>
      <c r="F332" s="78"/>
      <c r="G332" s="95"/>
      <c r="H332" s="79"/>
      <c r="I332" s="80"/>
      <c r="J332" s="81"/>
      <c r="K332" s="78"/>
      <c r="L332" s="82"/>
      <c r="M332" s="78"/>
      <c r="N332" s="82"/>
      <c r="O332" s="3"/>
      <c r="P332" s="3"/>
      <c r="Q332" s="33">
        <f>N332-O332-P332</f>
        <v>0</v>
      </c>
    </row>
    <row r="333" spans="1:17" ht="24.95" customHeight="1" x14ac:dyDescent="0.2">
      <c r="A333" s="10" t="str">
        <f>B333&amp;"|"&amp;C333&amp;"|"&amp;D333&amp;"|"&amp;E333&amp;"|"&amp;M333</f>
        <v>||||</v>
      </c>
      <c r="B333" s="78"/>
      <c r="C333" s="78"/>
      <c r="D333" s="78"/>
      <c r="E333" s="78"/>
      <c r="F333" s="78"/>
      <c r="G333" s="95"/>
      <c r="H333" s="79"/>
      <c r="I333" s="80"/>
      <c r="J333" s="81"/>
      <c r="K333" s="78"/>
      <c r="L333" s="82"/>
      <c r="M333" s="78"/>
      <c r="N333" s="82"/>
      <c r="O333" s="3"/>
      <c r="P333" s="3"/>
      <c r="Q333" s="33">
        <f>N333-O333-P333</f>
        <v>0</v>
      </c>
    </row>
    <row r="334" spans="1:17" ht="24.95" customHeight="1" x14ac:dyDescent="0.2">
      <c r="A334" s="10" t="str">
        <f>B334&amp;"|"&amp;C334&amp;"|"&amp;D334&amp;"|"&amp;E334&amp;"|"&amp;M334</f>
        <v>||||</v>
      </c>
      <c r="B334" s="78"/>
      <c r="C334" s="78"/>
      <c r="D334" s="78"/>
      <c r="E334" s="78"/>
      <c r="F334" s="78"/>
      <c r="G334" s="95"/>
      <c r="H334" s="79"/>
      <c r="I334" s="80"/>
      <c r="J334" s="81"/>
      <c r="K334" s="78"/>
      <c r="L334" s="82"/>
      <c r="M334" s="78"/>
      <c r="N334" s="82"/>
      <c r="O334" s="3"/>
      <c r="P334" s="3"/>
      <c r="Q334" s="33">
        <f>N334-O334-P334</f>
        <v>0</v>
      </c>
    </row>
    <row r="335" spans="1:17" ht="24.95" customHeight="1" x14ac:dyDescent="0.2">
      <c r="A335" s="10" t="str">
        <f>B335&amp;"|"&amp;C335&amp;"|"&amp;D335&amp;"|"&amp;E335&amp;"|"&amp;M335</f>
        <v>||||</v>
      </c>
      <c r="B335" s="78"/>
      <c r="C335" s="78"/>
      <c r="D335" s="78"/>
      <c r="E335" s="78"/>
      <c r="F335" s="78"/>
      <c r="G335" s="95"/>
      <c r="H335" s="79"/>
      <c r="I335" s="80"/>
      <c r="J335" s="81"/>
      <c r="K335" s="78"/>
      <c r="L335" s="82"/>
      <c r="M335" s="78"/>
      <c r="N335" s="82"/>
      <c r="O335" s="3"/>
      <c r="P335" s="3"/>
      <c r="Q335" s="33">
        <f>N335-O335-P335</f>
        <v>0</v>
      </c>
    </row>
    <row r="336" spans="1:17" ht="24.95" customHeight="1" x14ac:dyDescent="0.2">
      <c r="A336" s="10" t="str">
        <f>B336&amp;"|"&amp;C336&amp;"|"&amp;D336&amp;"|"&amp;E336&amp;"|"&amp;M336</f>
        <v>||||</v>
      </c>
      <c r="B336" s="78"/>
      <c r="C336" s="78"/>
      <c r="D336" s="78"/>
      <c r="E336" s="78"/>
      <c r="F336" s="78"/>
      <c r="G336" s="95"/>
      <c r="H336" s="79"/>
      <c r="I336" s="80"/>
      <c r="J336" s="81"/>
      <c r="K336" s="78"/>
      <c r="L336" s="82"/>
      <c r="M336" s="78"/>
      <c r="N336" s="82"/>
      <c r="O336" s="3"/>
      <c r="P336" s="3"/>
      <c r="Q336" s="33">
        <f>N336-O336-P336</f>
        <v>0</v>
      </c>
    </row>
    <row r="337" spans="1:17" ht="24.95" customHeight="1" x14ac:dyDescent="0.2">
      <c r="A337" s="10" t="str">
        <f>B337&amp;"|"&amp;C337&amp;"|"&amp;D337&amp;"|"&amp;E337&amp;"|"&amp;M337</f>
        <v>||||</v>
      </c>
      <c r="B337" s="78"/>
      <c r="C337" s="78"/>
      <c r="D337" s="78"/>
      <c r="E337" s="78"/>
      <c r="F337" s="78"/>
      <c r="G337" s="95"/>
      <c r="H337" s="79"/>
      <c r="I337" s="80"/>
      <c r="J337" s="81"/>
      <c r="K337" s="78"/>
      <c r="L337" s="82"/>
      <c r="M337" s="78"/>
      <c r="N337" s="82"/>
      <c r="O337" s="3"/>
      <c r="P337" s="3"/>
      <c r="Q337" s="33">
        <f>N337-O337-P337</f>
        <v>0</v>
      </c>
    </row>
    <row r="338" spans="1:17" ht="24.95" customHeight="1" x14ac:dyDescent="0.2">
      <c r="A338" s="10" t="str">
        <f>B338&amp;"|"&amp;C338&amp;"|"&amp;D338&amp;"|"&amp;E338&amp;"|"&amp;M338</f>
        <v>||||</v>
      </c>
      <c r="B338" s="78"/>
      <c r="C338" s="78"/>
      <c r="D338" s="78"/>
      <c r="E338" s="78"/>
      <c r="F338" s="78"/>
      <c r="G338" s="95"/>
      <c r="H338" s="79"/>
      <c r="I338" s="80"/>
      <c r="J338" s="81"/>
      <c r="K338" s="78"/>
      <c r="L338" s="82"/>
      <c r="M338" s="78"/>
      <c r="N338" s="82"/>
      <c r="O338" s="3"/>
      <c r="P338" s="3"/>
      <c r="Q338" s="33">
        <f>N338-O338-P338</f>
        <v>0</v>
      </c>
    </row>
    <row r="339" spans="1:17" ht="24.95" customHeight="1" x14ac:dyDescent="0.2">
      <c r="A339" s="10" t="str">
        <f>B339&amp;"|"&amp;C339&amp;"|"&amp;D339&amp;"|"&amp;E339&amp;"|"&amp;M339</f>
        <v>||||</v>
      </c>
      <c r="B339" s="78"/>
      <c r="C339" s="78"/>
      <c r="D339" s="78"/>
      <c r="E339" s="78"/>
      <c r="F339" s="78"/>
      <c r="G339" s="95"/>
      <c r="H339" s="79"/>
      <c r="I339" s="80"/>
      <c r="J339" s="81"/>
      <c r="K339" s="78"/>
      <c r="L339" s="82"/>
      <c r="M339" s="78"/>
      <c r="N339" s="82"/>
      <c r="O339" s="3"/>
      <c r="P339" s="3"/>
      <c r="Q339" s="33">
        <f>N339-O339-P339</f>
        <v>0</v>
      </c>
    </row>
    <row r="340" spans="1:17" ht="24.95" customHeight="1" x14ac:dyDescent="0.2">
      <c r="A340" s="10" t="str">
        <f>B340&amp;"|"&amp;C340&amp;"|"&amp;D340&amp;"|"&amp;E340&amp;"|"&amp;M340</f>
        <v>||||</v>
      </c>
      <c r="B340" s="78"/>
      <c r="C340" s="78"/>
      <c r="D340" s="78"/>
      <c r="E340" s="78"/>
      <c r="F340" s="78"/>
      <c r="G340" s="95"/>
      <c r="H340" s="79"/>
      <c r="I340" s="80"/>
      <c r="J340" s="81"/>
      <c r="K340" s="78"/>
      <c r="L340" s="82"/>
      <c r="M340" s="78"/>
      <c r="N340" s="82"/>
      <c r="O340" s="3"/>
      <c r="P340" s="3"/>
      <c r="Q340" s="33">
        <f>N340-O340-P340</f>
        <v>0</v>
      </c>
    </row>
    <row r="341" spans="1:17" ht="24.95" customHeight="1" x14ac:dyDescent="0.2">
      <c r="A341" s="10" t="str">
        <f>B341&amp;"|"&amp;C341&amp;"|"&amp;D341&amp;"|"&amp;E341&amp;"|"&amp;M341</f>
        <v>||||</v>
      </c>
      <c r="B341" s="78"/>
      <c r="C341" s="78"/>
      <c r="D341" s="78"/>
      <c r="E341" s="78"/>
      <c r="F341" s="78"/>
      <c r="G341" s="95"/>
      <c r="H341" s="79"/>
      <c r="I341" s="80"/>
      <c r="J341" s="81"/>
      <c r="K341" s="78"/>
      <c r="L341" s="82"/>
      <c r="M341" s="78"/>
      <c r="N341" s="82"/>
      <c r="O341" s="3"/>
      <c r="P341" s="3"/>
      <c r="Q341" s="33">
        <f>N341-O341-P341</f>
        <v>0</v>
      </c>
    </row>
    <row r="342" spans="1:17" ht="24.95" customHeight="1" x14ac:dyDescent="0.2">
      <c r="A342" s="10" t="str">
        <f>B342&amp;"|"&amp;C342&amp;"|"&amp;D342&amp;"|"&amp;E342&amp;"|"&amp;M342</f>
        <v>||||</v>
      </c>
      <c r="B342" s="78"/>
      <c r="C342" s="78"/>
      <c r="D342" s="78"/>
      <c r="E342" s="78"/>
      <c r="F342" s="78"/>
      <c r="G342" s="95"/>
      <c r="H342" s="79"/>
      <c r="I342" s="80"/>
      <c r="J342" s="81"/>
      <c r="K342" s="78"/>
      <c r="L342" s="82"/>
      <c r="M342" s="78"/>
      <c r="N342" s="82"/>
      <c r="O342" s="3"/>
      <c r="P342" s="3"/>
      <c r="Q342" s="33">
        <f>N342-O342-P342</f>
        <v>0</v>
      </c>
    </row>
    <row r="343" spans="1:17" ht="24.95" customHeight="1" x14ac:dyDescent="0.2">
      <c r="A343" s="10" t="str">
        <f>B343&amp;"|"&amp;C343&amp;"|"&amp;D343&amp;"|"&amp;E343&amp;"|"&amp;M343</f>
        <v>||||</v>
      </c>
      <c r="B343" s="78"/>
      <c r="C343" s="78"/>
      <c r="D343" s="78"/>
      <c r="E343" s="78"/>
      <c r="F343" s="78"/>
      <c r="G343" s="95"/>
      <c r="H343" s="79"/>
      <c r="I343" s="80"/>
      <c r="J343" s="81"/>
      <c r="K343" s="78"/>
      <c r="L343" s="82"/>
      <c r="M343" s="78"/>
      <c r="N343" s="82"/>
      <c r="O343" s="3"/>
      <c r="P343" s="3"/>
      <c r="Q343" s="33">
        <f>N343-O343-P343</f>
        <v>0</v>
      </c>
    </row>
    <row r="344" spans="1:17" ht="24.95" customHeight="1" x14ac:dyDescent="0.2">
      <c r="A344" s="10" t="str">
        <f>B344&amp;"|"&amp;C344&amp;"|"&amp;D344&amp;"|"&amp;E344&amp;"|"&amp;M344</f>
        <v>||||</v>
      </c>
      <c r="B344" s="78"/>
      <c r="C344" s="78"/>
      <c r="D344" s="78"/>
      <c r="E344" s="78"/>
      <c r="F344" s="78"/>
      <c r="G344" s="95"/>
      <c r="H344" s="79"/>
      <c r="I344" s="80"/>
      <c r="J344" s="81"/>
      <c r="K344" s="78"/>
      <c r="L344" s="82"/>
      <c r="M344" s="78"/>
      <c r="N344" s="82"/>
      <c r="O344" s="3"/>
      <c r="P344" s="3"/>
      <c r="Q344" s="33">
        <f>N344-O344-P344</f>
        <v>0</v>
      </c>
    </row>
    <row r="345" spans="1:17" ht="24.95" customHeight="1" x14ac:dyDescent="0.2">
      <c r="A345" s="10" t="str">
        <f>B345&amp;"|"&amp;C345&amp;"|"&amp;D345&amp;"|"&amp;E345&amp;"|"&amp;M345</f>
        <v>||||</v>
      </c>
      <c r="B345" s="78"/>
      <c r="C345" s="78"/>
      <c r="D345" s="78"/>
      <c r="E345" s="78"/>
      <c r="F345" s="78"/>
      <c r="G345" s="95"/>
      <c r="H345" s="79"/>
      <c r="I345" s="80"/>
      <c r="J345" s="81"/>
      <c r="K345" s="78"/>
      <c r="L345" s="82"/>
      <c r="M345" s="78"/>
      <c r="N345" s="82"/>
      <c r="O345" s="3"/>
      <c r="P345" s="3"/>
      <c r="Q345" s="33">
        <f>N345-O345-P345</f>
        <v>0</v>
      </c>
    </row>
    <row r="346" spans="1:17" ht="24.95" customHeight="1" x14ac:dyDescent="0.2">
      <c r="A346" s="10" t="str">
        <f>B346&amp;"|"&amp;C346&amp;"|"&amp;D346&amp;"|"&amp;E346&amp;"|"&amp;M346</f>
        <v>||||</v>
      </c>
      <c r="B346" s="78"/>
      <c r="C346" s="78"/>
      <c r="D346" s="78"/>
      <c r="E346" s="78"/>
      <c r="F346" s="78"/>
      <c r="G346" s="95"/>
      <c r="H346" s="79"/>
      <c r="I346" s="80"/>
      <c r="J346" s="81"/>
      <c r="K346" s="78"/>
      <c r="L346" s="82"/>
      <c r="M346" s="78"/>
      <c r="N346" s="82"/>
      <c r="O346" s="3"/>
      <c r="P346" s="3"/>
      <c r="Q346" s="33">
        <f>N346-O346-P346</f>
        <v>0</v>
      </c>
    </row>
    <row r="347" spans="1:17" ht="24.95" customHeight="1" x14ac:dyDescent="0.2">
      <c r="A347" s="10" t="str">
        <f>B347&amp;"|"&amp;C347&amp;"|"&amp;D347&amp;"|"&amp;E347&amp;"|"&amp;M347</f>
        <v>||||</v>
      </c>
      <c r="B347" s="78"/>
      <c r="C347" s="78"/>
      <c r="D347" s="78"/>
      <c r="E347" s="78"/>
      <c r="F347" s="78"/>
      <c r="G347" s="95"/>
      <c r="H347" s="79"/>
      <c r="I347" s="80"/>
      <c r="J347" s="81"/>
      <c r="K347" s="78"/>
      <c r="L347" s="82"/>
      <c r="M347" s="78"/>
      <c r="N347" s="82"/>
      <c r="O347" s="3"/>
      <c r="P347" s="3"/>
      <c r="Q347" s="33">
        <f>N347-O347-P347</f>
        <v>0</v>
      </c>
    </row>
    <row r="348" spans="1:17" ht="24.95" customHeight="1" x14ac:dyDescent="0.2">
      <c r="A348" s="10" t="str">
        <f>B348&amp;"|"&amp;C348&amp;"|"&amp;D348&amp;"|"&amp;E348&amp;"|"&amp;M348</f>
        <v>||||</v>
      </c>
      <c r="B348" s="78"/>
      <c r="C348" s="78"/>
      <c r="D348" s="78"/>
      <c r="E348" s="78"/>
      <c r="F348" s="78"/>
      <c r="G348" s="95"/>
      <c r="H348" s="79"/>
      <c r="I348" s="80"/>
      <c r="J348" s="81"/>
      <c r="K348" s="78"/>
      <c r="L348" s="82"/>
      <c r="M348" s="78"/>
      <c r="N348" s="82"/>
      <c r="O348" s="3"/>
      <c r="P348" s="3"/>
      <c r="Q348" s="33">
        <f>N348-O348-P348</f>
        <v>0</v>
      </c>
    </row>
    <row r="349" spans="1:17" ht="24.95" customHeight="1" x14ac:dyDescent="0.2">
      <c r="A349" s="10" t="str">
        <f>B349&amp;"|"&amp;C349&amp;"|"&amp;D349&amp;"|"&amp;E349&amp;"|"&amp;M349</f>
        <v>||||</v>
      </c>
      <c r="B349" s="78"/>
      <c r="C349" s="78"/>
      <c r="D349" s="78"/>
      <c r="E349" s="78"/>
      <c r="F349" s="78"/>
      <c r="G349" s="95"/>
      <c r="H349" s="79"/>
      <c r="I349" s="80"/>
      <c r="J349" s="81"/>
      <c r="K349" s="78"/>
      <c r="L349" s="82"/>
      <c r="M349" s="78"/>
      <c r="N349" s="82"/>
      <c r="O349" s="3"/>
      <c r="P349" s="3"/>
      <c r="Q349" s="33">
        <f>N349-O349-P349</f>
        <v>0</v>
      </c>
    </row>
    <row r="350" spans="1:17" ht="24.95" customHeight="1" x14ac:dyDescent="0.2">
      <c r="A350" s="10" t="str">
        <f>B350&amp;"|"&amp;C350&amp;"|"&amp;D350&amp;"|"&amp;E350&amp;"|"&amp;M350</f>
        <v>||||</v>
      </c>
      <c r="B350" s="78"/>
      <c r="C350" s="78"/>
      <c r="D350" s="78"/>
      <c r="E350" s="78"/>
      <c r="F350" s="78"/>
      <c r="G350" s="95"/>
      <c r="H350" s="79"/>
      <c r="I350" s="80"/>
      <c r="J350" s="81"/>
      <c r="K350" s="78"/>
      <c r="L350" s="82"/>
      <c r="M350" s="78"/>
      <c r="N350" s="82"/>
      <c r="O350" s="3"/>
      <c r="P350" s="3"/>
      <c r="Q350" s="33">
        <f>N350-O350-P350</f>
        <v>0</v>
      </c>
    </row>
    <row r="351" spans="1:17" ht="24.95" customHeight="1" x14ac:dyDescent="0.2">
      <c r="A351" s="10" t="str">
        <f>B351&amp;"|"&amp;C351&amp;"|"&amp;D351&amp;"|"&amp;E351&amp;"|"&amp;M351</f>
        <v>||||</v>
      </c>
      <c r="B351" s="78"/>
      <c r="C351" s="78"/>
      <c r="D351" s="78"/>
      <c r="E351" s="78"/>
      <c r="F351" s="78"/>
      <c r="G351" s="95"/>
      <c r="H351" s="79"/>
      <c r="I351" s="80"/>
      <c r="J351" s="81"/>
      <c r="K351" s="78"/>
      <c r="L351" s="82"/>
      <c r="M351" s="78"/>
      <c r="N351" s="82"/>
      <c r="O351" s="3"/>
      <c r="P351" s="3"/>
      <c r="Q351" s="33">
        <f>N351-O351-P351</f>
        <v>0</v>
      </c>
    </row>
    <row r="352" spans="1:17" ht="24.95" customHeight="1" x14ac:dyDescent="0.2">
      <c r="A352" s="10" t="str">
        <f>B352&amp;"|"&amp;C352&amp;"|"&amp;D352&amp;"|"&amp;E352&amp;"|"&amp;M352</f>
        <v>||||</v>
      </c>
      <c r="B352" s="78"/>
      <c r="C352" s="78"/>
      <c r="D352" s="78"/>
      <c r="E352" s="78"/>
      <c r="F352" s="78"/>
      <c r="G352" s="95"/>
      <c r="H352" s="79"/>
      <c r="I352" s="80"/>
      <c r="J352" s="81"/>
      <c r="K352" s="78"/>
      <c r="L352" s="82"/>
      <c r="M352" s="78"/>
      <c r="N352" s="82"/>
      <c r="O352" s="3"/>
      <c r="P352" s="3"/>
      <c r="Q352" s="33">
        <f>N352-O352-P352</f>
        <v>0</v>
      </c>
    </row>
    <row r="353" spans="1:17" ht="24.95" customHeight="1" x14ac:dyDescent="0.2">
      <c r="A353" s="10" t="str">
        <f>B353&amp;"|"&amp;C353&amp;"|"&amp;D353&amp;"|"&amp;E353&amp;"|"&amp;M353</f>
        <v>||||</v>
      </c>
      <c r="B353" s="78"/>
      <c r="C353" s="78"/>
      <c r="D353" s="78"/>
      <c r="E353" s="78"/>
      <c r="F353" s="78"/>
      <c r="G353" s="95"/>
      <c r="H353" s="79"/>
      <c r="I353" s="80"/>
      <c r="J353" s="81"/>
      <c r="K353" s="78"/>
      <c r="L353" s="82"/>
      <c r="M353" s="78"/>
      <c r="N353" s="82"/>
      <c r="O353" s="3"/>
      <c r="P353" s="3"/>
      <c r="Q353" s="33">
        <f>N353-O353-P353</f>
        <v>0</v>
      </c>
    </row>
    <row r="354" spans="1:17" ht="24.95" customHeight="1" x14ac:dyDescent="0.2">
      <c r="A354" s="10" t="str">
        <f>B354&amp;"|"&amp;C354&amp;"|"&amp;D354&amp;"|"&amp;E354&amp;"|"&amp;M354</f>
        <v>||||</v>
      </c>
      <c r="B354" s="78"/>
      <c r="C354" s="78"/>
      <c r="D354" s="78"/>
      <c r="E354" s="78"/>
      <c r="F354" s="78"/>
      <c r="G354" s="95"/>
      <c r="H354" s="79"/>
      <c r="I354" s="80"/>
      <c r="J354" s="81"/>
      <c r="K354" s="78"/>
      <c r="L354" s="82"/>
      <c r="M354" s="78"/>
      <c r="N354" s="82"/>
      <c r="O354" s="3"/>
      <c r="P354" s="3"/>
      <c r="Q354" s="33">
        <f>N354-O354-P354</f>
        <v>0</v>
      </c>
    </row>
    <row r="355" spans="1:17" ht="24.95" customHeight="1" x14ac:dyDescent="0.2">
      <c r="A355" s="10" t="str">
        <f>B355&amp;"|"&amp;C355&amp;"|"&amp;D355&amp;"|"&amp;E355&amp;"|"&amp;M355</f>
        <v>||||</v>
      </c>
      <c r="B355" s="78"/>
      <c r="C355" s="78"/>
      <c r="D355" s="78"/>
      <c r="E355" s="78"/>
      <c r="F355" s="78"/>
      <c r="G355" s="95"/>
      <c r="H355" s="79"/>
      <c r="I355" s="80"/>
      <c r="J355" s="81"/>
      <c r="K355" s="78"/>
      <c r="L355" s="82"/>
      <c r="M355" s="78"/>
      <c r="N355" s="82"/>
      <c r="O355" s="3"/>
      <c r="P355" s="3"/>
      <c r="Q355" s="33">
        <f>N355-O355-P355</f>
        <v>0</v>
      </c>
    </row>
    <row r="356" spans="1:17" ht="24.95" customHeight="1" x14ac:dyDescent="0.2">
      <c r="A356" s="10" t="str">
        <f>B356&amp;"|"&amp;C356&amp;"|"&amp;D356&amp;"|"&amp;E356&amp;"|"&amp;M356</f>
        <v>||||</v>
      </c>
      <c r="B356" s="78"/>
      <c r="C356" s="78"/>
      <c r="D356" s="78"/>
      <c r="E356" s="78"/>
      <c r="F356" s="78"/>
      <c r="G356" s="95"/>
      <c r="H356" s="79"/>
      <c r="I356" s="80"/>
      <c r="J356" s="81"/>
      <c r="K356" s="78"/>
      <c r="L356" s="82"/>
      <c r="M356" s="78"/>
      <c r="N356" s="82"/>
      <c r="O356" s="3"/>
      <c r="P356" s="3"/>
      <c r="Q356" s="33">
        <f>N356-O356-P356</f>
        <v>0</v>
      </c>
    </row>
    <row r="357" spans="1:17" ht="24.95" customHeight="1" x14ac:dyDescent="0.2">
      <c r="A357" s="10" t="str">
        <f>B357&amp;"|"&amp;C357&amp;"|"&amp;D357&amp;"|"&amp;E357&amp;"|"&amp;M357</f>
        <v>||||</v>
      </c>
      <c r="B357" s="78"/>
      <c r="C357" s="78"/>
      <c r="D357" s="78"/>
      <c r="E357" s="78"/>
      <c r="F357" s="78"/>
      <c r="G357" s="95"/>
      <c r="H357" s="79"/>
      <c r="I357" s="80"/>
      <c r="J357" s="81"/>
      <c r="K357" s="78"/>
      <c r="L357" s="82"/>
      <c r="M357" s="78"/>
      <c r="N357" s="82"/>
      <c r="O357" s="3"/>
      <c r="P357" s="3"/>
      <c r="Q357" s="33">
        <f>N357-O357-P357</f>
        <v>0</v>
      </c>
    </row>
    <row r="358" spans="1:17" ht="24.95" customHeight="1" x14ac:dyDescent="0.2">
      <c r="A358" s="10" t="str">
        <f>B358&amp;"|"&amp;C358&amp;"|"&amp;D358&amp;"|"&amp;E358&amp;"|"&amp;M358</f>
        <v>||||</v>
      </c>
      <c r="B358" s="78"/>
      <c r="C358" s="78"/>
      <c r="D358" s="78"/>
      <c r="E358" s="78"/>
      <c r="F358" s="78"/>
      <c r="G358" s="95"/>
      <c r="H358" s="79"/>
      <c r="I358" s="80"/>
      <c r="J358" s="81"/>
      <c r="K358" s="78"/>
      <c r="L358" s="82"/>
      <c r="M358" s="78"/>
      <c r="N358" s="82"/>
      <c r="O358" s="3"/>
      <c r="P358" s="3"/>
      <c r="Q358" s="33">
        <f>N358-O358-P358</f>
        <v>0</v>
      </c>
    </row>
    <row r="359" spans="1:17" ht="24.95" customHeight="1" x14ac:dyDescent="0.2">
      <c r="A359" s="10" t="str">
        <f>B359&amp;"|"&amp;C359&amp;"|"&amp;D359&amp;"|"&amp;E359&amp;"|"&amp;M359</f>
        <v>||||</v>
      </c>
      <c r="B359" s="78"/>
      <c r="C359" s="78"/>
      <c r="D359" s="78"/>
      <c r="E359" s="78"/>
      <c r="F359" s="78"/>
      <c r="G359" s="95"/>
      <c r="H359" s="79"/>
      <c r="I359" s="80"/>
      <c r="J359" s="81"/>
      <c r="K359" s="78"/>
      <c r="L359" s="82"/>
      <c r="M359" s="78"/>
      <c r="N359" s="82"/>
      <c r="O359" s="3"/>
      <c r="P359" s="3"/>
      <c r="Q359" s="33">
        <f>N359-O359-P359</f>
        <v>0</v>
      </c>
    </row>
    <row r="360" spans="1:17" ht="24.95" customHeight="1" x14ac:dyDescent="0.2">
      <c r="A360" s="10" t="str">
        <f>B360&amp;"|"&amp;C360&amp;"|"&amp;D360&amp;"|"&amp;E360&amp;"|"&amp;M360</f>
        <v>||||</v>
      </c>
      <c r="B360" s="78"/>
      <c r="C360" s="78"/>
      <c r="D360" s="78"/>
      <c r="E360" s="78"/>
      <c r="F360" s="78"/>
      <c r="G360" s="95"/>
      <c r="H360" s="79"/>
      <c r="I360" s="80"/>
      <c r="J360" s="81"/>
      <c r="K360" s="78"/>
      <c r="L360" s="82"/>
      <c r="M360" s="78"/>
      <c r="N360" s="82"/>
      <c r="O360" s="3"/>
      <c r="P360" s="3"/>
      <c r="Q360" s="33">
        <f>N360-O360-P360</f>
        <v>0</v>
      </c>
    </row>
    <row r="361" spans="1:17" ht="24.95" customHeight="1" x14ac:dyDescent="0.2">
      <c r="A361" s="10" t="str">
        <f>B361&amp;"|"&amp;C361&amp;"|"&amp;D361&amp;"|"&amp;E361&amp;"|"&amp;M361</f>
        <v>||||</v>
      </c>
      <c r="B361" s="78"/>
      <c r="C361" s="78"/>
      <c r="D361" s="78"/>
      <c r="E361" s="78"/>
      <c r="F361" s="78"/>
      <c r="G361" s="95"/>
      <c r="H361" s="79"/>
      <c r="I361" s="80"/>
      <c r="J361" s="81"/>
      <c r="K361" s="78"/>
      <c r="L361" s="82"/>
      <c r="M361" s="78"/>
      <c r="N361" s="82"/>
      <c r="O361" s="3"/>
      <c r="P361" s="3"/>
      <c r="Q361" s="33">
        <f>N361-O361-P361</f>
        <v>0</v>
      </c>
    </row>
    <row r="362" spans="1:17" ht="24.95" customHeight="1" x14ac:dyDescent="0.2">
      <c r="A362" s="10" t="str">
        <f>B362&amp;"|"&amp;C362&amp;"|"&amp;D362&amp;"|"&amp;E362&amp;"|"&amp;M362</f>
        <v>||||</v>
      </c>
      <c r="B362" s="78"/>
      <c r="C362" s="78"/>
      <c r="D362" s="78"/>
      <c r="E362" s="78"/>
      <c r="F362" s="78"/>
      <c r="G362" s="95"/>
      <c r="H362" s="79"/>
      <c r="I362" s="80"/>
      <c r="J362" s="81"/>
      <c r="K362" s="78"/>
      <c r="L362" s="82"/>
      <c r="M362" s="78"/>
      <c r="N362" s="82"/>
      <c r="O362" s="3"/>
      <c r="P362" s="3"/>
      <c r="Q362" s="33">
        <f>N362-O362-P362</f>
        <v>0</v>
      </c>
    </row>
    <row r="363" spans="1:17" ht="24.95" customHeight="1" x14ac:dyDescent="0.2">
      <c r="A363" s="10" t="str">
        <f>B363&amp;"|"&amp;C363&amp;"|"&amp;D363&amp;"|"&amp;E363&amp;"|"&amp;M363</f>
        <v>||||</v>
      </c>
      <c r="B363" s="78"/>
      <c r="C363" s="78"/>
      <c r="D363" s="78"/>
      <c r="E363" s="78"/>
      <c r="F363" s="78"/>
      <c r="G363" s="95"/>
      <c r="H363" s="79"/>
      <c r="I363" s="80"/>
      <c r="J363" s="81"/>
      <c r="K363" s="78"/>
      <c r="L363" s="82"/>
      <c r="M363" s="78"/>
      <c r="N363" s="82"/>
      <c r="O363" s="3"/>
      <c r="P363" s="3"/>
      <c r="Q363" s="33">
        <f>N363-O363-P363</f>
        <v>0</v>
      </c>
    </row>
    <row r="364" spans="1:17" ht="24.95" customHeight="1" x14ac:dyDescent="0.2">
      <c r="A364" s="10" t="str">
        <f>B364&amp;"|"&amp;C364&amp;"|"&amp;D364&amp;"|"&amp;E364&amp;"|"&amp;M364</f>
        <v>||||</v>
      </c>
      <c r="B364" s="78"/>
      <c r="C364" s="78"/>
      <c r="D364" s="78"/>
      <c r="E364" s="78"/>
      <c r="F364" s="78"/>
      <c r="G364" s="95"/>
      <c r="H364" s="79"/>
      <c r="I364" s="80"/>
      <c r="J364" s="81"/>
      <c r="K364" s="78"/>
      <c r="L364" s="82"/>
      <c r="M364" s="78"/>
      <c r="N364" s="82"/>
      <c r="O364" s="3"/>
      <c r="P364" s="3"/>
      <c r="Q364" s="33">
        <f>N364-O364-P364</f>
        <v>0</v>
      </c>
    </row>
    <row r="365" spans="1:17" ht="24.95" customHeight="1" x14ac:dyDescent="0.2">
      <c r="A365" s="10" t="str">
        <f>B365&amp;"|"&amp;C365&amp;"|"&amp;D365&amp;"|"&amp;E365&amp;"|"&amp;M365</f>
        <v>||||</v>
      </c>
      <c r="B365" s="78"/>
      <c r="C365" s="78"/>
      <c r="D365" s="78"/>
      <c r="E365" s="78"/>
      <c r="F365" s="78"/>
      <c r="G365" s="95"/>
      <c r="H365" s="79"/>
      <c r="I365" s="80"/>
      <c r="J365" s="81"/>
      <c r="K365" s="78"/>
      <c r="L365" s="82"/>
      <c r="M365" s="78"/>
      <c r="N365" s="82"/>
      <c r="O365" s="3"/>
      <c r="P365" s="3"/>
      <c r="Q365" s="33">
        <f>N365-O365-P365</f>
        <v>0</v>
      </c>
    </row>
    <row r="366" spans="1:17" ht="24.95" customHeight="1" x14ac:dyDescent="0.2">
      <c r="A366" s="10" t="str">
        <f>B366&amp;"|"&amp;C366&amp;"|"&amp;D366&amp;"|"&amp;E366&amp;"|"&amp;M366</f>
        <v>||||</v>
      </c>
      <c r="B366" s="78"/>
      <c r="C366" s="78"/>
      <c r="D366" s="78"/>
      <c r="E366" s="78"/>
      <c r="F366" s="78"/>
      <c r="G366" s="95"/>
      <c r="H366" s="79"/>
      <c r="I366" s="80"/>
      <c r="J366" s="81"/>
      <c r="K366" s="78"/>
      <c r="L366" s="82"/>
      <c r="M366" s="78"/>
      <c r="N366" s="82"/>
      <c r="O366" s="3"/>
      <c r="P366" s="3"/>
      <c r="Q366" s="33">
        <f>N366-O366-P366</f>
        <v>0</v>
      </c>
    </row>
    <row r="367" spans="1:17" ht="24.95" customHeight="1" x14ac:dyDescent="0.2">
      <c r="A367" s="10" t="str">
        <f>B367&amp;"|"&amp;C367&amp;"|"&amp;D367&amp;"|"&amp;E367&amp;"|"&amp;M367</f>
        <v>||||</v>
      </c>
      <c r="B367" s="78"/>
      <c r="C367" s="78"/>
      <c r="D367" s="78"/>
      <c r="E367" s="78"/>
      <c r="F367" s="78"/>
      <c r="G367" s="95"/>
      <c r="H367" s="79"/>
      <c r="I367" s="80"/>
      <c r="J367" s="81"/>
      <c r="K367" s="78"/>
      <c r="L367" s="82"/>
      <c r="M367" s="78"/>
      <c r="N367" s="82"/>
      <c r="O367" s="3"/>
      <c r="P367" s="3"/>
      <c r="Q367" s="33">
        <f>N367-O367-P367</f>
        <v>0</v>
      </c>
    </row>
    <row r="368" spans="1:17" ht="24.95" customHeight="1" x14ac:dyDescent="0.2">
      <c r="A368" s="10" t="str">
        <f>B368&amp;"|"&amp;C368&amp;"|"&amp;D368&amp;"|"&amp;E368&amp;"|"&amp;M368</f>
        <v>||||</v>
      </c>
      <c r="B368" s="78"/>
      <c r="C368" s="78"/>
      <c r="D368" s="78"/>
      <c r="E368" s="78"/>
      <c r="F368" s="78"/>
      <c r="G368" s="95"/>
      <c r="H368" s="79"/>
      <c r="I368" s="80"/>
      <c r="J368" s="81"/>
      <c r="K368" s="78"/>
      <c r="L368" s="82"/>
      <c r="M368" s="78"/>
      <c r="N368" s="82"/>
      <c r="O368" s="3"/>
      <c r="P368" s="3"/>
      <c r="Q368" s="33">
        <f>N368-O368-P368</f>
        <v>0</v>
      </c>
    </row>
    <row r="369" spans="1:17" ht="24.95" customHeight="1" x14ac:dyDescent="0.2">
      <c r="A369" s="10" t="str">
        <f>B369&amp;"|"&amp;C369&amp;"|"&amp;D369&amp;"|"&amp;E369&amp;"|"&amp;M369</f>
        <v>||||</v>
      </c>
      <c r="B369" s="78"/>
      <c r="C369" s="78"/>
      <c r="D369" s="78"/>
      <c r="E369" s="78"/>
      <c r="F369" s="78"/>
      <c r="G369" s="95"/>
      <c r="H369" s="79"/>
      <c r="I369" s="80"/>
      <c r="J369" s="81"/>
      <c r="K369" s="78"/>
      <c r="L369" s="82"/>
      <c r="M369" s="78"/>
      <c r="N369" s="82"/>
      <c r="O369" s="3"/>
      <c r="P369" s="3"/>
      <c r="Q369" s="33">
        <f>N369-O369-P369</f>
        <v>0</v>
      </c>
    </row>
    <row r="370" spans="1:17" ht="24.95" customHeight="1" x14ac:dyDescent="0.2">
      <c r="A370" s="10" t="str">
        <f>B370&amp;"|"&amp;C370&amp;"|"&amp;D370&amp;"|"&amp;E370&amp;"|"&amp;M370</f>
        <v>||||</v>
      </c>
      <c r="B370" s="78"/>
      <c r="C370" s="78"/>
      <c r="D370" s="78"/>
      <c r="E370" s="78"/>
      <c r="F370" s="78"/>
      <c r="G370" s="95"/>
      <c r="H370" s="79"/>
      <c r="I370" s="80"/>
      <c r="J370" s="81"/>
      <c r="K370" s="78"/>
      <c r="L370" s="82"/>
      <c r="M370" s="78"/>
      <c r="N370" s="82"/>
      <c r="O370" s="3"/>
      <c r="P370" s="3"/>
      <c r="Q370" s="33">
        <f>N370-O370-P370</f>
        <v>0</v>
      </c>
    </row>
    <row r="371" spans="1:17" ht="24.95" customHeight="1" x14ac:dyDescent="0.2">
      <c r="A371" s="10" t="str">
        <f>B371&amp;"|"&amp;C371&amp;"|"&amp;D371&amp;"|"&amp;E371&amp;"|"&amp;M371</f>
        <v>||||</v>
      </c>
      <c r="B371" s="78"/>
      <c r="C371" s="78"/>
      <c r="D371" s="78"/>
      <c r="E371" s="78"/>
      <c r="F371" s="78"/>
      <c r="G371" s="95"/>
      <c r="H371" s="79"/>
      <c r="I371" s="80"/>
      <c r="J371" s="81"/>
      <c r="K371" s="78"/>
      <c r="L371" s="82"/>
      <c r="M371" s="78"/>
      <c r="N371" s="82"/>
      <c r="O371" s="3"/>
      <c r="P371" s="3"/>
      <c r="Q371" s="33">
        <f>N371-O371-P371</f>
        <v>0</v>
      </c>
    </row>
    <row r="372" spans="1:17" ht="24.95" customHeight="1" x14ac:dyDescent="0.2">
      <c r="A372" s="10" t="str">
        <f>B372&amp;"|"&amp;C372&amp;"|"&amp;D372&amp;"|"&amp;E372&amp;"|"&amp;M372</f>
        <v>||||</v>
      </c>
      <c r="B372" s="78"/>
      <c r="C372" s="78"/>
      <c r="D372" s="78"/>
      <c r="E372" s="78"/>
      <c r="F372" s="78"/>
      <c r="G372" s="95"/>
      <c r="H372" s="79"/>
      <c r="I372" s="80"/>
      <c r="J372" s="81"/>
      <c r="K372" s="78"/>
      <c r="L372" s="82"/>
      <c r="M372" s="78"/>
      <c r="N372" s="82"/>
      <c r="O372" s="3"/>
      <c r="P372" s="3"/>
      <c r="Q372" s="33">
        <f>N372-O372-P372</f>
        <v>0</v>
      </c>
    </row>
    <row r="373" spans="1:17" ht="24.95" customHeight="1" x14ac:dyDescent="0.2">
      <c r="A373" s="10" t="str">
        <f>B373&amp;"|"&amp;C373&amp;"|"&amp;D373&amp;"|"&amp;E373&amp;"|"&amp;M373</f>
        <v>||||</v>
      </c>
      <c r="B373" s="78"/>
      <c r="C373" s="78"/>
      <c r="D373" s="78"/>
      <c r="E373" s="78"/>
      <c r="F373" s="78"/>
      <c r="G373" s="95"/>
      <c r="H373" s="79"/>
      <c r="I373" s="80"/>
      <c r="J373" s="81"/>
      <c r="K373" s="78"/>
      <c r="L373" s="82"/>
      <c r="M373" s="78"/>
      <c r="N373" s="82"/>
      <c r="O373" s="3"/>
      <c r="P373" s="3"/>
      <c r="Q373" s="33">
        <f>N373-O373-P373</f>
        <v>0</v>
      </c>
    </row>
    <row r="374" spans="1:17" ht="24.95" customHeight="1" x14ac:dyDescent="0.2">
      <c r="A374" s="10" t="str">
        <f>B374&amp;"|"&amp;C374&amp;"|"&amp;D374&amp;"|"&amp;E374&amp;"|"&amp;M374</f>
        <v>||||</v>
      </c>
      <c r="B374" s="78"/>
      <c r="C374" s="78"/>
      <c r="D374" s="78"/>
      <c r="E374" s="78"/>
      <c r="F374" s="78"/>
      <c r="G374" s="95"/>
      <c r="H374" s="79"/>
      <c r="I374" s="80"/>
      <c r="J374" s="81"/>
      <c r="K374" s="78"/>
      <c r="L374" s="82"/>
      <c r="M374" s="78"/>
      <c r="N374" s="82"/>
      <c r="O374" s="3"/>
      <c r="P374" s="3"/>
      <c r="Q374" s="33">
        <f>N374-O374-P374</f>
        <v>0</v>
      </c>
    </row>
    <row r="375" spans="1:17" ht="24.95" customHeight="1" x14ac:dyDescent="0.2">
      <c r="A375" s="10" t="str">
        <f>B375&amp;"|"&amp;C375&amp;"|"&amp;D375&amp;"|"&amp;E375&amp;"|"&amp;M375</f>
        <v>||||</v>
      </c>
      <c r="B375" s="78"/>
      <c r="C375" s="78"/>
      <c r="D375" s="78"/>
      <c r="E375" s="78"/>
      <c r="F375" s="78"/>
      <c r="G375" s="95"/>
      <c r="H375" s="79"/>
      <c r="I375" s="80"/>
      <c r="J375" s="81"/>
      <c r="K375" s="78"/>
      <c r="L375" s="82"/>
      <c r="M375" s="78"/>
      <c r="N375" s="82"/>
      <c r="O375" s="3"/>
      <c r="P375" s="3"/>
      <c r="Q375" s="33">
        <f>N375-O375-P375</f>
        <v>0</v>
      </c>
    </row>
    <row r="376" spans="1:17" ht="24.95" customHeight="1" x14ac:dyDescent="0.2">
      <c r="A376" s="10" t="str">
        <f>B376&amp;"|"&amp;C376&amp;"|"&amp;D376&amp;"|"&amp;E376&amp;"|"&amp;M376</f>
        <v>||||</v>
      </c>
      <c r="B376" s="78"/>
      <c r="C376" s="78"/>
      <c r="D376" s="78"/>
      <c r="E376" s="78"/>
      <c r="F376" s="78"/>
      <c r="G376" s="95"/>
      <c r="H376" s="79"/>
      <c r="I376" s="80"/>
      <c r="J376" s="81"/>
      <c r="K376" s="78"/>
      <c r="L376" s="82"/>
      <c r="M376" s="78"/>
      <c r="N376" s="82"/>
      <c r="O376" s="3"/>
      <c r="P376" s="3"/>
      <c r="Q376" s="33">
        <f>N376-O376-P376</f>
        <v>0</v>
      </c>
    </row>
    <row r="377" spans="1:17" ht="24.95" customHeight="1" x14ac:dyDescent="0.2">
      <c r="A377" s="10" t="str">
        <f>B377&amp;"|"&amp;C377&amp;"|"&amp;D377&amp;"|"&amp;E377&amp;"|"&amp;M377</f>
        <v>||||</v>
      </c>
      <c r="B377" s="78"/>
      <c r="C377" s="78"/>
      <c r="D377" s="78"/>
      <c r="E377" s="78"/>
      <c r="F377" s="78"/>
      <c r="G377" s="95"/>
      <c r="H377" s="79"/>
      <c r="I377" s="80"/>
      <c r="J377" s="81"/>
      <c r="K377" s="78"/>
      <c r="L377" s="82"/>
      <c r="M377" s="78"/>
      <c r="N377" s="82"/>
      <c r="O377" s="3"/>
      <c r="P377" s="3"/>
      <c r="Q377" s="33">
        <f>N377-O377-P377</f>
        <v>0</v>
      </c>
    </row>
    <row r="378" spans="1:17" ht="24.95" customHeight="1" x14ac:dyDescent="0.2">
      <c r="A378" s="10" t="str">
        <f>B378&amp;"|"&amp;C378&amp;"|"&amp;D378&amp;"|"&amp;E378&amp;"|"&amp;M378</f>
        <v>||||</v>
      </c>
      <c r="B378" s="78"/>
      <c r="C378" s="78"/>
      <c r="D378" s="78"/>
      <c r="E378" s="78"/>
      <c r="F378" s="78"/>
      <c r="G378" s="95"/>
      <c r="H378" s="79"/>
      <c r="I378" s="80"/>
      <c r="J378" s="81"/>
      <c r="K378" s="78"/>
      <c r="L378" s="82"/>
      <c r="M378" s="78"/>
      <c r="N378" s="82"/>
      <c r="O378" s="3"/>
      <c r="P378" s="3"/>
      <c r="Q378" s="33">
        <f>N378-O378-P378</f>
        <v>0</v>
      </c>
    </row>
    <row r="379" spans="1:17" ht="24.95" customHeight="1" x14ac:dyDescent="0.2">
      <c r="A379" s="10" t="str">
        <f>B379&amp;"|"&amp;C379&amp;"|"&amp;D379&amp;"|"&amp;E379&amp;"|"&amp;M379</f>
        <v>||||</v>
      </c>
      <c r="B379" s="78"/>
      <c r="C379" s="78"/>
      <c r="D379" s="78"/>
      <c r="E379" s="78"/>
      <c r="F379" s="78"/>
      <c r="G379" s="95"/>
      <c r="H379" s="79"/>
      <c r="I379" s="80"/>
      <c r="J379" s="81"/>
      <c r="K379" s="78"/>
      <c r="L379" s="82"/>
      <c r="M379" s="78"/>
      <c r="N379" s="82"/>
      <c r="O379" s="3"/>
      <c r="P379" s="3"/>
      <c r="Q379" s="33">
        <f>N379-O379-P379</f>
        <v>0</v>
      </c>
    </row>
    <row r="380" spans="1:17" ht="24.95" customHeight="1" x14ac:dyDescent="0.2">
      <c r="A380" s="10" t="str">
        <f>B380&amp;"|"&amp;C380&amp;"|"&amp;D380&amp;"|"&amp;E380&amp;"|"&amp;M380</f>
        <v>||||</v>
      </c>
      <c r="B380" s="78"/>
      <c r="C380" s="78"/>
      <c r="D380" s="78"/>
      <c r="E380" s="78"/>
      <c r="F380" s="78"/>
      <c r="G380" s="95"/>
      <c r="H380" s="79"/>
      <c r="I380" s="80"/>
      <c r="J380" s="81"/>
      <c r="K380" s="78"/>
      <c r="L380" s="82"/>
      <c r="M380" s="78"/>
      <c r="N380" s="82"/>
      <c r="O380" s="3"/>
      <c r="P380" s="3"/>
      <c r="Q380" s="33">
        <f>N380-O380-P380</f>
        <v>0</v>
      </c>
    </row>
    <row r="381" spans="1:17" ht="24.95" customHeight="1" x14ac:dyDescent="0.2">
      <c r="A381" s="10" t="str">
        <f>B381&amp;"|"&amp;C381&amp;"|"&amp;D381&amp;"|"&amp;E381&amp;"|"&amp;M381</f>
        <v>||||</v>
      </c>
      <c r="B381" s="78"/>
      <c r="C381" s="78"/>
      <c r="D381" s="78"/>
      <c r="E381" s="78"/>
      <c r="F381" s="78"/>
      <c r="G381" s="95"/>
      <c r="H381" s="79"/>
      <c r="I381" s="80"/>
      <c r="J381" s="81"/>
      <c r="K381" s="78"/>
      <c r="L381" s="82"/>
      <c r="M381" s="78"/>
      <c r="N381" s="82"/>
      <c r="O381" s="3"/>
      <c r="P381" s="3"/>
      <c r="Q381" s="33">
        <f>N381-O381-P381</f>
        <v>0</v>
      </c>
    </row>
    <row r="382" spans="1:17" ht="24.95" customHeight="1" x14ac:dyDescent="0.2">
      <c r="A382" s="10" t="str">
        <f>B382&amp;"|"&amp;C382&amp;"|"&amp;D382&amp;"|"&amp;E382&amp;"|"&amp;M382</f>
        <v>||||</v>
      </c>
      <c r="B382" s="78"/>
      <c r="C382" s="78"/>
      <c r="D382" s="78"/>
      <c r="E382" s="78"/>
      <c r="F382" s="78"/>
      <c r="G382" s="95"/>
      <c r="H382" s="79"/>
      <c r="I382" s="80"/>
      <c r="J382" s="81"/>
      <c r="K382" s="78"/>
      <c r="L382" s="82"/>
      <c r="M382" s="78"/>
      <c r="N382" s="82"/>
      <c r="O382" s="3"/>
      <c r="P382" s="3"/>
      <c r="Q382" s="33">
        <f>N382-O382-P382</f>
        <v>0</v>
      </c>
    </row>
    <row r="383" spans="1:17" ht="24.95" customHeight="1" x14ac:dyDescent="0.2">
      <c r="A383" s="10" t="str">
        <f>B383&amp;"|"&amp;C383&amp;"|"&amp;D383&amp;"|"&amp;E383&amp;"|"&amp;M383</f>
        <v>||||</v>
      </c>
      <c r="B383" s="78"/>
      <c r="C383" s="78"/>
      <c r="D383" s="78"/>
      <c r="E383" s="78"/>
      <c r="F383" s="78"/>
      <c r="G383" s="95"/>
      <c r="H383" s="79"/>
      <c r="I383" s="80"/>
      <c r="J383" s="81"/>
      <c r="K383" s="78"/>
      <c r="L383" s="82"/>
      <c r="M383" s="78"/>
      <c r="N383" s="82"/>
      <c r="O383" s="3"/>
      <c r="P383" s="3"/>
      <c r="Q383" s="33">
        <f>N383-O383-P383</f>
        <v>0</v>
      </c>
    </row>
    <row r="384" spans="1:17" ht="24.95" customHeight="1" x14ac:dyDescent="0.2">
      <c r="A384" s="10" t="str">
        <f>B384&amp;"|"&amp;C384&amp;"|"&amp;D384&amp;"|"&amp;E384&amp;"|"&amp;M384</f>
        <v>||||</v>
      </c>
      <c r="B384" s="78"/>
      <c r="C384" s="78"/>
      <c r="D384" s="78"/>
      <c r="E384" s="78"/>
      <c r="F384" s="78"/>
      <c r="G384" s="95"/>
      <c r="H384" s="79"/>
      <c r="I384" s="80"/>
      <c r="J384" s="81"/>
      <c r="K384" s="78"/>
      <c r="L384" s="82"/>
      <c r="M384" s="78"/>
      <c r="N384" s="82"/>
      <c r="O384" s="3"/>
      <c r="P384" s="3"/>
      <c r="Q384" s="33">
        <f>N384-O384-P384</f>
        <v>0</v>
      </c>
    </row>
    <row r="385" spans="1:17" ht="24.95" customHeight="1" x14ac:dyDescent="0.2">
      <c r="A385" s="10" t="str">
        <f>B385&amp;"|"&amp;C385&amp;"|"&amp;D385&amp;"|"&amp;E385&amp;"|"&amp;M385</f>
        <v>||||</v>
      </c>
      <c r="B385" s="78"/>
      <c r="C385" s="78"/>
      <c r="D385" s="78"/>
      <c r="E385" s="78"/>
      <c r="F385" s="78"/>
      <c r="G385" s="95"/>
      <c r="H385" s="79"/>
      <c r="I385" s="80"/>
      <c r="J385" s="81"/>
      <c r="K385" s="78"/>
      <c r="L385" s="82"/>
      <c r="M385" s="78"/>
      <c r="N385" s="82"/>
      <c r="O385" s="3"/>
      <c r="P385" s="3"/>
      <c r="Q385" s="33">
        <f>N385-O385-P385</f>
        <v>0</v>
      </c>
    </row>
    <row r="386" spans="1:17" ht="24.95" customHeight="1" x14ac:dyDescent="0.2">
      <c r="A386" s="10" t="str">
        <f>B386&amp;"|"&amp;C386&amp;"|"&amp;D386&amp;"|"&amp;E386&amp;"|"&amp;M386</f>
        <v>||||</v>
      </c>
      <c r="B386" s="78"/>
      <c r="C386" s="78"/>
      <c r="D386" s="78"/>
      <c r="E386" s="78"/>
      <c r="F386" s="78"/>
      <c r="G386" s="95"/>
      <c r="H386" s="79"/>
      <c r="I386" s="80"/>
      <c r="J386" s="81"/>
      <c r="K386" s="78"/>
      <c r="L386" s="82"/>
      <c r="M386" s="78"/>
      <c r="N386" s="82"/>
      <c r="O386" s="3"/>
      <c r="P386" s="3"/>
      <c r="Q386" s="33">
        <f>N386-O386-P386</f>
        <v>0</v>
      </c>
    </row>
    <row r="387" spans="1:17" ht="24.95" customHeight="1" x14ac:dyDescent="0.2">
      <c r="A387" s="10" t="str">
        <f>B387&amp;"|"&amp;C387&amp;"|"&amp;D387&amp;"|"&amp;E387&amp;"|"&amp;M387</f>
        <v>||||</v>
      </c>
      <c r="B387" s="78"/>
      <c r="C387" s="78"/>
      <c r="D387" s="78"/>
      <c r="E387" s="78"/>
      <c r="F387" s="78"/>
      <c r="G387" s="95"/>
      <c r="H387" s="79"/>
      <c r="I387" s="80"/>
      <c r="J387" s="81"/>
      <c r="K387" s="78"/>
      <c r="L387" s="82"/>
      <c r="M387" s="78"/>
      <c r="N387" s="82"/>
      <c r="O387" s="3"/>
      <c r="P387" s="3"/>
      <c r="Q387" s="33">
        <f>N387-O387-P387</f>
        <v>0</v>
      </c>
    </row>
    <row r="388" spans="1:17" ht="24.95" customHeight="1" x14ac:dyDescent="0.2">
      <c r="A388" s="10" t="str">
        <f>B388&amp;"|"&amp;C388&amp;"|"&amp;D388&amp;"|"&amp;E388&amp;"|"&amp;M388</f>
        <v>||||</v>
      </c>
      <c r="B388" s="78"/>
      <c r="C388" s="78"/>
      <c r="D388" s="78"/>
      <c r="E388" s="78"/>
      <c r="F388" s="78"/>
      <c r="G388" s="95"/>
      <c r="H388" s="79"/>
      <c r="I388" s="80"/>
      <c r="J388" s="81"/>
      <c r="K388" s="78"/>
      <c r="L388" s="82"/>
      <c r="M388" s="78"/>
      <c r="N388" s="82"/>
      <c r="O388" s="3"/>
      <c r="P388" s="3"/>
      <c r="Q388" s="33">
        <f>N388-O388-P388</f>
        <v>0</v>
      </c>
    </row>
    <row r="389" spans="1:17" ht="24.95" customHeight="1" x14ac:dyDescent="0.2">
      <c r="A389" s="10" t="str">
        <f>B389&amp;"|"&amp;C389&amp;"|"&amp;D389&amp;"|"&amp;E389&amp;"|"&amp;M389</f>
        <v>||||</v>
      </c>
      <c r="B389" s="78"/>
      <c r="C389" s="78"/>
      <c r="D389" s="78"/>
      <c r="E389" s="78"/>
      <c r="F389" s="78"/>
      <c r="G389" s="95"/>
      <c r="H389" s="79"/>
      <c r="I389" s="80"/>
      <c r="J389" s="81"/>
      <c r="K389" s="78"/>
      <c r="L389" s="82"/>
      <c r="M389" s="78"/>
      <c r="N389" s="82"/>
      <c r="O389" s="3"/>
      <c r="P389" s="3"/>
      <c r="Q389" s="33">
        <f>N389-O389-P389</f>
        <v>0</v>
      </c>
    </row>
    <row r="390" spans="1:17" ht="24.95" customHeight="1" x14ac:dyDescent="0.2">
      <c r="A390" s="10" t="str">
        <f>B390&amp;"|"&amp;C390&amp;"|"&amp;D390&amp;"|"&amp;E390&amp;"|"&amp;M390</f>
        <v>||||</v>
      </c>
      <c r="B390" s="78"/>
      <c r="C390" s="78"/>
      <c r="D390" s="78"/>
      <c r="E390" s="78"/>
      <c r="F390" s="78"/>
      <c r="G390" s="95"/>
      <c r="H390" s="79"/>
      <c r="I390" s="80"/>
      <c r="J390" s="81"/>
      <c r="K390" s="78"/>
      <c r="L390" s="82"/>
      <c r="M390" s="78"/>
      <c r="N390" s="82"/>
      <c r="O390" s="3"/>
      <c r="P390" s="3"/>
      <c r="Q390" s="33">
        <f>N390-O390-P390</f>
        <v>0</v>
      </c>
    </row>
    <row r="391" spans="1:17" ht="24.95" customHeight="1" x14ac:dyDescent="0.2">
      <c r="A391" s="10" t="str">
        <f>B391&amp;"|"&amp;C391&amp;"|"&amp;D391&amp;"|"&amp;E391&amp;"|"&amp;M391</f>
        <v>||||</v>
      </c>
      <c r="B391" s="78"/>
      <c r="C391" s="78"/>
      <c r="D391" s="78"/>
      <c r="E391" s="78"/>
      <c r="F391" s="78"/>
      <c r="G391" s="95"/>
      <c r="H391" s="79"/>
      <c r="I391" s="80"/>
      <c r="J391" s="81"/>
      <c r="K391" s="78"/>
      <c r="L391" s="82"/>
      <c r="M391" s="78"/>
      <c r="N391" s="82"/>
      <c r="O391" s="3"/>
      <c r="P391" s="3"/>
      <c r="Q391" s="33">
        <f>N391-O391-P391</f>
        <v>0</v>
      </c>
    </row>
    <row r="392" spans="1:17" ht="24.95" customHeight="1" x14ac:dyDescent="0.2">
      <c r="A392" s="10" t="str">
        <f>B392&amp;"|"&amp;C392&amp;"|"&amp;D392&amp;"|"&amp;E392&amp;"|"&amp;M392</f>
        <v>||||</v>
      </c>
      <c r="B392" s="78"/>
      <c r="C392" s="78"/>
      <c r="D392" s="78"/>
      <c r="E392" s="78"/>
      <c r="F392" s="78"/>
      <c r="G392" s="95"/>
      <c r="H392" s="79"/>
      <c r="I392" s="80"/>
      <c r="J392" s="81"/>
      <c r="K392" s="78"/>
      <c r="L392" s="82"/>
      <c r="M392" s="78"/>
      <c r="N392" s="82"/>
      <c r="O392" s="3"/>
      <c r="P392" s="3"/>
      <c r="Q392" s="33">
        <f>N392-O392-P392</f>
        <v>0</v>
      </c>
    </row>
    <row r="393" spans="1:17" ht="24.95" customHeight="1" x14ac:dyDescent="0.2">
      <c r="A393" s="10" t="str">
        <f>B393&amp;"|"&amp;C393&amp;"|"&amp;D393&amp;"|"&amp;E393&amp;"|"&amp;M393</f>
        <v>||||</v>
      </c>
      <c r="B393" s="78"/>
      <c r="C393" s="78"/>
      <c r="D393" s="78"/>
      <c r="E393" s="78"/>
      <c r="F393" s="78"/>
      <c r="G393" s="95"/>
      <c r="H393" s="79"/>
      <c r="I393" s="80"/>
      <c r="J393" s="81"/>
      <c r="K393" s="78"/>
      <c r="L393" s="82"/>
      <c r="M393" s="78"/>
      <c r="N393" s="82"/>
      <c r="O393" s="3"/>
      <c r="P393" s="3"/>
      <c r="Q393" s="33">
        <f>N393-O393-P393</f>
        <v>0</v>
      </c>
    </row>
    <row r="394" spans="1:17" ht="24.95" customHeight="1" x14ac:dyDescent="0.2">
      <c r="A394" s="10" t="str">
        <f>B394&amp;"|"&amp;C394&amp;"|"&amp;D394&amp;"|"&amp;E394&amp;"|"&amp;M394</f>
        <v>||||</v>
      </c>
      <c r="B394" s="78"/>
      <c r="C394" s="78"/>
      <c r="D394" s="78"/>
      <c r="E394" s="78"/>
      <c r="F394" s="78"/>
      <c r="G394" s="95"/>
      <c r="H394" s="79"/>
      <c r="I394" s="80"/>
      <c r="J394" s="81"/>
      <c r="K394" s="78"/>
      <c r="L394" s="82"/>
      <c r="M394" s="78"/>
      <c r="N394" s="82"/>
      <c r="O394" s="3"/>
      <c r="P394" s="3"/>
      <c r="Q394" s="33">
        <f>N394-O394-P394</f>
        <v>0</v>
      </c>
    </row>
    <row r="395" spans="1:17" ht="24.95" customHeight="1" x14ac:dyDescent="0.2">
      <c r="A395" s="10" t="str">
        <f>B395&amp;"|"&amp;C395&amp;"|"&amp;D395&amp;"|"&amp;E395&amp;"|"&amp;M395</f>
        <v>||||</v>
      </c>
      <c r="B395" s="78"/>
      <c r="C395" s="78"/>
      <c r="D395" s="78"/>
      <c r="E395" s="78"/>
      <c r="F395" s="78"/>
      <c r="G395" s="95"/>
      <c r="H395" s="79"/>
      <c r="I395" s="80"/>
      <c r="J395" s="81"/>
      <c r="K395" s="78"/>
      <c r="L395" s="82"/>
      <c r="M395" s="78"/>
      <c r="N395" s="82"/>
      <c r="O395" s="3"/>
      <c r="P395" s="3"/>
      <c r="Q395" s="33">
        <f>N395-O395-P395</f>
        <v>0</v>
      </c>
    </row>
    <row r="396" spans="1:17" ht="24.95" customHeight="1" x14ac:dyDescent="0.2">
      <c r="A396" s="10" t="str">
        <f>B396&amp;"|"&amp;C396&amp;"|"&amp;D396&amp;"|"&amp;E396&amp;"|"&amp;M396</f>
        <v>||||</v>
      </c>
      <c r="B396" s="78"/>
      <c r="C396" s="78"/>
      <c r="D396" s="78"/>
      <c r="E396" s="78"/>
      <c r="F396" s="78"/>
      <c r="G396" s="95"/>
      <c r="H396" s="79"/>
      <c r="I396" s="80"/>
      <c r="J396" s="81"/>
      <c r="K396" s="78"/>
      <c r="L396" s="82"/>
      <c r="M396" s="78"/>
      <c r="N396" s="82"/>
      <c r="O396" s="3"/>
      <c r="P396" s="3"/>
      <c r="Q396" s="33">
        <f>N396-O396-P396</f>
        <v>0</v>
      </c>
    </row>
    <row r="397" spans="1:17" ht="24.95" customHeight="1" x14ac:dyDescent="0.2">
      <c r="A397" s="10" t="str">
        <f>B397&amp;"|"&amp;C397&amp;"|"&amp;D397&amp;"|"&amp;E397&amp;"|"&amp;M397</f>
        <v>||||</v>
      </c>
      <c r="B397" s="78"/>
      <c r="C397" s="78"/>
      <c r="D397" s="78"/>
      <c r="E397" s="78"/>
      <c r="F397" s="78"/>
      <c r="G397" s="95"/>
      <c r="H397" s="79"/>
      <c r="I397" s="80"/>
      <c r="J397" s="81"/>
      <c r="K397" s="78"/>
      <c r="L397" s="82"/>
      <c r="M397" s="78"/>
      <c r="N397" s="82"/>
      <c r="O397" s="3"/>
      <c r="P397" s="3"/>
      <c r="Q397" s="33">
        <f>N397-O397-P397</f>
        <v>0</v>
      </c>
    </row>
    <row r="398" spans="1:17" ht="24.95" customHeight="1" x14ac:dyDescent="0.2">
      <c r="A398" s="10" t="str">
        <f>B398&amp;"|"&amp;C398&amp;"|"&amp;D398&amp;"|"&amp;E398&amp;"|"&amp;M398</f>
        <v>||||</v>
      </c>
      <c r="B398" s="78"/>
      <c r="C398" s="78"/>
      <c r="D398" s="78"/>
      <c r="E398" s="78"/>
      <c r="F398" s="78"/>
      <c r="G398" s="95"/>
      <c r="H398" s="79"/>
      <c r="I398" s="80"/>
      <c r="J398" s="81"/>
      <c r="K398" s="78"/>
      <c r="L398" s="82"/>
      <c r="M398" s="78"/>
      <c r="N398" s="82"/>
      <c r="O398" s="3"/>
      <c r="P398" s="3"/>
      <c r="Q398" s="33">
        <f>N398-O398-P398</f>
        <v>0</v>
      </c>
    </row>
    <row r="399" spans="1:17" ht="24.95" customHeight="1" x14ac:dyDescent="0.2">
      <c r="A399" s="10" t="str">
        <f>B399&amp;"|"&amp;C399&amp;"|"&amp;D399&amp;"|"&amp;E399&amp;"|"&amp;M399</f>
        <v>||||</v>
      </c>
      <c r="B399" s="78"/>
      <c r="C399" s="78"/>
      <c r="D399" s="78"/>
      <c r="E399" s="78"/>
      <c r="F399" s="78"/>
      <c r="G399" s="95"/>
      <c r="H399" s="79"/>
      <c r="I399" s="80"/>
      <c r="J399" s="81"/>
      <c r="K399" s="78"/>
      <c r="L399" s="82"/>
      <c r="M399" s="78"/>
      <c r="N399" s="82"/>
      <c r="O399" s="3"/>
      <c r="P399" s="3"/>
      <c r="Q399" s="33">
        <f>N399-O399-P399</f>
        <v>0</v>
      </c>
    </row>
    <row r="400" spans="1:17" ht="24.95" customHeight="1" x14ac:dyDescent="0.2">
      <c r="A400" s="10" t="str">
        <f>B400&amp;"|"&amp;C400&amp;"|"&amp;D400&amp;"|"&amp;E400&amp;"|"&amp;M400</f>
        <v>||||</v>
      </c>
      <c r="B400" s="78"/>
      <c r="C400" s="78"/>
      <c r="D400" s="78"/>
      <c r="E400" s="78"/>
      <c r="F400" s="78"/>
      <c r="G400" s="95"/>
      <c r="H400" s="79"/>
      <c r="I400" s="80"/>
      <c r="J400" s="81"/>
      <c r="K400" s="78"/>
      <c r="L400" s="82"/>
      <c r="M400" s="78"/>
      <c r="N400" s="82"/>
      <c r="O400" s="3"/>
      <c r="P400" s="3"/>
      <c r="Q400" s="33">
        <f>N400-O400-P400</f>
        <v>0</v>
      </c>
    </row>
    <row r="401" spans="1:17" ht="24.95" customHeight="1" x14ac:dyDescent="0.2">
      <c r="A401" s="10" t="str">
        <f>B401&amp;"|"&amp;C401&amp;"|"&amp;D401&amp;"|"&amp;E401&amp;"|"&amp;M401</f>
        <v>||||</v>
      </c>
      <c r="B401" s="78"/>
      <c r="C401" s="78"/>
      <c r="D401" s="78"/>
      <c r="E401" s="78"/>
      <c r="F401" s="78"/>
      <c r="G401" s="95"/>
      <c r="H401" s="79"/>
      <c r="I401" s="80"/>
      <c r="J401" s="81"/>
      <c r="K401" s="78"/>
      <c r="L401" s="82"/>
      <c r="M401" s="78"/>
      <c r="N401" s="82"/>
      <c r="O401" s="3"/>
      <c r="P401" s="3"/>
      <c r="Q401" s="33">
        <f>N401-O401-P401</f>
        <v>0</v>
      </c>
    </row>
    <row r="402" spans="1:17" ht="24.95" customHeight="1" x14ac:dyDescent="0.2">
      <c r="A402" s="10" t="str">
        <f>B402&amp;"|"&amp;C402&amp;"|"&amp;D402&amp;"|"&amp;E402&amp;"|"&amp;M402</f>
        <v>||||</v>
      </c>
      <c r="B402" s="78"/>
      <c r="C402" s="78"/>
      <c r="D402" s="78"/>
      <c r="E402" s="78"/>
      <c r="F402" s="78"/>
      <c r="G402" s="95"/>
      <c r="H402" s="79"/>
      <c r="I402" s="80"/>
      <c r="J402" s="81"/>
      <c r="K402" s="78"/>
      <c r="L402" s="82"/>
      <c r="M402" s="78"/>
      <c r="N402" s="82"/>
      <c r="O402" s="3"/>
      <c r="P402" s="3"/>
      <c r="Q402" s="33">
        <f>N402-O402-P402</f>
        <v>0</v>
      </c>
    </row>
    <row r="403" spans="1:17" ht="24.95" customHeight="1" x14ac:dyDescent="0.2">
      <c r="A403" s="10" t="str">
        <f>B403&amp;"|"&amp;C403&amp;"|"&amp;D403&amp;"|"&amp;E403&amp;"|"&amp;M403</f>
        <v>||||</v>
      </c>
      <c r="B403" s="78"/>
      <c r="C403" s="78"/>
      <c r="D403" s="78"/>
      <c r="E403" s="78"/>
      <c r="F403" s="78"/>
      <c r="G403" s="95"/>
      <c r="H403" s="79"/>
      <c r="I403" s="80"/>
      <c r="J403" s="81"/>
      <c r="K403" s="78"/>
      <c r="L403" s="82"/>
      <c r="M403" s="78"/>
      <c r="N403" s="82"/>
      <c r="O403" s="3"/>
      <c r="P403" s="3"/>
      <c r="Q403" s="33">
        <f>N403-O403-P403</f>
        <v>0</v>
      </c>
    </row>
    <row r="404" spans="1:17" ht="24.95" customHeight="1" x14ac:dyDescent="0.2">
      <c r="A404" s="10" t="str">
        <f>B404&amp;"|"&amp;C404&amp;"|"&amp;D404&amp;"|"&amp;E404&amp;"|"&amp;M404</f>
        <v>||||</v>
      </c>
      <c r="B404" s="78"/>
      <c r="C404" s="78"/>
      <c r="D404" s="78"/>
      <c r="E404" s="78"/>
      <c r="F404" s="78"/>
      <c r="G404" s="95"/>
      <c r="H404" s="79"/>
      <c r="I404" s="80"/>
      <c r="J404" s="81"/>
      <c r="K404" s="78"/>
      <c r="L404" s="82"/>
      <c r="M404" s="78"/>
      <c r="N404" s="82"/>
      <c r="O404" s="3"/>
      <c r="P404" s="3"/>
      <c r="Q404" s="33">
        <f>N404-O404-P404</f>
        <v>0</v>
      </c>
    </row>
    <row r="405" spans="1:17" ht="24.95" customHeight="1" x14ac:dyDescent="0.2">
      <c r="A405" s="10" t="str">
        <f>B405&amp;"|"&amp;C405&amp;"|"&amp;D405&amp;"|"&amp;E405&amp;"|"&amp;M405</f>
        <v>||||</v>
      </c>
      <c r="B405" s="78"/>
      <c r="C405" s="78"/>
      <c r="D405" s="78"/>
      <c r="E405" s="78"/>
      <c r="F405" s="78"/>
      <c r="G405" s="95"/>
      <c r="H405" s="79"/>
      <c r="I405" s="80"/>
      <c r="J405" s="81"/>
      <c r="K405" s="78"/>
      <c r="L405" s="82"/>
      <c r="M405" s="78"/>
      <c r="N405" s="82"/>
      <c r="O405" s="3"/>
      <c r="P405" s="3"/>
      <c r="Q405" s="33">
        <f>N405-O405-P405</f>
        <v>0</v>
      </c>
    </row>
    <row r="406" spans="1:17" ht="24.95" customHeight="1" x14ac:dyDescent="0.2">
      <c r="A406" s="10" t="str">
        <f>B406&amp;"|"&amp;C406&amp;"|"&amp;D406&amp;"|"&amp;E406&amp;"|"&amp;M406</f>
        <v>||||</v>
      </c>
      <c r="B406" s="78"/>
      <c r="C406" s="78"/>
      <c r="D406" s="78"/>
      <c r="E406" s="78"/>
      <c r="F406" s="78"/>
      <c r="G406" s="95"/>
      <c r="H406" s="79"/>
      <c r="I406" s="80"/>
      <c r="J406" s="81"/>
      <c r="K406" s="78"/>
      <c r="L406" s="82"/>
      <c r="M406" s="78"/>
      <c r="N406" s="82"/>
      <c r="O406" s="3"/>
      <c r="P406" s="3"/>
      <c r="Q406" s="33">
        <f>N406-O406-P406</f>
        <v>0</v>
      </c>
    </row>
    <row r="407" spans="1:17" ht="24.95" customHeight="1" x14ac:dyDescent="0.2">
      <c r="A407" s="10" t="str">
        <f>B407&amp;"|"&amp;C407&amp;"|"&amp;D407&amp;"|"&amp;E407&amp;"|"&amp;M407</f>
        <v>||||</v>
      </c>
      <c r="B407" s="78"/>
      <c r="C407" s="78"/>
      <c r="D407" s="78"/>
      <c r="E407" s="78"/>
      <c r="F407" s="78"/>
      <c r="G407" s="95"/>
      <c r="H407" s="79"/>
      <c r="I407" s="80"/>
      <c r="J407" s="81"/>
      <c r="K407" s="78"/>
      <c r="L407" s="82"/>
      <c r="M407" s="78"/>
      <c r="N407" s="82"/>
      <c r="O407" s="3"/>
      <c r="P407" s="3"/>
      <c r="Q407" s="33">
        <f>N407-O407-P407</f>
        <v>0</v>
      </c>
    </row>
    <row r="408" spans="1:17" ht="24.95" customHeight="1" x14ac:dyDescent="0.2">
      <c r="A408" s="10" t="str">
        <f>B408&amp;"|"&amp;C408&amp;"|"&amp;D408&amp;"|"&amp;E408&amp;"|"&amp;M408</f>
        <v>||||</v>
      </c>
      <c r="B408" s="78"/>
      <c r="C408" s="78"/>
      <c r="D408" s="78"/>
      <c r="E408" s="78"/>
      <c r="F408" s="78"/>
      <c r="G408" s="95"/>
      <c r="H408" s="79"/>
      <c r="I408" s="80"/>
      <c r="J408" s="81"/>
      <c r="K408" s="78"/>
      <c r="L408" s="82"/>
      <c r="M408" s="78"/>
      <c r="N408" s="82"/>
      <c r="O408" s="3"/>
      <c r="P408" s="3"/>
      <c r="Q408" s="33">
        <f>N408-O408-P408</f>
        <v>0</v>
      </c>
    </row>
    <row r="409" spans="1:17" ht="24.95" customHeight="1" x14ac:dyDescent="0.2">
      <c r="A409" s="10" t="str">
        <f>B409&amp;"|"&amp;C409&amp;"|"&amp;D409&amp;"|"&amp;E409&amp;"|"&amp;M409</f>
        <v>||||</v>
      </c>
      <c r="B409" s="78"/>
      <c r="C409" s="78"/>
      <c r="D409" s="78"/>
      <c r="E409" s="78"/>
      <c r="F409" s="78"/>
      <c r="G409" s="95"/>
      <c r="H409" s="79"/>
      <c r="I409" s="80"/>
      <c r="J409" s="81"/>
      <c r="K409" s="78"/>
      <c r="L409" s="82"/>
      <c r="M409" s="78"/>
      <c r="N409" s="82"/>
      <c r="O409" s="3"/>
      <c r="P409" s="3"/>
      <c r="Q409" s="33">
        <f>N409-O409-P409</f>
        <v>0</v>
      </c>
    </row>
    <row r="410" spans="1:17" ht="24.95" customHeight="1" x14ac:dyDescent="0.2">
      <c r="A410" s="10" t="str">
        <f>B410&amp;"|"&amp;C410&amp;"|"&amp;D410&amp;"|"&amp;E410&amp;"|"&amp;M410</f>
        <v>||||</v>
      </c>
      <c r="B410" s="78"/>
      <c r="C410" s="78"/>
      <c r="D410" s="78"/>
      <c r="E410" s="78"/>
      <c r="F410" s="78"/>
      <c r="G410" s="95"/>
      <c r="H410" s="79"/>
      <c r="I410" s="80"/>
      <c r="J410" s="81"/>
      <c r="K410" s="78"/>
      <c r="L410" s="82"/>
      <c r="M410" s="78"/>
      <c r="N410" s="82"/>
      <c r="O410" s="3"/>
      <c r="P410" s="3"/>
      <c r="Q410" s="33">
        <f>N410-O410-P410</f>
        <v>0</v>
      </c>
    </row>
    <row r="411" spans="1:17" ht="24.95" customHeight="1" x14ac:dyDescent="0.2">
      <c r="A411" s="10" t="str">
        <f>B411&amp;"|"&amp;C411&amp;"|"&amp;D411&amp;"|"&amp;E411&amp;"|"&amp;M411</f>
        <v>||||</v>
      </c>
      <c r="B411" s="78"/>
      <c r="C411" s="78"/>
      <c r="D411" s="78"/>
      <c r="E411" s="78"/>
      <c r="F411" s="78"/>
      <c r="G411" s="95"/>
      <c r="H411" s="79"/>
      <c r="I411" s="80"/>
      <c r="J411" s="81"/>
      <c r="K411" s="78"/>
      <c r="L411" s="82"/>
      <c r="M411" s="78"/>
      <c r="N411" s="82"/>
      <c r="O411" s="3"/>
      <c r="P411" s="3"/>
      <c r="Q411" s="33">
        <f>N411-O411-P411</f>
        <v>0</v>
      </c>
    </row>
    <row r="412" spans="1:17" ht="24.95" customHeight="1" x14ac:dyDescent="0.2">
      <c r="A412" s="10" t="str">
        <f>B412&amp;"|"&amp;C412&amp;"|"&amp;D412&amp;"|"&amp;E412&amp;"|"&amp;M412</f>
        <v>||||</v>
      </c>
      <c r="B412" s="78"/>
      <c r="C412" s="78"/>
      <c r="D412" s="78"/>
      <c r="E412" s="78"/>
      <c r="F412" s="78"/>
      <c r="G412" s="95"/>
      <c r="H412" s="79"/>
      <c r="I412" s="80"/>
      <c r="J412" s="81"/>
      <c r="K412" s="78"/>
      <c r="L412" s="82"/>
      <c r="M412" s="78"/>
      <c r="N412" s="82"/>
      <c r="O412" s="3"/>
      <c r="P412" s="3"/>
      <c r="Q412" s="33">
        <f>N412-O412-P412</f>
        <v>0</v>
      </c>
    </row>
    <row r="413" spans="1:17" ht="24.95" customHeight="1" x14ac:dyDescent="0.2">
      <c r="A413" s="10" t="str">
        <f>B413&amp;"|"&amp;C413&amp;"|"&amp;D413&amp;"|"&amp;E413&amp;"|"&amp;M413</f>
        <v>||||</v>
      </c>
      <c r="B413" s="78"/>
      <c r="C413" s="78"/>
      <c r="D413" s="78"/>
      <c r="E413" s="78"/>
      <c r="F413" s="78"/>
      <c r="G413" s="95"/>
      <c r="H413" s="79"/>
      <c r="I413" s="80"/>
      <c r="J413" s="81"/>
      <c r="K413" s="78"/>
      <c r="L413" s="82"/>
      <c r="M413" s="78"/>
      <c r="N413" s="82"/>
      <c r="O413" s="3"/>
      <c r="P413" s="3"/>
      <c r="Q413" s="33">
        <f>N413-O413-P413</f>
        <v>0</v>
      </c>
    </row>
    <row r="414" spans="1:17" ht="24.95" customHeight="1" x14ac:dyDescent="0.2">
      <c r="A414" s="10" t="str">
        <f>B414&amp;"|"&amp;C414&amp;"|"&amp;D414&amp;"|"&amp;E414&amp;"|"&amp;M414</f>
        <v>||||</v>
      </c>
      <c r="B414" s="78"/>
      <c r="C414" s="78"/>
      <c r="D414" s="78"/>
      <c r="E414" s="78"/>
      <c r="F414" s="78"/>
      <c r="G414" s="95"/>
      <c r="H414" s="79"/>
      <c r="I414" s="80"/>
      <c r="J414" s="81"/>
      <c r="K414" s="78"/>
      <c r="L414" s="82"/>
      <c r="M414" s="78"/>
      <c r="N414" s="82"/>
      <c r="O414" s="3"/>
      <c r="P414" s="3"/>
      <c r="Q414" s="33">
        <f>N414-O414-P414</f>
        <v>0</v>
      </c>
    </row>
    <row r="415" spans="1:17" ht="24.95" customHeight="1" x14ac:dyDescent="0.2">
      <c r="A415" s="10" t="str">
        <f>B415&amp;"|"&amp;C415&amp;"|"&amp;D415&amp;"|"&amp;E415&amp;"|"&amp;M415</f>
        <v>||||</v>
      </c>
      <c r="B415" s="78"/>
      <c r="C415" s="78"/>
      <c r="D415" s="78"/>
      <c r="E415" s="78"/>
      <c r="F415" s="78"/>
      <c r="G415" s="95"/>
      <c r="H415" s="79"/>
      <c r="I415" s="80"/>
      <c r="J415" s="81"/>
      <c r="K415" s="78"/>
      <c r="L415" s="82"/>
      <c r="M415" s="78"/>
      <c r="N415" s="82"/>
      <c r="O415" s="3"/>
      <c r="P415" s="3"/>
      <c r="Q415" s="33">
        <f>N415-O415-P415</f>
        <v>0</v>
      </c>
    </row>
    <row r="416" spans="1:17" ht="24.95" customHeight="1" x14ac:dyDescent="0.2">
      <c r="A416" s="10" t="str">
        <f>B416&amp;"|"&amp;C416&amp;"|"&amp;D416&amp;"|"&amp;E416&amp;"|"&amp;M416</f>
        <v>||||</v>
      </c>
      <c r="B416" s="78"/>
      <c r="C416" s="78"/>
      <c r="D416" s="78"/>
      <c r="E416" s="78"/>
      <c r="F416" s="78"/>
      <c r="G416" s="95"/>
      <c r="H416" s="79"/>
      <c r="I416" s="80"/>
      <c r="J416" s="81"/>
      <c r="K416" s="78"/>
      <c r="L416" s="82"/>
      <c r="M416" s="78"/>
      <c r="N416" s="82"/>
      <c r="O416" s="3"/>
      <c r="P416" s="3"/>
      <c r="Q416" s="33">
        <f>N416-O416-P416</f>
        <v>0</v>
      </c>
    </row>
    <row r="417" spans="1:17" ht="24.95" customHeight="1" x14ac:dyDescent="0.2">
      <c r="A417" s="10" t="str">
        <f>B417&amp;"|"&amp;C417&amp;"|"&amp;D417&amp;"|"&amp;E417&amp;"|"&amp;M417</f>
        <v>||||</v>
      </c>
      <c r="B417" s="78"/>
      <c r="C417" s="78"/>
      <c r="D417" s="78"/>
      <c r="E417" s="78"/>
      <c r="F417" s="78"/>
      <c r="G417" s="95"/>
      <c r="H417" s="79"/>
      <c r="I417" s="80"/>
      <c r="J417" s="81"/>
      <c r="K417" s="78"/>
      <c r="L417" s="82"/>
      <c r="M417" s="78"/>
      <c r="N417" s="82"/>
      <c r="O417" s="3"/>
      <c r="P417" s="3"/>
      <c r="Q417" s="33">
        <f>N417-O417-P417</f>
        <v>0</v>
      </c>
    </row>
    <row r="418" spans="1:17" ht="24.95" customHeight="1" x14ac:dyDescent="0.2">
      <c r="A418" s="10" t="str">
        <f>B418&amp;"|"&amp;C418&amp;"|"&amp;D418&amp;"|"&amp;E418&amp;"|"&amp;M418</f>
        <v>||||</v>
      </c>
      <c r="B418" s="78"/>
      <c r="C418" s="78"/>
      <c r="D418" s="78"/>
      <c r="E418" s="78"/>
      <c r="F418" s="78"/>
      <c r="G418" s="95"/>
      <c r="H418" s="79"/>
      <c r="I418" s="80"/>
      <c r="J418" s="81"/>
      <c r="K418" s="78"/>
      <c r="L418" s="82"/>
      <c r="M418" s="78"/>
      <c r="N418" s="82"/>
      <c r="O418" s="3"/>
      <c r="P418" s="3"/>
      <c r="Q418" s="33">
        <f>N418-O418-P418</f>
        <v>0</v>
      </c>
    </row>
    <row r="419" spans="1:17" ht="24.95" customHeight="1" x14ac:dyDescent="0.2">
      <c r="A419" s="10" t="str">
        <f>B419&amp;"|"&amp;C419&amp;"|"&amp;D419&amp;"|"&amp;E419&amp;"|"&amp;M419</f>
        <v>||||</v>
      </c>
      <c r="B419" s="78"/>
      <c r="C419" s="78"/>
      <c r="D419" s="78"/>
      <c r="E419" s="78"/>
      <c r="F419" s="78"/>
      <c r="G419" s="95"/>
      <c r="H419" s="79"/>
      <c r="I419" s="80"/>
      <c r="J419" s="81"/>
      <c r="K419" s="78"/>
      <c r="L419" s="82"/>
      <c r="M419" s="78"/>
      <c r="N419" s="82"/>
      <c r="O419" s="3"/>
      <c r="P419" s="3"/>
      <c r="Q419" s="33">
        <f>N419-O419-P419</f>
        <v>0</v>
      </c>
    </row>
    <row r="420" spans="1:17" ht="24.95" customHeight="1" x14ac:dyDescent="0.2">
      <c r="A420" s="10" t="str">
        <f>B420&amp;"|"&amp;C420&amp;"|"&amp;D420&amp;"|"&amp;E420&amp;"|"&amp;M420</f>
        <v>||||</v>
      </c>
      <c r="B420" s="78"/>
      <c r="C420" s="78"/>
      <c r="D420" s="78"/>
      <c r="E420" s="78"/>
      <c r="F420" s="78"/>
      <c r="G420" s="95"/>
      <c r="H420" s="79"/>
      <c r="I420" s="80"/>
      <c r="J420" s="81"/>
      <c r="K420" s="78"/>
      <c r="L420" s="82"/>
      <c r="M420" s="78"/>
      <c r="N420" s="82"/>
      <c r="O420" s="3"/>
      <c r="P420" s="3"/>
      <c r="Q420" s="33">
        <f>N420-O420-P420</f>
        <v>0</v>
      </c>
    </row>
    <row r="421" spans="1:17" ht="24.95" customHeight="1" x14ac:dyDescent="0.2">
      <c r="A421" s="10" t="str">
        <f>B421&amp;"|"&amp;C421&amp;"|"&amp;D421&amp;"|"&amp;E421&amp;"|"&amp;M421</f>
        <v>||||</v>
      </c>
      <c r="B421" s="78"/>
      <c r="C421" s="78"/>
      <c r="D421" s="78"/>
      <c r="E421" s="78"/>
      <c r="F421" s="78"/>
      <c r="G421" s="95"/>
      <c r="H421" s="79"/>
      <c r="I421" s="80"/>
      <c r="J421" s="81"/>
      <c r="K421" s="78"/>
      <c r="L421" s="82"/>
      <c r="M421" s="78"/>
      <c r="N421" s="82"/>
      <c r="O421" s="3"/>
      <c r="P421" s="3"/>
      <c r="Q421" s="33">
        <f>N421-O421-P421</f>
        <v>0</v>
      </c>
    </row>
    <row r="422" spans="1:17" ht="24.95" customHeight="1" x14ac:dyDescent="0.2">
      <c r="A422" s="10" t="str">
        <f>B422&amp;"|"&amp;C422&amp;"|"&amp;D422&amp;"|"&amp;E422&amp;"|"&amp;M422</f>
        <v>||||</v>
      </c>
      <c r="B422" s="78"/>
      <c r="C422" s="78"/>
      <c r="D422" s="78"/>
      <c r="E422" s="78"/>
      <c r="F422" s="78"/>
      <c r="G422" s="95"/>
      <c r="H422" s="79"/>
      <c r="I422" s="80"/>
      <c r="J422" s="81"/>
      <c r="K422" s="78"/>
      <c r="L422" s="82"/>
      <c r="M422" s="78"/>
      <c r="N422" s="82"/>
      <c r="O422" s="3"/>
      <c r="P422" s="3"/>
      <c r="Q422" s="33">
        <f>N422-O422-P422</f>
        <v>0</v>
      </c>
    </row>
    <row r="423" spans="1:17" ht="24.95" customHeight="1" x14ac:dyDescent="0.2">
      <c r="A423" s="10" t="str">
        <f>B423&amp;"|"&amp;C423&amp;"|"&amp;D423&amp;"|"&amp;E423&amp;"|"&amp;M423</f>
        <v>||||</v>
      </c>
      <c r="B423" s="78"/>
      <c r="C423" s="78"/>
      <c r="D423" s="78"/>
      <c r="E423" s="78"/>
      <c r="F423" s="78"/>
      <c r="G423" s="95"/>
      <c r="H423" s="79"/>
      <c r="I423" s="80"/>
      <c r="J423" s="81"/>
      <c r="K423" s="78"/>
      <c r="L423" s="82"/>
      <c r="M423" s="78"/>
      <c r="N423" s="82"/>
      <c r="O423" s="3"/>
      <c r="P423" s="3"/>
      <c r="Q423" s="33">
        <f>N423-O423-P423</f>
        <v>0</v>
      </c>
    </row>
    <row r="424" spans="1:17" ht="24.95" customHeight="1" x14ac:dyDescent="0.2">
      <c r="A424" s="10" t="str">
        <f>B424&amp;"|"&amp;C424&amp;"|"&amp;D424&amp;"|"&amp;E424&amp;"|"&amp;M424</f>
        <v>||||</v>
      </c>
      <c r="B424" s="78"/>
      <c r="C424" s="78"/>
      <c r="D424" s="78"/>
      <c r="E424" s="78"/>
      <c r="F424" s="78"/>
      <c r="G424" s="95"/>
      <c r="H424" s="79"/>
      <c r="I424" s="80"/>
      <c r="J424" s="81"/>
      <c r="K424" s="78"/>
      <c r="L424" s="82"/>
      <c r="M424" s="78"/>
      <c r="N424" s="82"/>
      <c r="O424" s="3"/>
      <c r="P424" s="3"/>
      <c r="Q424" s="33">
        <f>N424-O424-P424</f>
        <v>0</v>
      </c>
    </row>
    <row r="425" spans="1:17" ht="24.95" customHeight="1" x14ac:dyDescent="0.2">
      <c r="A425" s="10" t="str">
        <f>B425&amp;"|"&amp;C425&amp;"|"&amp;D425&amp;"|"&amp;E425&amp;"|"&amp;M425</f>
        <v>||||</v>
      </c>
      <c r="B425" s="78"/>
      <c r="C425" s="78"/>
      <c r="D425" s="78"/>
      <c r="E425" s="78"/>
      <c r="F425" s="78"/>
      <c r="G425" s="95"/>
      <c r="H425" s="79"/>
      <c r="I425" s="80"/>
      <c r="J425" s="81"/>
      <c r="K425" s="78"/>
      <c r="L425" s="82"/>
      <c r="M425" s="78"/>
      <c r="N425" s="82"/>
      <c r="O425" s="3"/>
      <c r="P425" s="3"/>
      <c r="Q425" s="33">
        <f>N425-O425-P425</f>
        <v>0</v>
      </c>
    </row>
    <row r="426" spans="1:17" ht="24.95" customHeight="1" x14ac:dyDescent="0.2">
      <c r="A426" s="10" t="str">
        <f>B426&amp;"|"&amp;C426&amp;"|"&amp;D426&amp;"|"&amp;E426&amp;"|"&amp;M426</f>
        <v>||||</v>
      </c>
      <c r="B426" s="78"/>
      <c r="C426" s="78"/>
      <c r="D426" s="78"/>
      <c r="E426" s="78"/>
      <c r="F426" s="78"/>
      <c r="G426" s="95"/>
      <c r="H426" s="79"/>
      <c r="I426" s="80"/>
      <c r="J426" s="81"/>
      <c r="K426" s="78"/>
      <c r="L426" s="82"/>
      <c r="M426" s="78"/>
      <c r="N426" s="82"/>
      <c r="O426" s="3"/>
      <c r="P426" s="3"/>
      <c r="Q426" s="33">
        <f>N426-O426-P426</f>
        <v>0</v>
      </c>
    </row>
    <row r="427" spans="1:17" ht="24.95" customHeight="1" x14ac:dyDescent="0.2">
      <c r="A427" s="10" t="str">
        <f>B427&amp;"|"&amp;C427&amp;"|"&amp;D427&amp;"|"&amp;E427&amp;"|"&amp;M427</f>
        <v>||||</v>
      </c>
      <c r="B427" s="78"/>
      <c r="C427" s="78"/>
      <c r="D427" s="78"/>
      <c r="E427" s="78"/>
      <c r="F427" s="78"/>
      <c r="G427" s="95"/>
      <c r="H427" s="79"/>
      <c r="I427" s="80"/>
      <c r="J427" s="81"/>
      <c r="K427" s="78"/>
      <c r="L427" s="82"/>
      <c r="M427" s="78"/>
      <c r="N427" s="82"/>
      <c r="O427" s="3"/>
      <c r="P427" s="3"/>
      <c r="Q427" s="33">
        <f>N427-O427-P427</f>
        <v>0</v>
      </c>
    </row>
    <row r="428" spans="1:17" ht="24.95" customHeight="1" x14ac:dyDescent="0.2">
      <c r="A428" s="10" t="str">
        <f>B428&amp;"|"&amp;C428&amp;"|"&amp;D428&amp;"|"&amp;E428&amp;"|"&amp;M428</f>
        <v>||||</v>
      </c>
      <c r="B428" s="78"/>
      <c r="C428" s="78"/>
      <c r="D428" s="78"/>
      <c r="E428" s="78"/>
      <c r="F428" s="78"/>
      <c r="G428" s="95"/>
      <c r="H428" s="79"/>
      <c r="I428" s="80"/>
      <c r="J428" s="81"/>
      <c r="K428" s="78"/>
      <c r="L428" s="82"/>
      <c r="M428" s="78"/>
      <c r="N428" s="82"/>
      <c r="O428" s="3"/>
      <c r="P428" s="3"/>
      <c r="Q428" s="33">
        <f>N428-O428-P428</f>
        <v>0</v>
      </c>
    </row>
    <row r="429" spans="1:17" ht="24.95" customHeight="1" x14ac:dyDescent="0.2">
      <c r="A429" s="10" t="str">
        <f>B429&amp;"|"&amp;C429&amp;"|"&amp;D429&amp;"|"&amp;E429&amp;"|"&amp;M429</f>
        <v>||||</v>
      </c>
      <c r="B429" s="78"/>
      <c r="C429" s="78"/>
      <c r="D429" s="78"/>
      <c r="E429" s="78"/>
      <c r="F429" s="78"/>
      <c r="G429" s="95"/>
      <c r="H429" s="79"/>
      <c r="I429" s="80"/>
      <c r="J429" s="81"/>
      <c r="K429" s="78"/>
      <c r="L429" s="82"/>
      <c r="M429" s="78"/>
      <c r="N429" s="82"/>
      <c r="O429" s="3"/>
      <c r="P429" s="3"/>
      <c r="Q429" s="33">
        <f>N429-O429-P429</f>
        <v>0</v>
      </c>
    </row>
    <row r="430" spans="1:17" ht="24.95" customHeight="1" x14ac:dyDescent="0.2">
      <c r="A430" s="10" t="str">
        <f>B430&amp;"|"&amp;C430&amp;"|"&amp;D430&amp;"|"&amp;E430&amp;"|"&amp;M430</f>
        <v>||||</v>
      </c>
      <c r="B430" s="78"/>
      <c r="C430" s="78"/>
      <c r="D430" s="78"/>
      <c r="E430" s="78"/>
      <c r="F430" s="78"/>
      <c r="G430" s="95"/>
      <c r="H430" s="79"/>
      <c r="I430" s="80"/>
      <c r="J430" s="81"/>
      <c r="K430" s="78"/>
      <c r="L430" s="82"/>
      <c r="M430" s="78"/>
      <c r="N430" s="82"/>
      <c r="O430" s="3"/>
      <c r="P430" s="3"/>
      <c r="Q430" s="33">
        <f>N430-O430-P430</f>
        <v>0</v>
      </c>
    </row>
    <row r="431" spans="1:17" ht="24.95" customHeight="1" x14ac:dyDescent="0.2">
      <c r="A431" s="10" t="str">
        <f>B431&amp;"|"&amp;C431&amp;"|"&amp;D431&amp;"|"&amp;E431&amp;"|"&amp;M431</f>
        <v>||||</v>
      </c>
      <c r="B431" s="78"/>
      <c r="C431" s="78"/>
      <c r="D431" s="78"/>
      <c r="E431" s="78"/>
      <c r="F431" s="78"/>
      <c r="G431" s="95"/>
      <c r="H431" s="79"/>
      <c r="I431" s="80"/>
      <c r="J431" s="81"/>
      <c r="K431" s="78"/>
      <c r="L431" s="82"/>
      <c r="M431" s="78"/>
      <c r="N431" s="82"/>
      <c r="O431" s="3"/>
      <c r="P431" s="3"/>
      <c r="Q431" s="33">
        <f>N431-O431-P431</f>
        <v>0</v>
      </c>
    </row>
    <row r="432" spans="1:17" ht="24.95" customHeight="1" x14ac:dyDescent="0.2">
      <c r="A432" s="10" t="str">
        <f>B432&amp;"|"&amp;C432&amp;"|"&amp;D432&amp;"|"&amp;E432&amp;"|"&amp;M432</f>
        <v>||||</v>
      </c>
      <c r="B432" s="78"/>
      <c r="C432" s="78"/>
      <c r="D432" s="78"/>
      <c r="E432" s="78"/>
      <c r="F432" s="78"/>
      <c r="G432" s="95"/>
      <c r="H432" s="79"/>
      <c r="I432" s="80"/>
      <c r="J432" s="81"/>
      <c r="K432" s="78"/>
      <c r="L432" s="82"/>
      <c r="M432" s="78"/>
      <c r="N432" s="82"/>
      <c r="O432" s="3"/>
      <c r="P432" s="3"/>
      <c r="Q432" s="33">
        <f>N432-O432-P432</f>
        <v>0</v>
      </c>
    </row>
    <row r="433" spans="1:17" ht="24.95" customHeight="1" x14ac:dyDescent="0.2">
      <c r="A433" s="10" t="str">
        <f>B433&amp;"|"&amp;C433&amp;"|"&amp;D433&amp;"|"&amp;E433&amp;"|"&amp;M433</f>
        <v>||||</v>
      </c>
      <c r="B433" s="78"/>
      <c r="C433" s="78"/>
      <c r="D433" s="78"/>
      <c r="E433" s="78"/>
      <c r="F433" s="78"/>
      <c r="G433" s="95"/>
      <c r="H433" s="79"/>
      <c r="I433" s="80"/>
      <c r="J433" s="81"/>
      <c r="K433" s="78"/>
      <c r="L433" s="82"/>
      <c r="M433" s="78"/>
      <c r="N433" s="82"/>
      <c r="O433" s="3"/>
      <c r="P433" s="3"/>
      <c r="Q433" s="33">
        <f>N433-O433-P433</f>
        <v>0</v>
      </c>
    </row>
    <row r="434" spans="1:17" ht="24.95" customHeight="1" x14ac:dyDescent="0.2">
      <c r="A434" s="10" t="str">
        <f>B434&amp;"|"&amp;C434&amp;"|"&amp;D434&amp;"|"&amp;E434&amp;"|"&amp;M434</f>
        <v>||||</v>
      </c>
      <c r="B434" s="78"/>
      <c r="C434" s="78"/>
      <c r="D434" s="78"/>
      <c r="E434" s="78"/>
      <c r="F434" s="78"/>
      <c r="G434" s="95"/>
      <c r="H434" s="79"/>
      <c r="I434" s="80"/>
      <c r="J434" s="81"/>
      <c r="K434" s="78"/>
      <c r="L434" s="82"/>
      <c r="M434" s="78"/>
      <c r="N434" s="82"/>
      <c r="O434" s="3"/>
      <c r="P434" s="3"/>
      <c r="Q434" s="33">
        <f>N434-O434-P434</f>
        <v>0</v>
      </c>
    </row>
    <row r="435" spans="1:17" ht="24.95" customHeight="1" x14ac:dyDescent="0.2">
      <c r="A435" s="10" t="str">
        <f>B435&amp;"|"&amp;C435&amp;"|"&amp;D435&amp;"|"&amp;E435&amp;"|"&amp;M435</f>
        <v>||||</v>
      </c>
      <c r="B435" s="78"/>
      <c r="C435" s="78"/>
      <c r="D435" s="78"/>
      <c r="E435" s="78"/>
      <c r="F435" s="78"/>
      <c r="G435" s="95"/>
      <c r="H435" s="79"/>
      <c r="I435" s="80"/>
      <c r="J435" s="81"/>
      <c r="K435" s="78"/>
      <c r="L435" s="82"/>
      <c r="M435" s="78"/>
      <c r="N435" s="82"/>
      <c r="O435" s="3"/>
      <c r="P435" s="3"/>
      <c r="Q435" s="33">
        <f>N435-O435-P435</f>
        <v>0</v>
      </c>
    </row>
    <row r="436" spans="1:17" ht="24.95" customHeight="1" x14ac:dyDescent="0.2">
      <c r="A436" s="10" t="str">
        <f>B436&amp;"|"&amp;C436&amp;"|"&amp;D436&amp;"|"&amp;E436&amp;"|"&amp;M436</f>
        <v>||||</v>
      </c>
      <c r="B436" s="78"/>
      <c r="C436" s="78"/>
      <c r="D436" s="78"/>
      <c r="E436" s="78"/>
      <c r="F436" s="78"/>
      <c r="G436" s="95"/>
      <c r="H436" s="79"/>
      <c r="I436" s="80"/>
      <c r="J436" s="81"/>
      <c r="K436" s="78"/>
      <c r="L436" s="82"/>
      <c r="M436" s="78"/>
      <c r="N436" s="82"/>
      <c r="O436" s="3"/>
      <c r="P436" s="3"/>
      <c r="Q436" s="33">
        <f>N436-O436-P436</f>
        <v>0</v>
      </c>
    </row>
    <row r="437" spans="1:17" ht="24.95" customHeight="1" x14ac:dyDescent="0.2">
      <c r="A437" s="10" t="str">
        <f>B437&amp;"|"&amp;C437&amp;"|"&amp;D437&amp;"|"&amp;E437&amp;"|"&amp;M437</f>
        <v>||||</v>
      </c>
      <c r="B437" s="78"/>
      <c r="C437" s="78"/>
      <c r="D437" s="78"/>
      <c r="E437" s="78"/>
      <c r="F437" s="78"/>
      <c r="G437" s="95"/>
      <c r="H437" s="79"/>
      <c r="I437" s="80"/>
      <c r="J437" s="81"/>
      <c r="K437" s="78"/>
      <c r="L437" s="82"/>
      <c r="M437" s="78"/>
      <c r="N437" s="82"/>
      <c r="O437" s="3"/>
      <c r="P437" s="3"/>
      <c r="Q437" s="33">
        <f>N437-O437-P437</f>
        <v>0</v>
      </c>
    </row>
    <row r="438" spans="1:17" ht="24.95" customHeight="1" x14ac:dyDescent="0.2">
      <c r="A438" s="10" t="str">
        <f>B438&amp;"|"&amp;C438&amp;"|"&amp;D438&amp;"|"&amp;E438&amp;"|"&amp;M438</f>
        <v>||||</v>
      </c>
      <c r="B438" s="78"/>
      <c r="C438" s="78"/>
      <c r="D438" s="78"/>
      <c r="E438" s="78"/>
      <c r="F438" s="78"/>
      <c r="G438" s="95"/>
      <c r="H438" s="79"/>
      <c r="I438" s="80"/>
      <c r="J438" s="81"/>
      <c r="K438" s="78"/>
      <c r="L438" s="82"/>
      <c r="M438" s="78"/>
      <c r="N438" s="82"/>
      <c r="O438" s="3"/>
      <c r="P438" s="3"/>
      <c r="Q438" s="33">
        <f>N438-O438-P438</f>
        <v>0</v>
      </c>
    </row>
    <row r="439" spans="1:17" ht="24.95" customHeight="1" x14ac:dyDescent="0.2">
      <c r="A439" s="10" t="str">
        <f>B439&amp;"|"&amp;C439&amp;"|"&amp;D439&amp;"|"&amp;E439&amp;"|"&amp;M439</f>
        <v>||||</v>
      </c>
      <c r="B439" s="78"/>
      <c r="C439" s="78"/>
      <c r="D439" s="78"/>
      <c r="E439" s="78"/>
      <c r="F439" s="78"/>
      <c r="G439" s="95"/>
      <c r="H439" s="79"/>
      <c r="I439" s="80"/>
      <c r="J439" s="81"/>
      <c r="K439" s="78"/>
      <c r="L439" s="82"/>
      <c r="M439" s="78"/>
      <c r="N439" s="82"/>
      <c r="O439" s="3"/>
      <c r="P439" s="3"/>
      <c r="Q439" s="33">
        <f>N439-O439-P439</f>
        <v>0</v>
      </c>
    </row>
    <row r="440" spans="1:17" ht="24.95" customHeight="1" x14ac:dyDescent="0.2">
      <c r="A440" s="10" t="str">
        <f>B440&amp;"|"&amp;C440&amp;"|"&amp;D440&amp;"|"&amp;E440&amp;"|"&amp;M440</f>
        <v>||||</v>
      </c>
      <c r="B440" s="78"/>
      <c r="C440" s="78"/>
      <c r="D440" s="78"/>
      <c r="E440" s="78"/>
      <c r="F440" s="78"/>
      <c r="G440" s="95"/>
      <c r="H440" s="79"/>
      <c r="I440" s="80"/>
      <c r="J440" s="81"/>
      <c r="K440" s="78"/>
      <c r="L440" s="82"/>
      <c r="M440" s="78"/>
      <c r="N440" s="82"/>
      <c r="O440" s="3"/>
      <c r="P440" s="3"/>
      <c r="Q440" s="33">
        <f>N440-O440-P440</f>
        <v>0</v>
      </c>
    </row>
    <row r="441" spans="1:17" ht="24.95" customHeight="1" x14ac:dyDescent="0.2">
      <c r="A441" s="10" t="str">
        <f>B441&amp;"|"&amp;C441&amp;"|"&amp;D441&amp;"|"&amp;E441&amp;"|"&amp;M441</f>
        <v>||||</v>
      </c>
      <c r="B441" s="78"/>
      <c r="C441" s="78"/>
      <c r="D441" s="78"/>
      <c r="E441" s="78"/>
      <c r="F441" s="78"/>
      <c r="G441" s="95"/>
      <c r="H441" s="79"/>
      <c r="I441" s="80"/>
      <c r="J441" s="81"/>
      <c r="K441" s="78"/>
      <c r="L441" s="82"/>
      <c r="M441" s="78"/>
      <c r="N441" s="82"/>
      <c r="O441" s="3"/>
      <c r="P441" s="3"/>
      <c r="Q441" s="33">
        <f>N441-O441-P441</f>
        <v>0</v>
      </c>
    </row>
    <row r="442" spans="1:17" ht="24.95" customHeight="1" x14ac:dyDescent="0.2">
      <c r="A442" s="10" t="str">
        <f>B442&amp;"|"&amp;C442&amp;"|"&amp;D442&amp;"|"&amp;E442&amp;"|"&amp;M442</f>
        <v>||||</v>
      </c>
      <c r="B442" s="78"/>
      <c r="C442" s="78"/>
      <c r="D442" s="78"/>
      <c r="E442" s="78"/>
      <c r="F442" s="78"/>
      <c r="G442" s="95"/>
      <c r="H442" s="79"/>
      <c r="I442" s="80"/>
      <c r="J442" s="81"/>
      <c r="K442" s="78"/>
      <c r="L442" s="82"/>
      <c r="M442" s="78"/>
      <c r="N442" s="82"/>
      <c r="O442" s="3"/>
      <c r="P442" s="3"/>
      <c r="Q442" s="33">
        <f>N442-O442-P442</f>
        <v>0</v>
      </c>
    </row>
    <row r="443" spans="1:17" ht="24.95" customHeight="1" x14ac:dyDescent="0.2">
      <c r="A443" s="10" t="str">
        <f>B443&amp;"|"&amp;C443&amp;"|"&amp;D443&amp;"|"&amp;E443&amp;"|"&amp;M443</f>
        <v>||||</v>
      </c>
      <c r="B443" s="78"/>
      <c r="C443" s="78"/>
      <c r="D443" s="78"/>
      <c r="E443" s="78"/>
      <c r="F443" s="78"/>
      <c r="G443" s="95"/>
      <c r="H443" s="79"/>
      <c r="I443" s="80"/>
      <c r="J443" s="81"/>
      <c r="K443" s="78"/>
      <c r="L443" s="82"/>
      <c r="M443" s="78"/>
      <c r="N443" s="82"/>
      <c r="O443" s="3"/>
      <c r="P443" s="3"/>
      <c r="Q443" s="33">
        <f>N443-O443-P443</f>
        <v>0</v>
      </c>
    </row>
    <row r="444" spans="1:17" ht="24.95" customHeight="1" x14ac:dyDescent="0.2">
      <c r="A444" s="10" t="str">
        <f>B444&amp;"|"&amp;C444&amp;"|"&amp;D444&amp;"|"&amp;E444&amp;"|"&amp;M444</f>
        <v>||||</v>
      </c>
      <c r="B444" s="78"/>
      <c r="C444" s="78"/>
      <c r="D444" s="78"/>
      <c r="E444" s="78"/>
      <c r="F444" s="78"/>
      <c r="G444" s="95"/>
      <c r="H444" s="79"/>
      <c r="I444" s="80"/>
      <c r="J444" s="81"/>
      <c r="K444" s="78"/>
      <c r="L444" s="82"/>
      <c r="M444" s="78"/>
      <c r="N444" s="82"/>
      <c r="O444" s="3"/>
      <c r="P444" s="3"/>
      <c r="Q444" s="33">
        <f>N444-O444-P444</f>
        <v>0</v>
      </c>
    </row>
    <row r="445" spans="1:17" ht="24.95" customHeight="1" x14ac:dyDescent="0.2">
      <c r="A445" s="10" t="str">
        <f>B445&amp;"|"&amp;C445&amp;"|"&amp;D445&amp;"|"&amp;E445&amp;"|"&amp;M445</f>
        <v>||||</v>
      </c>
      <c r="B445" s="78"/>
      <c r="C445" s="78"/>
      <c r="D445" s="78"/>
      <c r="E445" s="78"/>
      <c r="F445" s="78"/>
      <c r="G445" s="95"/>
      <c r="H445" s="79"/>
      <c r="I445" s="80"/>
      <c r="J445" s="81"/>
      <c r="K445" s="78"/>
      <c r="L445" s="82"/>
      <c r="M445" s="78"/>
      <c r="N445" s="82"/>
      <c r="O445" s="3"/>
      <c r="P445" s="3"/>
      <c r="Q445" s="33">
        <f>N445-O445-P445</f>
        <v>0</v>
      </c>
    </row>
    <row r="446" spans="1:17" ht="24.95" customHeight="1" x14ac:dyDescent="0.2">
      <c r="A446" s="10" t="str">
        <f>B446&amp;"|"&amp;C446&amp;"|"&amp;D446&amp;"|"&amp;E446&amp;"|"&amp;M446</f>
        <v>||||</v>
      </c>
      <c r="B446" s="78"/>
      <c r="C446" s="78"/>
      <c r="D446" s="78"/>
      <c r="E446" s="78"/>
      <c r="F446" s="78"/>
      <c r="G446" s="95"/>
      <c r="H446" s="79"/>
      <c r="I446" s="80"/>
      <c r="J446" s="81"/>
      <c r="K446" s="78"/>
      <c r="L446" s="82"/>
      <c r="M446" s="78"/>
      <c r="N446" s="82"/>
      <c r="O446" s="3"/>
      <c r="P446" s="3"/>
      <c r="Q446" s="33">
        <f>N446-O446-P446</f>
        <v>0</v>
      </c>
    </row>
    <row r="447" spans="1:17" ht="24.95" customHeight="1" x14ac:dyDescent="0.2">
      <c r="A447" s="10" t="str">
        <f>B447&amp;"|"&amp;C447&amp;"|"&amp;D447&amp;"|"&amp;E447&amp;"|"&amp;M447</f>
        <v>||||</v>
      </c>
      <c r="B447" s="78"/>
      <c r="C447" s="78"/>
      <c r="D447" s="78"/>
      <c r="E447" s="78"/>
      <c r="F447" s="78"/>
      <c r="G447" s="95"/>
      <c r="H447" s="79"/>
      <c r="I447" s="80"/>
      <c r="J447" s="81"/>
      <c r="K447" s="78"/>
      <c r="L447" s="82"/>
      <c r="M447" s="78"/>
      <c r="N447" s="82"/>
      <c r="O447" s="3"/>
      <c r="P447" s="3"/>
      <c r="Q447" s="33">
        <f>N447-O447-P447</f>
        <v>0</v>
      </c>
    </row>
    <row r="448" spans="1:17" ht="24.95" customHeight="1" x14ac:dyDescent="0.2">
      <c r="A448" s="10" t="str">
        <f>B448&amp;"|"&amp;C448&amp;"|"&amp;D448&amp;"|"&amp;E448&amp;"|"&amp;M448</f>
        <v>||||</v>
      </c>
      <c r="B448" s="78"/>
      <c r="C448" s="78"/>
      <c r="D448" s="78"/>
      <c r="E448" s="78"/>
      <c r="F448" s="78"/>
      <c r="G448" s="95"/>
      <c r="H448" s="79"/>
      <c r="I448" s="80"/>
      <c r="J448" s="81"/>
      <c r="K448" s="78"/>
      <c r="L448" s="82"/>
      <c r="M448" s="78"/>
      <c r="N448" s="82"/>
      <c r="O448" s="3"/>
      <c r="P448" s="3"/>
      <c r="Q448" s="33">
        <f>N448-O448-P448</f>
        <v>0</v>
      </c>
    </row>
    <row r="449" spans="1:17" ht="24.95" customHeight="1" x14ac:dyDescent="0.2">
      <c r="A449" s="10" t="str">
        <f>B449&amp;"|"&amp;C449&amp;"|"&amp;D449&amp;"|"&amp;E449&amp;"|"&amp;M449</f>
        <v>||||</v>
      </c>
      <c r="B449" s="78"/>
      <c r="C449" s="78"/>
      <c r="D449" s="78"/>
      <c r="E449" s="78"/>
      <c r="F449" s="78"/>
      <c r="G449" s="95"/>
      <c r="H449" s="79"/>
      <c r="I449" s="80"/>
      <c r="J449" s="81"/>
      <c r="K449" s="78"/>
      <c r="L449" s="82"/>
      <c r="M449" s="78"/>
      <c r="N449" s="82"/>
      <c r="O449" s="3"/>
      <c r="P449" s="3"/>
      <c r="Q449" s="33">
        <f>N449-O449-P449</f>
        <v>0</v>
      </c>
    </row>
    <row r="450" spans="1:17" ht="24.95" customHeight="1" x14ac:dyDescent="0.2">
      <c r="A450" s="10" t="str">
        <f>B450&amp;"|"&amp;C450&amp;"|"&amp;D450&amp;"|"&amp;E450&amp;"|"&amp;M450</f>
        <v>||||</v>
      </c>
      <c r="B450" s="78"/>
      <c r="C450" s="78"/>
      <c r="D450" s="78"/>
      <c r="E450" s="78"/>
      <c r="F450" s="78"/>
      <c r="G450" s="95"/>
      <c r="H450" s="79"/>
      <c r="I450" s="80"/>
      <c r="J450" s="81"/>
      <c r="K450" s="78"/>
      <c r="L450" s="82"/>
      <c r="M450" s="78"/>
      <c r="N450" s="82"/>
      <c r="O450" s="3"/>
      <c r="P450" s="3"/>
      <c r="Q450" s="33">
        <f>N450-O450-P450</f>
        <v>0</v>
      </c>
    </row>
    <row r="451" spans="1:17" ht="24.95" customHeight="1" x14ac:dyDescent="0.2">
      <c r="A451" s="10" t="str">
        <f>B451&amp;"|"&amp;C451&amp;"|"&amp;D451&amp;"|"&amp;E451&amp;"|"&amp;M451</f>
        <v>||||</v>
      </c>
      <c r="B451" s="78"/>
      <c r="C451" s="78"/>
      <c r="D451" s="78"/>
      <c r="E451" s="78"/>
      <c r="F451" s="78"/>
      <c r="G451" s="95"/>
      <c r="H451" s="79"/>
      <c r="I451" s="80"/>
      <c r="J451" s="81"/>
      <c r="K451" s="78"/>
      <c r="L451" s="82"/>
      <c r="M451" s="78"/>
      <c r="N451" s="82"/>
      <c r="O451" s="3"/>
      <c r="P451" s="3"/>
      <c r="Q451" s="33">
        <f>N451-O451-P451</f>
        <v>0</v>
      </c>
    </row>
    <row r="452" spans="1:17" ht="24.95" customHeight="1" x14ac:dyDescent="0.2">
      <c r="A452" s="10" t="str">
        <f>B452&amp;"|"&amp;C452&amp;"|"&amp;D452&amp;"|"&amp;E452&amp;"|"&amp;M452</f>
        <v>||||</v>
      </c>
      <c r="B452" s="78"/>
      <c r="C452" s="78"/>
      <c r="D452" s="78"/>
      <c r="E452" s="78"/>
      <c r="F452" s="78"/>
      <c r="G452" s="95"/>
      <c r="H452" s="79"/>
      <c r="I452" s="80"/>
      <c r="J452" s="81"/>
      <c r="K452" s="78"/>
      <c r="L452" s="82"/>
      <c r="M452" s="78"/>
      <c r="N452" s="82"/>
      <c r="O452" s="3"/>
      <c r="P452" s="3"/>
      <c r="Q452" s="33">
        <f>N452-O452-P452</f>
        <v>0</v>
      </c>
    </row>
    <row r="453" spans="1:17" ht="24.95" customHeight="1" x14ac:dyDescent="0.2">
      <c r="A453" s="10" t="str">
        <f>B453&amp;"|"&amp;C453&amp;"|"&amp;D453&amp;"|"&amp;E453&amp;"|"&amp;M453</f>
        <v>||||</v>
      </c>
      <c r="B453" s="78"/>
      <c r="C453" s="78"/>
      <c r="D453" s="78"/>
      <c r="E453" s="78"/>
      <c r="F453" s="78"/>
      <c r="G453" s="95"/>
      <c r="H453" s="79"/>
      <c r="I453" s="80"/>
      <c r="J453" s="81"/>
      <c r="K453" s="78"/>
      <c r="L453" s="82"/>
      <c r="M453" s="78"/>
      <c r="N453" s="82"/>
      <c r="O453" s="3"/>
      <c r="P453" s="3"/>
      <c r="Q453" s="33">
        <f>N453-O453-P453</f>
        <v>0</v>
      </c>
    </row>
    <row r="454" spans="1:17" ht="24.95" customHeight="1" x14ac:dyDescent="0.2">
      <c r="A454" s="10" t="str">
        <f>B454&amp;"|"&amp;C454&amp;"|"&amp;D454&amp;"|"&amp;E454&amp;"|"&amp;M454</f>
        <v>||||</v>
      </c>
      <c r="B454" s="78"/>
      <c r="C454" s="78"/>
      <c r="D454" s="78"/>
      <c r="E454" s="78"/>
      <c r="F454" s="78"/>
      <c r="G454" s="95"/>
      <c r="H454" s="79"/>
      <c r="I454" s="80"/>
      <c r="J454" s="81"/>
      <c r="K454" s="78"/>
      <c r="L454" s="82"/>
      <c r="M454" s="78"/>
      <c r="N454" s="82"/>
      <c r="O454" s="3"/>
      <c r="P454" s="3"/>
      <c r="Q454" s="33">
        <f>N454-O454-P454</f>
        <v>0</v>
      </c>
    </row>
    <row r="455" spans="1:17" ht="24.95" customHeight="1" x14ac:dyDescent="0.2">
      <c r="A455" s="10" t="str">
        <f>B455&amp;"|"&amp;C455&amp;"|"&amp;D455&amp;"|"&amp;E455&amp;"|"&amp;M455</f>
        <v>||||</v>
      </c>
      <c r="B455" s="78"/>
      <c r="C455" s="78"/>
      <c r="D455" s="78"/>
      <c r="E455" s="78"/>
      <c r="F455" s="78"/>
      <c r="G455" s="95"/>
      <c r="H455" s="79"/>
      <c r="I455" s="80"/>
      <c r="J455" s="81"/>
      <c r="K455" s="78"/>
      <c r="L455" s="82"/>
      <c r="M455" s="78"/>
      <c r="N455" s="82"/>
      <c r="O455" s="3"/>
      <c r="P455" s="3"/>
      <c r="Q455" s="33">
        <f>N455-O455-P455</f>
        <v>0</v>
      </c>
    </row>
    <row r="456" spans="1:17" ht="24.95" customHeight="1" x14ac:dyDescent="0.2">
      <c r="A456" s="10" t="str">
        <f>B456&amp;"|"&amp;C456&amp;"|"&amp;D456&amp;"|"&amp;E456&amp;"|"&amp;M456</f>
        <v>||||</v>
      </c>
      <c r="B456" s="78"/>
      <c r="C456" s="78"/>
      <c r="D456" s="78"/>
      <c r="E456" s="78"/>
      <c r="F456" s="78"/>
      <c r="G456" s="95"/>
      <c r="H456" s="79"/>
      <c r="I456" s="80"/>
      <c r="J456" s="81"/>
      <c r="K456" s="78"/>
      <c r="L456" s="82"/>
      <c r="M456" s="78"/>
      <c r="N456" s="82"/>
      <c r="O456" s="3"/>
      <c r="P456" s="3"/>
      <c r="Q456" s="33">
        <f>N456-O456-P456</f>
        <v>0</v>
      </c>
    </row>
    <row r="457" spans="1:17" ht="24.95" customHeight="1" x14ac:dyDescent="0.2">
      <c r="A457" s="10" t="str">
        <f>B457&amp;"|"&amp;C457&amp;"|"&amp;D457&amp;"|"&amp;E457&amp;"|"&amp;M457</f>
        <v>||||</v>
      </c>
      <c r="B457" s="78"/>
      <c r="C457" s="78"/>
      <c r="D457" s="78"/>
      <c r="E457" s="78"/>
      <c r="F457" s="78"/>
      <c r="G457" s="95"/>
      <c r="H457" s="79"/>
      <c r="I457" s="80"/>
      <c r="J457" s="81"/>
      <c r="K457" s="78"/>
      <c r="L457" s="82"/>
      <c r="M457" s="78"/>
      <c r="N457" s="82"/>
      <c r="O457" s="3"/>
      <c r="P457" s="3"/>
      <c r="Q457" s="33">
        <f>N457-O457-P457</f>
        <v>0</v>
      </c>
    </row>
    <row r="458" spans="1:17" ht="24.95" customHeight="1" x14ac:dyDescent="0.2">
      <c r="A458" s="10" t="str">
        <f>B458&amp;"|"&amp;C458&amp;"|"&amp;D458&amp;"|"&amp;E458&amp;"|"&amp;M458</f>
        <v>||||</v>
      </c>
      <c r="B458" s="78"/>
      <c r="C458" s="78"/>
      <c r="D458" s="78"/>
      <c r="E458" s="78"/>
      <c r="F458" s="78"/>
      <c r="G458" s="95"/>
      <c r="H458" s="79"/>
      <c r="I458" s="80"/>
      <c r="J458" s="81"/>
      <c r="K458" s="78"/>
      <c r="L458" s="82"/>
      <c r="M458" s="78"/>
      <c r="N458" s="82"/>
      <c r="O458" s="3"/>
      <c r="P458" s="3"/>
      <c r="Q458" s="33">
        <f>N458-O458-P458</f>
        <v>0</v>
      </c>
    </row>
    <row r="459" spans="1:17" ht="24.95" customHeight="1" x14ac:dyDescent="0.2">
      <c r="A459" s="10" t="str">
        <f>B459&amp;"|"&amp;C459&amp;"|"&amp;D459&amp;"|"&amp;E459&amp;"|"&amp;M459</f>
        <v>||||</v>
      </c>
      <c r="B459" s="78"/>
      <c r="C459" s="78"/>
      <c r="D459" s="78"/>
      <c r="E459" s="78"/>
      <c r="F459" s="78"/>
      <c r="G459" s="95"/>
      <c r="H459" s="79"/>
      <c r="I459" s="80"/>
      <c r="J459" s="81"/>
      <c r="K459" s="78"/>
      <c r="L459" s="82"/>
      <c r="M459" s="78"/>
      <c r="N459" s="82"/>
      <c r="O459" s="3"/>
      <c r="P459" s="3"/>
      <c r="Q459" s="33">
        <f>N459-O459-P459</f>
        <v>0</v>
      </c>
    </row>
    <row r="460" spans="1:17" ht="24.95" customHeight="1" x14ac:dyDescent="0.2">
      <c r="A460" s="10" t="str">
        <f>B460&amp;"|"&amp;C460&amp;"|"&amp;D460&amp;"|"&amp;E460&amp;"|"&amp;M460</f>
        <v>||||</v>
      </c>
      <c r="B460" s="78"/>
      <c r="C460" s="78"/>
      <c r="D460" s="78"/>
      <c r="E460" s="78"/>
      <c r="F460" s="78"/>
      <c r="G460" s="95"/>
      <c r="H460" s="79"/>
      <c r="I460" s="80"/>
      <c r="J460" s="81"/>
      <c r="K460" s="78"/>
      <c r="L460" s="82"/>
      <c r="M460" s="78"/>
      <c r="N460" s="82"/>
      <c r="O460" s="3"/>
      <c r="P460" s="3"/>
      <c r="Q460" s="33">
        <f>N460-O460-P460</f>
        <v>0</v>
      </c>
    </row>
    <row r="461" spans="1:17" ht="24.95" customHeight="1" x14ac:dyDescent="0.2">
      <c r="A461" s="10" t="str">
        <f>B461&amp;"|"&amp;C461&amp;"|"&amp;D461&amp;"|"&amp;E461&amp;"|"&amp;M461</f>
        <v>||||</v>
      </c>
      <c r="B461" s="78"/>
      <c r="C461" s="78"/>
      <c r="D461" s="78"/>
      <c r="E461" s="78"/>
      <c r="F461" s="78"/>
      <c r="G461" s="95"/>
      <c r="H461" s="79"/>
      <c r="I461" s="80"/>
      <c r="J461" s="81"/>
      <c r="K461" s="78"/>
      <c r="L461" s="82"/>
      <c r="M461" s="78"/>
      <c r="N461" s="82"/>
      <c r="O461" s="3"/>
      <c r="P461" s="3"/>
      <c r="Q461" s="33">
        <f>N461-O461-P461</f>
        <v>0</v>
      </c>
    </row>
    <row r="462" spans="1:17" ht="24.95" customHeight="1" x14ac:dyDescent="0.2">
      <c r="A462" s="10" t="str">
        <f>B462&amp;"|"&amp;C462&amp;"|"&amp;D462&amp;"|"&amp;E462&amp;"|"&amp;M462</f>
        <v>||||</v>
      </c>
      <c r="B462" s="78"/>
      <c r="C462" s="78"/>
      <c r="D462" s="78"/>
      <c r="E462" s="78"/>
      <c r="F462" s="78"/>
      <c r="G462" s="95"/>
      <c r="H462" s="79"/>
      <c r="I462" s="80"/>
      <c r="J462" s="81"/>
      <c r="K462" s="78"/>
      <c r="L462" s="82"/>
      <c r="M462" s="78"/>
      <c r="N462" s="82"/>
      <c r="O462" s="3"/>
      <c r="P462" s="3"/>
      <c r="Q462" s="33">
        <f>N462-O462-P462</f>
        <v>0</v>
      </c>
    </row>
    <row r="463" spans="1:17" ht="24.95" customHeight="1" x14ac:dyDescent="0.2">
      <c r="A463" s="10" t="str">
        <f>B463&amp;"|"&amp;C463&amp;"|"&amp;D463&amp;"|"&amp;E463&amp;"|"&amp;M463</f>
        <v>||||</v>
      </c>
      <c r="B463" s="78"/>
      <c r="C463" s="78"/>
      <c r="D463" s="78"/>
      <c r="E463" s="78"/>
      <c r="F463" s="78"/>
      <c r="G463" s="95"/>
      <c r="H463" s="79"/>
      <c r="I463" s="80"/>
      <c r="J463" s="81"/>
      <c r="K463" s="78"/>
      <c r="L463" s="82"/>
      <c r="M463" s="78"/>
      <c r="N463" s="82"/>
      <c r="O463" s="3"/>
      <c r="P463" s="3"/>
      <c r="Q463" s="33">
        <f>N463-O463-P463</f>
        <v>0</v>
      </c>
    </row>
    <row r="464" spans="1:17" ht="24.95" customHeight="1" x14ac:dyDescent="0.2">
      <c r="A464" s="10" t="str">
        <f>B464&amp;"|"&amp;C464&amp;"|"&amp;D464&amp;"|"&amp;E464&amp;"|"&amp;M464</f>
        <v>||||</v>
      </c>
      <c r="B464" s="78"/>
      <c r="C464" s="78"/>
      <c r="D464" s="78"/>
      <c r="E464" s="78"/>
      <c r="F464" s="78"/>
      <c r="G464" s="95"/>
      <c r="H464" s="79"/>
      <c r="I464" s="80"/>
      <c r="J464" s="81"/>
      <c r="K464" s="78"/>
      <c r="L464" s="82"/>
      <c r="M464" s="78"/>
      <c r="N464" s="82"/>
      <c r="O464" s="3"/>
      <c r="P464" s="3"/>
      <c r="Q464" s="33">
        <f>N464-O464-P464</f>
        <v>0</v>
      </c>
    </row>
    <row r="465" spans="1:17" ht="24.95" customHeight="1" x14ac:dyDescent="0.2">
      <c r="A465" s="10" t="str">
        <f>B465&amp;"|"&amp;C465&amp;"|"&amp;D465&amp;"|"&amp;E465&amp;"|"&amp;M465</f>
        <v>||||</v>
      </c>
      <c r="B465" s="78"/>
      <c r="C465" s="78"/>
      <c r="D465" s="78"/>
      <c r="E465" s="78"/>
      <c r="F465" s="78"/>
      <c r="G465" s="95"/>
      <c r="H465" s="79"/>
      <c r="I465" s="80"/>
      <c r="J465" s="81"/>
      <c r="K465" s="78"/>
      <c r="L465" s="82"/>
      <c r="M465" s="78"/>
      <c r="N465" s="82"/>
      <c r="O465" s="3"/>
      <c r="P465" s="3"/>
      <c r="Q465" s="33">
        <f>N465-O465-P465</f>
        <v>0</v>
      </c>
    </row>
    <row r="466" spans="1:17" ht="24.95" customHeight="1" x14ac:dyDescent="0.2">
      <c r="A466" s="10" t="str">
        <f>B466&amp;"|"&amp;C466&amp;"|"&amp;D466&amp;"|"&amp;E466&amp;"|"&amp;M466</f>
        <v>||||</v>
      </c>
      <c r="B466" s="78"/>
      <c r="C466" s="78"/>
      <c r="D466" s="78"/>
      <c r="E466" s="78"/>
      <c r="F466" s="78"/>
      <c r="G466" s="95"/>
      <c r="H466" s="79"/>
      <c r="I466" s="80"/>
      <c r="J466" s="81"/>
      <c r="K466" s="78"/>
      <c r="L466" s="82"/>
      <c r="M466" s="78"/>
      <c r="N466" s="82"/>
      <c r="O466" s="3"/>
      <c r="P466" s="3"/>
      <c r="Q466" s="33">
        <f>N466-O466-P466</f>
        <v>0</v>
      </c>
    </row>
    <row r="467" spans="1:17" ht="24.95" customHeight="1" x14ac:dyDescent="0.2">
      <c r="A467" s="10" t="str">
        <f>B467&amp;"|"&amp;C467&amp;"|"&amp;D467&amp;"|"&amp;E467&amp;"|"&amp;M467</f>
        <v>||||</v>
      </c>
      <c r="B467" s="78"/>
      <c r="C467" s="78"/>
      <c r="D467" s="78"/>
      <c r="E467" s="78"/>
      <c r="F467" s="78"/>
      <c r="G467" s="95"/>
      <c r="H467" s="79"/>
      <c r="I467" s="80"/>
      <c r="J467" s="81"/>
      <c r="K467" s="78"/>
      <c r="L467" s="82"/>
      <c r="M467" s="78"/>
      <c r="N467" s="82"/>
      <c r="O467" s="3"/>
      <c r="P467" s="3"/>
      <c r="Q467" s="33">
        <f>N467-O467-P467</f>
        <v>0</v>
      </c>
    </row>
    <row r="468" spans="1:17" ht="24.95" customHeight="1" x14ac:dyDescent="0.2">
      <c r="A468" s="10" t="str">
        <f>B468&amp;"|"&amp;C468&amp;"|"&amp;D468&amp;"|"&amp;E468&amp;"|"&amp;M468</f>
        <v>||||</v>
      </c>
      <c r="B468" s="78"/>
      <c r="C468" s="78"/>
      <c r="D468" s="78"/>
      <c r="E468" s="78"/>
      <c r="F468" s="78"/>
      <c r="G468" s="95"/>
      <c r="H468" s="79"/>
      <c r="I468" s="80"/>
      <c r="J468" s="81"/>
      <c r="K468" s="78"/>
      <c r="L468" s="82"/>
      <c r="M468" s="78"/>
      <c r="N468" s="82"/>
      <c r="O468" s="3"/>
      <c r="P468" s="3"/>
      <c r="Q468" s="33">
        <f>N468-O468-P468</f>
        <v>0</v>
      </c>
    </row>
    <row r="469" spans="1:17" ht="24.95" customHeight="1" x14ac:dyDescent="0.2">
      <c r="A469" s="10" t="str">
        <f>B469&amp;"|"&amp;C469&amp;"|"&amp;D469&amp;"|"&amp;E469&amp;"|"&amp;M469</f>
        <v>||||</v>
      </c>
      <c r="B469" s="78"/>
      <c r="C469" s="78"/>
      <c r="D469" s="78"/>
      <c r="E469" s="78"/>
      <c r="F469" s="78"/>
      <c r="G469" s="95"/>
      <c r="H469" s="79"/>
      <c r="I469" s="80"/>
      <c r="J469" s="81"/>
      <c r="K469" s="78"/>
      <c r="L469" s="82"/>
      <c r="M469" s="78"/>
      <c r="N469" s="82"/>
      <c r="O469" s="3"/>
      <c r="P469" s="3"/>
      <c r="Q469" s="33">
        <f>N469-O469-P469</f>
        <v>0</v>
      </c>
    </row>
    <row r="470" spans="1:17" ht="24.95" customHeight="1" x14ac:dyDescent="0.2">
      <c r="A470" s="10" t="str">
        <f>B470&amp;"|"&amp;C470&amp;"|"&amp;D470&amp;"|"&amp;E470&amp;"|"&amp;M470</f>
        <v>||||</v>
      </c>
      <c r="B470" s="78"/>
      <c r="C470" s="78"/>
      <c r="D470" s="78"/>
      <c r="E470" s="78"/>
      <c r="F470" s="78"/>
      <c r="G470" s="95"/>
      <c r="H470" s="79"/>
      <c r="I470" s="80"/>
      <c r="J470" s="81"/>
      <c r="K470" s="78"/>
      <c r="L470" s="82"/>
      <c r="M470" s="78"/>
      <c r="N470" s="82"/>
      <c r="O470" s="3"/>
      <c r="P470" s="3"/>
      <c r="Q470" s="33">
        <f>N470-O470-P470</f>
        <v>0</v>
      </c>
    </row>
    <row r="471" spans="1:17" ht="24.95" customHeight="1" x14ac:dyDescent="0.2">
      <c r="A471" s="10" t="str">
        <f>B471&amp;"|"&amp;C471&amp;"|"&amp;D471&amp;"|"&amp;E471&amp;"|"&amp;M471</f>
        <v>||||</v>
      </c>
      <c r="B471" s="78"/>
      <c r="C471" s="78"/>
      <c r="D471" s="78"/>
      <c r="E471" s="78"/>
      <c r="F471" s="78"/>
      <c r="G471" s="95"/>
      <c r="H471" s="79"/>
      <c r="I471" s="80"/>
      <c r="J471" s="81"/>
      <c r="K471" s="78"/>
      <c r="L471" s="82"/>
      <c r="M471" s="78"/>
      <c r="N471" s="82"/>
      <c r="O471" s="3"/>
      <c r="P471" s="3"/>
      <c r="Q471" s="33">
        <f>N471-O471-P471</f>
        <v>0</v>
      </c>
    </row>
    <row r="472" spans="1:17" ht="24.95" customHeight="1" x14ac:dyDescent="0.2">
      <c r="A472" s="10" t="str">
        <f>B472&amp;"|"&amp;C472&amp;"|"&amp;D472&amp;"|"&amp;E472&amp;"|"&amp;M472</f>
        <v>||||</v>
      </c>
      <c r="B472" s="78"/>
      <c r="C472" s="78"/>
      <c r="D472" s="78"/>
      <c r="E472" s="78"/>
      <c r="F472" s="78"/>
      <c r="G472" s="95"/>
      <c r="H472" s="79"/>
      <c r="I472" s="80"/>
      <c r="J472" s="81"/>
      <c r="K472" s="78"/>
      <c r="L472" s="82"/>
      <c r="M472" s="78"/>
      <c r="N472" s="82"/>
      <c r="O472" s="3"/>
      <c r="P472" s="3"/>
      <c r="Q472" s="33">
        <f>N472-O472-P472</f>
        <v>0</v>
      </c>
    </row>
    <row r="473" spans="1:17" ht="24.95" customHeight="1" x14ac:dyDescent="0.2">
      <c r="A473" s="10" t="str">
        <f>B473&amp;"|"&amp;C473&amp;"|"&amp;D473&amp;"|"&amp;E473&amp;"|"&amp;M473</f>
        <v>||||</v>
      </c>
      <c r="B473" s="78"/>
      <c r="C473" s="78"/>
      <c r="D473" s="78"/>
      <c r="E473" s="78"/>
      <c r="F473" s="78"/>
      <c r="G473" s="95"/>
      <c r="H473" s="79"/>
      <c r="I473" s="80"/>
      <c r="J473" s="81"/>
      <c r="K473" s="78"/>
      <c r="L473" s="82"/>
      <c r="M473" s="78"/>
      <c r="N473" s="82"/>
      <c r="O473" s="3"/>
      <c r="P473" s="3"/>
      <c r="Q473" s="33">
        <f>N473-O473-P473</f>
        <v>0</v>
      </c>
    </row>
    <row r="474" spans="1:17" ht="24.95" customHeight="1" x14ac:dyDescent="0.2">
      <c r="A474" s="10" t="str">
        <f>B474&amp;"|"&amp;C474&amp;"|"&amp;D474&amp;"|"&amp;E474&amp;"|"&amp;M474</f>
        <v>||||</v>
      </c>
      <c r="B474" s="78"/>
      <c r="C474" s="78"/>
      <c r="D474" s="78"/>
      <c r="E474" s="78"/>
      <c r="F474" s="78"/>
      <c r="G474" s="95"/>
      <c r="H474" s="79"/>
      <c r="I474" s="80"/>
      <c r="J474" s="81"/>
      <c r="K474" s="78"/>
      <c r="L474" s="82"/>
      <c r="M474" s="78"/>
      <c r="N474" s="82"/>
      <c r="O474" s="3"/>
      <c r="P474" s="3"/>
      <c r="Q474" s="33">
        <f>N474-O474-P474</f>
        <v>0</v>
      </c>
    </row>
    <row r="475" spans="1:17" ht="24.95" customHeight="1" x14ac:dyDescent="0.2">
      <c r="A475" s="10" t="str">
        <f>B475&amp;"|"&amp;C475&amp;"|"&amp;D475&amp;"|"&amp;E475&amp;"|"&amp;M475</f>
        <v>||||</v>
      </c>
      <c r="B475" s="78"/>
      <c r="C475" s="78"/>
      <c r="D475" s="78"/>
      <c r="E475" s="78"/>
      <c r="F475" s="78"/>
      <c r="G475" s="95"/>
      <c r="H475" s="79"/>
      <c r="I475" s="80"/>
      <c r="J475" s="81"/>
      <c r="K475" s="78"/>
      <c r="L475" s="82"/>
      <c r="M475" s="78"/>
      <c r="N475" s="82"/>
      <c r="O475" s="3"/>
      <c r="P475" s="3"/>
      <c r="Q475" s="33">
        <f>N475-O475-P475</f>
        <v>0</v>
      </c>
    </row>
    <row r="476" spans="1:17" ht="24.95" customHeight="1" x14ac:dyDescent="0.2">
      <c r="A476" s="10" t="str">
        <f>B476&amp;"|"&amp;C476&amp;"|"&amp;D476&amp;"|"&amp;E476&amp;"|"&amp;M476</f>
        <v>||||</v>
      </c>
      <c r="B476" s="78"/>
      <c r="C476" s="78"/>
      <c r="D476" s="78"/>
      <c r="E476" s="78"/>
      <c r="F476" s="78"/>
      <c r="G476" s="95"/>
      <c r="H476" s="79"/>
      <c r="I476" s="80"/>
      <c r="J476" s="81"/>
      <c r="K476" s="78"/>
      <c r="L476" s="82"/>
      <c r="M476" s="78"/>
      <c r="N476" s="82"/>
      <c r="O476" s="3"/>
      <c r="P476" s="3"/>
      <c r="Q476" s="33">
        <f>N476-O476-P476</f>
        <v>0</v>
      </c>
    </row>
    <row r="477" spans="1:17" ht="24.95" customHeight="1" x14ac:dyDescent="0.2">
      <c r="A477" s="10" t="str">
        <f>B477&amp;"|"&amp;C477&amp;"|"&amp;D477&amp;"|"&amp;E477&amp;"|"&amp;M477</f>
        <v>||||</v>
      </c>
      <c r="B477" s="78"/>
      <c r="C477" s="78"/>
      <c r="D477" s="78"/>
      <c r="E477" s="78"/>
      <c r="F477" s="78"/>
      <c r="G477" s="95"/>
      <c r="H477" s="79"/>
      <c r="I477" s="80"/>
      <c r="J477" s="81"/>
      <c r="K477" s="78"/>
      <c r="L477" s="82"/>
      <c r="M477" s="78"/>
      <c r="N477" s="82"/>
      <c r="O477" s="3"/>
      <c r="P477" s="3"/>
      <c r="Q477" s="33">
        <f>N477-O477-P477</f>
        <v>0</v>
      </c>
    </row>
    <row r="478" spans="1:17" ht="24.95" customHeight="1" x14ac:dyDescent="0.2">
      <c r="A478" s="10" t="str">
        <f>B478&amp;"|"&amp;C478&amp;"|"&amp;D478&amp;"|"&amp;E478&amp;"|"&amp;M478</f>
        <v>||||</v>
      </c>
      <c r="B478" s="78"/>
      <c r="C478" s="78"/>
      <c r="D478" s="78"/>
      <c r="E478" s="78"/>
      <c r="F478" s="78"/>
      <c r="G478" s="95"/>
      <c r="H478" s="79"/>
      <c r="I478" s="80"/>
      <c r="J478" s="81"/>
      <c r="K478" s="78"/>
      <c r="L478" s="82"/>
      <c r="M478" s="78"/>
      <c r="N478" s="82"/>
      <c r="O478" s="3"/>
      <c r="P478" s="3"/>
      <c r="Q478" s="33">
        <f>N478-O478-P478</f>
        <v>0</v>
      </c>
    </row>
    <row r="479" spans="1:17" ht="24.95" customHeight="1" x14ac:dyDescent="0.2">
      <c r="A479" s="10" t="str">
        <f>B479&amp;"|"&amp;C479&amp;"|"&amp;D479&amp;"|"&amp;E479&amp;"|"&amp;M479</f>
        <v>||||</v>
      </c>
      <c r="B479" s="78"/>
      <c r="C479" s="78"/>
      <c r="D479" s="78"/>
      <c r="E479" s="78"/>
      <c r="F479" s="78"/>
      <c r="G479" s="95"/>
      <c r="H479" s="79"/>
      <c r="I479" s="80"/>
      <c r="J479" s="81"/>
      <c r="K479" s="78"/>
      <c r="L479" s="82"/>
      <c r="M479" s="78"/>
      <c r="N479" s="82"/>
      <c r="O479" s="3"/>
      <c r="P479" s="3"/>
      <c r="Q479" s="33">
        <f>N479-O479-P479</f>
        <v>0</v>
      </c>
    </row>
    <row r="480" spans="1:17" ht="24.95" customHeight="1" x14ac:dyDescent="0.2">
      <c r="A480" s="10" t="str">
        <f>B480&amp;"|"&amp;C480&amp;"|"&amp;D480&amp;"|"&amp;E480&amp;"|"&amp;M480</f>
        <v>||||</v>
      </c>
      <c r="B480" s="78"/>
      <c r="C480" s="78"/>
      <c r="D480" s="78"/>
      <c r="E480" s="78"/>
      <c r="F480" s="78"/>
      <c r="G480" s="95"/>
      <c r="H480" s="79"/>
      <c r="I480" s="80"/>
      <c r="J480" s="81"/>
      <c r="K480" s="78"/>
      <c r="L480" s="82"/>
      <c r="M480" s="78"/>
      <c r="N480" s="82"/>
      <c r="O480" s="3"/>
      <c r="P480" s="3"/>
      <c r="Q480" s="33">
        <f>N480-O480-P480</f>
        <v>0</v>
      </c>
    </row>
    <row r="481" spans="1:17" ht="24.95" customHeight="1" x14ac:dyDescent="0.2">
      <c r="A481" s="10" t="str">
        <f>B481&amp;"|"&amp;C481&amp;"|"&amp;D481&amp;"|"&amp;E481&amp;"|"&amp;M481</f>
        <v>||||</v>
      </c>
      <c r="B481" s="78"/>
      <c r="C481" s="78"/>
      <c r="D481" s="78"/>
      <c r="E481" s="78"/>
      <c r="F481" s="78"/>
      <c r="G481" s="95"/>
      <c r="H481" s="79"/>
      <c r="I481" s="80"/>
      <c r="J481" s="81"/>
      <c r="K481" s="78"/>
      <c r="L481" s="82"/>
      <c r="M481" s="78"/>
      <c r="N481" s="82"/>
      <c r="O481" s="3"/>
      <c r="P481" s="3"/>
      <c r="Q481" s="33">
        <f>N481-O481-P481</f>
        <v>0</v>
      </c>
    </row>
    <row r="482" spans="1:17" ht="24.95" customHeight="1" x14ac:dyDescent="0.2">
      <c r="A482" s="10" t="str">
        <f>B482&amp;"|"&amp;C482&amp;"|"&amp;D482&amp;"|"&amp;E482&amp;"|"&amp;M482</f>
        <v>||||</v>
      </c>
      <c r="B482" s="78"/>
      <c r="C482" s="78"/>
      <c r="D482" s="78"/>
      <c r="E482" s="78"/>
      <c r="F482" s="78"/>
      <c r="G482" s="95"/>
      <c r="H482" s="79"/>
      <c r="I482" s="80"/>
      <c r="J482" s="81"/>
      <c r="K482" s="78"/>
      <c r="L482" s="82"/>
      <c r="M482" s="78"/>
      <c r="N482" s="82"/>
      <c r="O482" s="3"/>
      <c r="P482" s="3"/>
      <c r="Q482" s="33">
        <f>N482-O482-P482</f>
        <v>0</v>
      </c>
    </row>
    <row r="483" spans="1:17" ht="24.95" customHeight="1" x14ac:dyDescent="0.2">
      <c r="A483" s="10" t="str">
        <f>B483&amp;"|"&amp;C483&amp;"|"&amp;D483&amp;"|"&amp;E483&amp;"|"&amp;M483</f>
        <v>||||</v>
      </c>
      <c r="B483" s="78"/>
      <c r="C483" s="78"/>
      <c r="D483" s="78"/>
      <c r="E483" s="78"/>
      <c r="F483" s="78"/>
      <c r="G483" s="95"/>
      <c r="H483" s="79"/>
      <c r="I483" s="80"/>
      <c r="J483" s="81"/>
      <c r="K483" s="78"/>
      <c r="L483" s="82"/>
      <c r="M483" s="78"/>
      <c r="N483" s="82"/>
      <c r="O483" s="3"/>
      <c r="P483" s="3"/>
      <c r="Q483" s="33">
        <f>N483-O483-P483</f>
        <v>0</v>
      </c>
    </row>
    <row r="484" spans="1:17" ht="24.95" customHeight="1" x14ac:dyDescent="0.2">
      <c r="A484" s="10" t="str">
        <f>B484&amp;"|"&amp;C484&amp;"|"&amp;D484&amp;"|"&amp;E484&amp;"|"&amp;M484</f>
        <v>||||</v>
      </c>
      <c r="B484" s="78"/>
      <c r="C484" s="78"/>
      <c r="D484" s="78"/>
      <c r="E484" s="78"/>
      <c r="F484" s="78"/>
      <c r="G484" s="95"/>
      <c r="H484" s="79"/>
      <c r="I484" s="80"/>
      <c r="J484" s="81"/>
      <c r="K484" s="78"/>
      <c r="L484" s="82"/>
      <c r="M484" s="78"/>
      <c r="N484" s="82"/>
      <c r="O484" s="3"/>
      <c r="P484" s="3"/>
      <c r="Q484" s="33">
        <f>N484-O484-P484</f>
        <v>0</v>
      </c>
    </row>
    <row r="485" spans="1:17" ht="24.95" customHeight="1" x14ac:dyDescent="0.2">
      <c r="A485" s="10" t="str">
        <f>B485&amp;"|"&amp;C485&amp;"|"&amp;D485&amp;"|"&amp;E485&amp;"|"&amp;M485</f>
        <v>||||</v>
      </c>
      <c r="B485" s="78"/>
      <c r="C485" s="78"/>
      <c r="D485" s="78"/>
      <c r="E485" s="78"/>
      <c r="F485" s="78"/>
      <c r="G485" s="95"/>
      <c r="H485" s="79"/>
      <c r="I485" s="80"/>
      <c r="J485" s="81"/>
      <c r="K485" s="78"/>
      <c r="L485" s="82"/>
      <c r="M485" s="78"/>
      <c r="N485" s="82"/>
      <c r="O485" s="3"/>
      <c r="P485" s="3"/>
      <c r="Q485" s="33">
        <f>N485-O485-P485</f>
        <v>0</v>
      </c>
    </row>
    <row r="486" spans="1:17" ht="24.95" customHeight="1" x14ac:dyDescent="0.2">
      <c r="A486" s="10" t="str">
        <f>B486&amp;"|"&amp;C486&amp;"|"&amp;D486&amp;"|"&amp;E486&amp;"|"&amp;M486</f>
        <v>||||</v>
      </c>
      <c r="B486" s="78"/>
      <c r="C486" s="78"/>
      <c r="D486" s="78"/>
      <c r="E486" s="78"/>
      <c r="F486" s="78"/>
      <c r="G486" s="95"/>
      <c r="H486" s="79"/>
      <c r="I486" s="80"/>
      <c r="J486" s="81"/>
      <c r="K486" s="78"/>
      <c r="L486" s="82"/>
      <c r="M486" s="78"/>
      <c r="N486" s="82"/>
      <c r="O486" s="3"/>
      <c r="P486" s="3"/>
      <c r="Q486" s="33">
        <f>N486-O486-P486</f>
        <v>0</v>
      </c>
    </row>
    <row r="487" spans="1:17" ht="24.95" customHeight="1" x14ac:dyDescent="0.2">
      <c r="A487" s="10" t="str">
        <f>B487&amp;"|"&amp;C487&amp;"|"&amp;D487&amp;"|"&amp;E487&amp;"|"&amp;M487</f>
        <v>||||</v>
      </c>
      <c r="B487" s="78"/>
      <c r="C487" s="78"/>
      <c r="D487" s="78"/>
      <c r="E487" s="78"/>
      <c r="F487" s="78"/>
      <c r="G487" s="95"/>
      <c r="H487" s="79"/>
      <c r="I487" s="80"/>
      <c r="J487" s="81"/>
      <c r="K487" s="78"/>
      <c r="L487" s="82"/>
      <c r="M487" s="78"/>
      <c r="N487" s="82"/>
      <c r="O487" s="3"/>
      <c r="P487" s="3"/>
      <c r="Q487" s="33">
        <f>N487-O487-P487</f>
        <v>0</v>
      </c>
    </row>
    <row r="488" spans="1:17" ht="24.95" customHeight="1" x14ac:dyDescent="0.2">
      <c r="A488" s="10" t="str">
        <f>B488&amp;"|"&amp;C488&amp;"|"&amp;D488&amp;"|"&amp;E488&amp;"|"&amp;M488</f>
        <v>||||</v>
      </c>
      <c r="B488" s="78"/>
      <c r="C488" s="78"/>
      <c r="D488" s="78"/>
      <c r="E488" s="78"/>
      <c r="F488" s="78"/>
      <c r="G488" s="95"/>
      <c r="H488" s="79"/>
      <c r="I488" s="80"/>
      <c r="J488" s="81"/>
      <c r="K488" s="78"/>
      <c r="L488" s="82"/>
      <c r="M488" s="78"/>
      <c r="N488" s="82"/>
      <c r="O488" s="3"/>
      <c r="P488" s="3"/>
      <c r="Q488" s="33">
        <f>N488-O488-P488</f>
        <v>0</v>
      </c>
    </row>
    <row r="489" spans="1:17" ht="24.95" customHeight="1" x14ac:dyDescent="0.2">
      <c r="A489" s="10" t="str">
        <f>B489&amp;"|"&amp;C489&amp;"|"&amp;D489&amp;"|"&amp;E489&amp;"|"&amp;M489</f>
        <v>||||</v>
      </c>
      <c r="B489" s="78"/>
      <c r="C489" s="78"/>
      <c r="D489" s="78"/>
      <c r="E489" s="78"/>
      <c r="F489" s="78"/>
      <c r="G489" s="95"/>
      <c r="H489" s="79"/>
      <c r="I489" s="80"/>
      <c r="J489" s="81"/>
      <c r="K489" s="78"/>
      <c r="L489" s="82"/>
      <c r="M489" s="78"/>
      <c r="N489" s="82"/>
      <c r="O489" s="3"/>
      <c r="P489" s="3"/>
      <c r="Q489" s="33">
        <f>N489-O489-P489</f>
        <v>0</v>
      </c>
    </row>
    <row r="490" spans="1:17" ht="24.95" customHeight="1" x14ac:dyDescent="0.2">
      <c r="A490" s="10" t="str">
        <f>B490&amp;"|"&amp;C490&amp;"|"&amp;D490&amp;"|"&amp;E490&amp;"|"&amp;M490</f>
        <v>||||</v>
      </c>
      <c r="B490" s="78"/>
      <c r="C490" s="78"/>
      <c r="D490" s="78"/>
      <c r="E490" s="78"/>
      <c r="F490" s="78"/>
      <c r="G490" s="95"/>
      <c r="H490" s="79"/>
      <c r="I490" s="80"/>
      <c r="J490" s="81"/>
      <c r="K490" s="78"/>
      <c r="L490" s="82"/>
      <c r="M490" s="78"/>
      <c r="N490" s="82"/>
      <c r="O490" s="3"/>
      <c r="P490" s="3"/>
      <c r="Q490" s="33">
        <f>N490-O490-P490</f>
        <v>0</v>
      </c>
    </row>
    <row r="491" spans="1:17" ht="24.95" customHeight="1" x14ac:dyDescent="0.2">
      <c r="A491" s="10" t="str">
        <f>B491&amp;"|"&amp;C491&amp;"|"&amp;D491&amp;"|"&amp;E491&amp;"|"&amp;M491</f>
        <v>||||</v>
      </c>
      <c r="B491" s="78"/>
      <c r="C491" s="78"/>
      <c r="D491" s="78"/>
      <c r="E491" s="78"/>
      <c r="F491" s="78"/>
      <c r="G491" s="95"/>
      <c r="H491" s="79"/>
      <c r="I491" s="80"/>
      <c r="J491" s="81"/>
      <c r="K491" s="78"/>
      <c r="L491" s="82"/>
      <c r="M491" s="78"/>
      <c r="N491" s="82"/>
      <c r="O491" s="3"/>
      <c r="P491" s="3"/>
      <c r="Q491" s="33">
        <f>N491-O491-P491</f>
        <v>0</v>
      </c>
    </row>
    <row r="492" spans="1:17" ht="24.95" customHeight="1" x14ac:dyDescent="0.2">
      <c r="A492" s="10" t="str">
        <f>B492&amp;"|"&amp;C492&amp;"|"&amp;D492&amp;"|"&amp;E492&amp;"|"&amp;M492</f>
        <v>||||</v>
      </c>
      <c r="B492" s="78"/>
      <c r="C492" s="78"/>
      <c r="D492" s="78"/>
      <c r="E492" s="78"/>
      <c r="F492" s="78"/>
      <c r="G492" s="95"/>
      <c r="H492" s="79"/>
      <c r="I492" s="80"/>
      <c r="J492" s="81"/>
      <c r="K492" s="78"/>
      <c r="L492" s="82"/>
      <c r="M492" s="78"/>
      <c r="N492" s="82"/>
      <c r="O492" s="3"/>
      <c r="P492" s="3"/>
      <c r="Q492" s="33">
        <f>N492-O492-P492</f>
        <v>0</v>
      </c>
    </row>
    <row r="493" spans="1:17" ht="24.95" customHeight="1" x14ac:dyDescent="0.2">
      <c r="A493" s="10" t="str">
        <f>B493&amp;"|"&amp;C493&amp;"|"&amp;D493&amp;"|"&amp;E493&amp;"|"&amp;M493</f>
        <v>||||</v>
      </c>
      <c r="B493" s="78"/>
      <c r="C493" s="78"/>
      <c r="D493" s="78"/>
      <c r="E493" s="78"/>
      <c r="F493" s="78"/>
      <c r="G493" s="95"/>
      <c r="H493" s="79"/>
      <c r="I493" s="80"/>
      <c r="J493" s="81"/>
      <c r="K493" s="78"/>
      <c r="L493" s="82"/>
      <c r="M493" s="78"/>
      <c r="N493" s="82"/>
      <c r="O493" s="3"/>
      <c r="P493" s="3"/>
      <c r="Q493" s="33">
        <f>N493-O493-P493</f>
        <v>0</v>
      </c>
    </row>
    <row r="494" spans="1:17" ht="24.95" customHeight="1" x14ac:dyDescent="0.2">
      <c r="A494" s="10" t="str">
        <f>B494&amp;"|"&amp;C494&amp;"|"&amp;D494&amp;"|"&amp;E494&amp;"|"&amp;M494</f>
        <v>||||</v>
      </c>
      <c r="B494" s="78"/>
      <c r="C494" s="78"/>
      <c r="D494" s="78"/>
      <c r="E494" s="78"/>
      <c r="F494" s="78"/>
      <c r="G494" s="95"/>
      <c r="H494" s="79"/>
      <c r="I494" s="80"/>
      <c r="J494" s="81"/>
      <c r="K494" s="78"/>
      <c r="L494" s="82"/>
      <c r="M494" s="78"/>
      <c r="N494" s="82"/>
      <c r="O494" s="3"/>
      <c r="P494" s="3"/>
      <c r="Q494" s="33">
        <f>N494-O494-P494</f>
        <v>0</v>
      </c>
    </row>
    <row r="495" spans="1:17" ht="24.95" customHeight="1" x14ac:dyDescent="0.2">
      <c r="A495" s="10" t="str">
        <f>B495&amp;"|"&amp;C495&amp;"|"&amp;D495&amp;"|"&amp;E495&amp;"|"&amp;M495</f>
        <v>||||</v>
      </c>
      <c r="B495" s="78"/>
      <c r="C495" s="78"/>
      <c r="D495" s="78"/>
      <c r="E495" s="78"/>
      <c r="F495" s="78"/>
      <c r="G495" s="95"/>
      <c r="H495" s="79"/>
      <c r="I495" s="80"/>
      <c r="J495" s="81"/>
      <c r="K495" s="78"/>
      <c r="L495" s="82"/>
      <c r="M495" s="78"/>
      <c r="N495" s="82"/>
      <c r="O495" s="3"/>
      <c r="P495" s="3"/>
      <c r="Q495" s="33">
        <f>N495-O495-P495</f>
        <v>0</v>
      </c>
    </row>
    <row r="496" spans="1:17" ht="24.95" customHeight="1" x14ac:dyDescent="0.2">
      <c r="A496" s="10" t="str">
        <f>B496&amp;"|"&amp;C496&amp;"|"&amp;D496&amp;"|"&amp;E496&amp;"|"&amp;M496</f>
        <v>||||</v>
      </c>
      <c r="B496" s="78"/>
      <c r="C496" s="78"/>
      <c r="D496" s="78"/>
      <c r="E496" s="78"/>
      <c r="F496" s="78"/>
      <c r="G496" s="95"/>
      <c r="H496" s="79"/>
      <c r="I496" s="80"/>
      <c r="J496" s="81"/>
      <c r="K496" s="78"/>
      <c r="L496" s="82"/>
      <c r="M496" s="78"/>
      <c r="N496" s="82"/>
      <c r="O496" s="3"/>
      <c r="P496" s="3"/>
      <c r="Q496" s="33">
        <f>N496-O496-P496</f>
        <v>0</v>
      </c>
    </row>
    <row r="497" spans="1:17" ht="24.95" customHeight="1" x14ac:dyDescent="0.2">
      <c r="A497" s="10" t="str">
        <f>B497&amp;"|"&amp;C497&amp;"|"&amp;D497&amp;"|"&amp;E497&amp;"|"&amp;M497</f>
        <v>||||</v>
      </c>
      <c r="B497" s="78"/>
      <c r="C497" s="78"/>
      <c r="D497" s="78"/>
      <c r="E497" s="78"/>
      <c r="F497" s="78"/>
      <c r="G497" s="95"/>
      <c r="H497" s="79"/>
      <c r="I497" s="80"/>
      <c r="J497" s="81"/>
      <c r="K497" s="78"/>
      <c r="L497" s="82"/>
      <c r="M497" s="78"/>
      <c r="N497" s="82"/>
      <c r="O497" s="3"/>
      <c r="P497" s="3"/>
      <c r="Q497" s="33">
        <f>N497-O497-P497</f>
        <v>0</v>
      </c>
    </row>
    <row r="498" spans="1:17" ht="24.95" customHeight="1" x14ac:dyDescent="0.2">
      <c r="A498" s="10" t="str">
        <f>B498&amp;"|"&amp;C498&amp;"|"&amp;D498&amp;"|"&amp;E498&amp;"|"&amp;M498</f>
        <v>||||</v>
      </c>
      <c r="B498" s="78"/>
      <c r="C498" s="78"/>
      <c r="D498" s="78"/>
      <c r="E498" s="78"/>
      <c r="F498" s="78"/>
      <c r="G498" s="95"/>
      <c r="H498" s="79"/>
      <c r="I498" s="80"/>
      <c r="J498" s="81"/>
      <c r="K498" s="78"/>
      <c r="L498" s="82"/>
      <c r="M498" s="78"/>
      <c r="N498" s="82"/>
      <c r="O498" s="3"/>
      <c r="P498" s="3"/>
      <c r="Q498" s="33">
        <f>N498-O498-P498</f>
        <v>0</v>
      </c>
    </row>
    <row r="499" spans="1:17" ht="24.95" customHeight="1" x14ac:dyDescent="0.2">
      <c r="A499" s="10" t="str">
        <f>B499&amp;"|"&amp;C499&amp;"|"&amp;D499&amp;"|"&amp;E499&amp;"|"&amp;M499</f>
        <v>||||</v>
      </c>
      <c r="B499" s="78"/>
      <c r="C499" s="78"/>
      <c r="D499" s="78"/>
      <c r="E499" s="78"/>
      <c r="F499" s="78"/>
      <c r="G499" s="95"/>
      <c r="H499" s="79"/>
      <c r="I499" s="80"/>
      <c r="J499" s="81"/>
      <c r="K499" s="78"/>
      <c r="L499" s="82"/>
      <c r="M499" s="78"/>
      <c r="N499" s="82"/>
      <c r="O499" s="3"/>
      <c r="P499" s="3"/>
      <c r="Q499" s="33">
        <f>N499-O499-P499</f>
        <v>0</v>
      </c>
    </row>
    <row r="500" spans="1:17" ht="24.95" customHeight="1" x14ac:dyDescent="0.2">
      <c r="A500" s="10" t="str">
        <f>B500&amp;"|"&amp;C500&amp;"|"&amp;D500&amp;"|"&amp;E500&amp;"|"&amp;M500</f>
        <v>||||</v>
      </c>
      <c r="B500" s="78"/>
      <c r="C500" s="78"/>
      <c r="D500" s="78"/>
      <c r="E500" s="78"/>
      <c r="F500" s="78"/>
      <c r="G500" s="95"/>
      <c r="H500" s="79"/>
      <c r="I500" s="80"/>
      <c r="J500" s="81"/>
      <c r="K500" s="78"/>
      <c r="L500" s="82"/>
      <c r="M500" s="78"/>
      <c r="N500" s="82"/>
      <c r="O500" s="3"/>
      <c r="P500" s="3"/>
      <c r="Q500" s="33">
        <f>N500-O500-P500</f>
        <v>0</v>
      </c>
    </row>
    <row r="501" spans="1:17" ht="24.95" customHeight="1" x14ac:dyDescent="0.2">
      <c r="A501" s="10" t="str">
        <f>B501&amp;"|"&amp;C501&amp;"|"&amp;D501&amp;"|"&amp;E501&amp;"|"&amp;M501</f>
        <v>||||</v>
      </c>
      <c r="B501" s="78"/>
      <c r="C501" s="78"/>
      <c r="D501" s="78"/>
      <c r="E501" s="78"/>
      <c r="F501" s="78"/>
      <c r="G501" s="95"/>
      <c r="H501" s="79"/>
      <c r="I501" s="80"/>
      <c r="J501" s="81"/>
      <c r="K501" s="78"/>
      <c r="L501" s="82"/>
      <c r="M501" s="78"/>
      <c r="N501" s="82"/>
      <c r="O501" s="3"/>
      <c r="P501" s="3"/>
      <c r="Q501" s="33">
        <f>N501-O501-P501</f>
        <v>0</v>
      </c>
    </row>
    <row r="502" spans="1:17" ht="24.95" customHeight="1" x14ac:dyDescent="0.2">
      <c r="A502" s="10" t="str">
        <f>B502&amp;"|"&amp;C502&amp;"|"&amp;D502&amp;"|"&amp;E502&amp;"|"&amp;M502</f>
        <v>||||</v>
      </c>
      <c r="B502" s="78"/>
      <c r="C502" s="78"/>
      <c r="D502" s="78"/>
      <c r="E502" s="78"/>
      <c r="F502" s="78"/>
      <c r="G502" s="95"/>
      <c r="H502" s="79"/>
      <c r="I502" s="80"/>
      <c r="J502" s="81"/>
      <c r="K502" s="78"/>
      <c r="L502" s="82"/>
      <c r="M502" s="78"/>
      <c r="N502" s="82"/>
      <c r="O502" s="3"/>
      <c r="P502" s="3"/>
      <c r="Q502" s="33">
        <f>N502-O502-P502</f>
        <v>0</v>
      </c>
    </row>
    <row r="503" spans="1:17" ht="24.95" customHeight="1" x14ac:dyDescent="0.2">
      <c r="A503" s="10" t="str">
        <f>B503&amp;"|"&amp;C503&amp;"|"&amp;D503&amp;"|"&amp;E503&amp;"|"&amp;M503</f>
        <v>||||</v>
      </c>
      <c r="B503" s="78"/>
      <c r="C503" s="78"/>
      <c r="D503" s="78"/>
      <c r="E503" s="78"/>
      <c r="F503" s="78"/>
      <c r="G503" s="95"/>
      <c r="H503" s="79"/>
      <c r="I503" s="80"/>
      <c r="J503" s="81"/>
      <c r="K503" s="78"/>
      <c r="L503" s="82"/>
      <c r="M503" s="78"/>
      <c r="N503" s="82"/>
      <c r="O503" s="3"/>
      <c r="P503" s="3"/>
      <c r="Q503" s="33">
        <f>N503-O503-P503</f>
        <v>0</v>
      </c>
    </row>
    <row r="504" spans="1:17" ht="24.95" customHeight="1" x14ac:dyDescent="0.2">
      <c r="A504" s="10" t="str">
        <f>B504&amp;"|"&amp;C504&amp;"|"&amp;D504&amp;"|"&amp;E504&amp;"|"&amp;M504</f>
        <v>||||</v>
      </c>
      <c r="B504" s="78"/>
      <c r="C504" s="78"/>
      <c r="D504" s="78"/>
      <c r="E504" s="78"/>
      <c r="F504" s="78"/>
      <c r="G504" s="95"/>
      <c r="H504" s="79"/>
      <c r="I504" s="80"/>
      <c r="J504" s="81"/>
      <c r="K504" s="78"/>
      <c r="L504" s="82"/>
      <c r="M504" s="78"/>
      <c r="N504" s="82"/>
      <c r="O504" s="3"/>
      <c r="P504" s="3"/>
      <c r="Q504" s="33">
        <f>N504-O504-P504</f>
        <v>0</v>
      </c>
    </row>
    <row r="505" spans="1:17" ht="24.95" customHeight="1" x14ac:dyDescent="0.2">
      <c r="A505" s="10" t="str">
        <f>B505&amp;"|"&amp;C505&amp;"|"&amp;D505&amp;"|"&amp;E505&amp;"|"&amp;M505</f>
        <v>||||</v>
      </c>
      <c r="B505" s="78"/>
      <c r="C505" s="78"/>
      <c r="D505" s="78"/>
      <c r="E505" s="78"/>
      <c r="F505" s="78"/>
      <c r="G505" s="95"/>
      <c r="H505" s="79"/>
      <c r="I505" s="80"/>
      <c r="J505" s="81"/>
      <c r="K505" s="78"/>
      <c r="L505" s="82"/>
      <c r="M505" s="78"/>
      <c r="N505" s="82"/>
      <c r="O505" s="3"/>
      <c r="P505" s="3"/>
      <c r="Q505" s="33">
        <f>N505-O505-P505</f>
        <v>0</v>
      </c>
    </row>
    <row r="506" spans="1:17" ht="24.95" customHeight="1" x14ac:dyDescent="0.2">
      <c r="A506" s="10" t="str">
        <f>B506&amp;"|"&amp;C506&amp;"|"&amp;D506&amp;"|"&amp;E506&amp;"|"&amp;M506</f>
        <v>||||</v>
      </c>
      <c r="B506" s="78"/>
      <c r="C506" s="78"/>
      <c r="D506" s="78"/>
      <c r="E506" s="78"/>
      <c r="F506" s="78"/>
      <c r="G506" s="95"/>
      <c r="H506" s="79"/>
      <c r="I506" s="80"/>
      <c r="J506" s="81"/>
      <c r="K506" s="78"/>
      <c r="L506" s="82"/>
      <c r="M506" s="78"/>
      <c r="N506" s="82"/>
      <c r="O506" s="3"/>
      <c r="P506" s="3"/>
      <c r="Q506" s="33">
        <f>N506-O506-P506</f>
        <v>0</v>
      </c>
    </row>
    <row r="507" spans="1:17" ht="24.95" customHeight="1" x14ac:dyDescent="0.2">
      <c r="A507" s="10" t="str">
        <f>B507&amp;"|"&amp;C507&amp;"|"&amp;D507&amp;"|"&amp;E507&amp;"|"&amp;M507</f>
        <v>||||</v>
      </c>
      <c r="B507" s="78"/>
      <c r="C507" s="78"/>
      <c r="D507" s="78"/>
      <c r="E507" s="78"/>
      <c r="F507" s="78"/>
      <c r="G507" s="95"/>
      <c r="H507" s="79"/>
      <c r="I507" s="80"/>
      <c r="J507" s="81"/>
      <c r="K507" s="78"/>
      <c r="L507" s="82"/>
      <c r="M507" s="78"/>
      <c r="N507" s="82"/>
      <c r="O507" s="3"/>
      <c r="P507" s="3"/>
      <c r="Q507" s="33">
        <f>N507-O507-P507</f>
        <v>0</v>
      </c>
    </row>
    <row r="508" spans="1:17" ht="24.95" customHeight="1" x14ac:dyDescent="0.2">
      <c r="A508" s="10" t="str">
        <f>B508&amp;"|"&amp;C508&amp;"|"&amp;D508&amp;"|"&amp;E508&amp;"|"&amp;M508</f>
        <v>||||</v>
      </c>
      <c r="B508" s="78"/>
      <c r="C508" s="78"/>
      <c r="D508" s="78"/>
      <c r="E508" s="78"/>
      <c r="F508" s="78"/>
      <c r="G508" s="95"/>
      <c r="H508" s="79"/>
      <c r="I508" s="80"/>
      <c r="J508" s="81"/>
      <c r="K508" s="78"/>
      <c r="L508" s="82"/>
      <c r="M508" s="78"/>
      <c r="N508" s="82"/>
      <c r="O508" s="3"/>
      <c r="P508" s="3"/>
      <c r="Q508" s="33">
        <f>N508-O508-P508</f>
        <v>0</v>
      </c>
    </row>
    <row r="509" spans="1:17" ht="24.95" customHeight="1" x14ac:dyDescent="0.2">
      <c r="A509" s="10" t="str">
        <f>B509&amp;"|"&amp;C509&amp;"|"&amp;D509&amp;"|"&amp;E509&amp;"|"&amp;M509</f>
        <v>||||</v>
      </c>
      <c r="B509" s="78"/>
      <c r="C509" s="78"/>
      <c r="D509" s="78"/>
      <c r="E509" s="78"/>
      <c r="F509" s="78"/>
      <c r="G509" s="95"/>
      <c r="H509" s="79"/>
      <c r="I509" s="80"/>
      <c r="J509" s="81"/>
      <c r="K509" s="78"/>
      <c r="L509" s="82"/>
      <c r="M509" s="78"/>
      <c r="N509" s="82"/>
      <c r="O509" s="3"/>
      <c r="P509" s="3"/>
      <c r="Q509" s="33">
        <f>N509-O509-P509</f>
        <v>0</v>
      </c>
    </row>
    <row r="510" spans="1:17" ht="24.95" customHeight="1" x14ac:dyDescent="0.2">
      <c r="A510" s="10" t="str">
        <f>B510&amp;"|"&amp;C510&amp;"|"&amp;D510&amp;"|"&amp;E510&amp;"|"&amp;M510</f>
        <v>||||</v>
      </c>
      <c r="B510" s="78"/>
      <c r="C510" s="78"/>
      <c r="D510" s="78"/>
      <c r="E510" s="78"/>
      <c r="F510" s="78"/>
      <c r="G510" s="95"/>
      <c r="H510" s="79"/>
      <c r="I510" s="80"/>
      <c r="J510" s="81"/>
      <c r="K510" s="78"/>
      <c r="L510" s="82"/>
      <c r="M510" s="78"/>
      <c r="N510" s="82"/>
      <c r="O510" s="3"/>
      <c r="P510" s="3"/>
      <c r="Q510" s="33">
        <f>N510-O510-P510</f>
        <v>0</v>
      </c>
    </row>
    <row r="511" spans="1:17" ht="24.95" customHeight="1" x14ac:dyDescent="0.2">
      <c r="A511" s="10" t="str">
        <f>B511&amp;"|"&amp;C511&amp;"|"&amp;D511&amp;"|"&amp;E511&amp;"|"&amp;M511</f>
        <v>||||</v>
      </c>
      <c r="B511" s="78"/>
      <c r="C511" s="78"/>
      <c r="D511" s="78"/>
      <c r="E511" s="78"/>
      <c r="F511" s="78"/>
      <c r="G511" s="95"/>
      <c r="H511" s="79"/>
      <c r="I511" s="80"/>
      <c r="J511" s="81"/>
      <c r="K511" s="78"/>
      <c r="L511" s="82"/>
      <c r="M511" s="78"/>
      <c r="N511" s="82"/>
      <c r="O511" s="3"/>
      <c r="P511" s="3"/>
      <c r="Q511" s="33">
        <f>N511-O511-P511</f>
        <v>0</v>
      </c>
    </row>
    <row r="512" spans="1:17" ht="24.95" customHeight="1" x14ac:dyDescent="0.2">
      <c r="A512" s="10" t="str">
        <f>B512&amp;"|"&amp;C512&amp;"|"&amp;D512&amp;"|"&amp;E512&amp;"|"&amp;M512</f>
        <v>||||</v>
      </c>
      <c r="B512" s="78"/>
      <c r="C512" s="78"/>
      <c r="D512" s="78"/>
      <c r="E512" s="78"/>
      <c r="F512" s="78"/>
      <c r="G512" s="95"/>
      <c r="H512" s="79"/>
      <c r="I512" s="80"/>
      <c r="J512" s="81"/>
      <c r="K512" s="78"/>
      <c r="L512" s="82"/>
      <c r="M512" s="78"/>
      <c r="N512" s="82"/>
      <c r="O512" s="3"/>
      <c r="P512" s="3"/>
      <c r="Q512" s="33">
        <f>N512-O512-P512</f>
        <v>0</v>
      </c>
    </row>
    <row r="513" spans="1:17" ht="24.95" customHeight="1" x14ac:dyDescent="0.2">
      <c r="A513" s="10" t="str">
        <f>B513&amp;"|"&amp;C513&amp;"|"&amp;D513&amp;"|"&amp;E513&amp;"|"&amp;M513</f>
        <v>||||</v>
      </c>
      <c r="B513" s="78"/>
      <c r="C513" s="78"/>
      <c r="D513" s="78"/>
      <c r="E513" s="78"/>
      <c r="F513" s="78"/>
      <c r="G513" s="95"/>
      <c r="H513" s="79"/>
      <c r="I513" s="80"/>
      <c r="J513" s="81"/>
      <c r="K513" s="78"/>
      <c r="L513" s="82"/>
      <c r="M513" s="78"/>
      <c r="N513" s="82"/>
      <c r="O513" s="3"/>
      <c r="P513" s="3"/>
      <c r="Q513" s="33">
        <f>N513-O513-P513</f>
        <v>0</v>
      </c>
    </row>
    <row r="514" spans="1:17" ht="24.95" customHeight="1" x14ac:dyDescent="0.2">
      <c r="A514" s="10" t="str">
        <f>B514&amp;"|"&amp;C514&amp;"|"&amp;D514&amp;"|"&amp;E514&amp;"|"&amp;M514</f>
        <v>||||</v>
      </c>
      <c r="B514" s="78"/>
      <c r="C514" s="78"/>
      <c r="D514" s="78"/>
      <c r="E514" s="78"/>
      <c r="F514" s="78"/>
      <c r="G514" s="95"/>
      <c r="H514" s="79"/>
      <c r="I514" s="80"/>
      <c r="J514" s="81"/>
      <c r="K514" s="78"/>
      <c r="L514" s="82"/>
      <c r="M514" s="78"/>
      <c r="N514" s="82"/>
      <c r="O514" s="3"/>
      <c r="P514" s="3"/>
      <c r="Q514" s="33">
        <f>N514-O514-P514</f>
        <v>0</v>
      </c>
    </row>
    <row r="515" spans="1:17" ht="24.95" customHeight="1" x14ac:dyDescent="0.2">
      <c r="A515" s="10" t="str">
        <f>B515&amp;"|"&amp;C515&amp;"|"&amp;D515&amp;"|"&amp;E515&amp;"|"&amp;M515</f>
        <v>||||</v>
      </c>
      <c r="B515" s="78"/>
      <c r="C515" s="78"/>
      <c r="D515" s="78"/>
      <c r="E515" s="78"/>
      <c r="F515" s="78"/>
      <c r="G515" s="95"/>
      <c r="H515" s="79"/>
      <c r="I515" s="80"/>
      <c r="J515" s="81"/>
      <c r="K515" s="78"/>
      <c r="L515" s="82"/>
      <c r="M515" s="78"/>
      <c r="N515" s="82"/>
      <c r="O515" s="3"/>
      <c r="P515" s="3"/>
      <c r="Q515" s="33">
        <f>N515-O515-P515</f>
        <v>0</v>
      </c>
    </row>
    <row r="516" spans="1:17" ht="24.95" customHeight="1" x14ac:dyDescent="0.2">
      <c r="A516" s="10" t="str">
        <f>B516&amp;"|"&amp;C516&amp;"|"&amp;D516&amp;"|"&amp;E516&amp;"|"&amp;M516</f>
        <v>||||</v>
      </c>
      <c r="B516" s="78"/>
      <c r="C516" s="78"/>
      <c r="D516" s="78"/>
      <c r="E516" s="78"/>
      <c r="F516" s="78"/>
      <c r="G516" s="95"/>
      <c r="H516" s="79"/>
      <c r="I516" s="80"/>
      <c r="J516" s="81"/>
      <c r="K516" s="78"/>
      <c r="L516" s="82"/>
      <c r="M516" s="78"/>
      <c r="N516" s="82"/>
      <c r="O516" s="3"/>
      <c r="P516" s="3"/>
      <c r="Q516" s="33">
        <f>N516-O516-P516</f>
        <v>0</v>
      </c>
    </row>
    <row r="517" spans="1:17" ht="24.95" customHeight="1" x14ac:dyDescent="0.2">
      <c r="A517" s="10" t="str">
        <f>B517&amp;"|"&amp;C517&amp;"|"&amp;D517&amp;"|"&amp;E517&amp;"|"&amp;M517</f>
        <v>||||</v>
      </c>
      <c r="B517" s="78"/>
      <c r="C517" s="78"/>
      <c r="D517" s="78"/>
      <c r="E517" s="78"/>
      <c r="F517" s="78"/>
      <c r="G517" s="95"/>
      <c r="H517" s="79"/>
      <c r="I517" s="80"/>
      <c r="J517" s="81"/>
      <c r="K517" s="78"/>
      <c r="L517" s="82"/>
      <c r="M517" s="78"/>
      <c r="N517" s="82"/>
      <c r="O517" s="3"/>
      <c r="P517" s="3"/>
      <c r="Q517" s="33">
        <f>N517-O517-P517</f>
        <v>0</v>
      </c>
    </row>
    <row r="518" spans="1:17" ht="24.95" customHeight="1" x14ac:dyDescent="0.2">
      <c r="A518" s="10" t="str">
        <f>B518&amp;"|"&amp;C518&amp;"|"&amp;D518&amp;"|"&amp;E518&amp;"|"&amp;M518</f>
        <v>||||</v>
      </c>
      <c r="B518" s="78"/>
      <c r="C518" s="78"/>
      <c r="D518" s="78"/>
      <c r="E518" s="78"/>
      <c r="F518" s="78"/>
      <c r="G518" s="95"/>
      <c r="H518" s="79"/>
      <c r="I518" s="80"/>
      <c r="J518" s="81"/>
      <c r="K518" s="78"/>
      <c r="L518" s="82"/>
      <c r="M518" s="78"/>
      <c r="N518" s="82"/>
      <c r="O518" s="3"/>
      <c r="P518" s="3"/>
      <c r="Q518" s="33">
        <f>N518-O518-P518</f>
        <v>0</v>
      </c>
    </row>
    <row r="519" spans="1:17" ht="24.95" customHeight="1" x14ac:dyDescent="0.2">
      <c r="A519" s="10" t="str">
        <f>B519&amp;"|"&amp;C519&amp;"|"&amp;D519&amp;"|"&amp;E519&amp;"|"&amp;M519</f>
        <v>||||</v>
      </c>
      <c r="B519" s="78"/>
      <c r="C519" s="78"/>
      <c r="D519" s="78"/>
      <c r="E519" s="78"/>
      <c r="F519" s="78"/>
      <c r="G519" s="95"/>
      <c r="H519" s="79"/>
      <c r="I519" s="80"/>
      <c r="J519" s="81"/>
      <c r="K519" s="78"/>
      <c r="L519" s="82"/>
      <c r="M519" s="78"/>
      <c r="N519" s="82"/>
      <c r="O519" s="3"/>
      <c r="P519" s="3"/>
      <c r="Q519" s="33">
        <f>N519-O519-P519</f>
        <v>0</v>
      </c>
    </row>
    <row r="520" spans="1:17" ht="24.95" customHeight="1" x14ac:dyDescent="0.2">
      <c r="A520" s="10" t="str">
        <f>B520&amp;"|"&amp;C520&amp;"|"&amp;D520&amp;"|"&amp;E520&amp;"|"&amp;M520</f>
        <v>||||</v>
      </c>
      <c r="B520" s="78"/>
      <c r="C520" s="78"/>
      <c r="D520" s="78"/>
      <c r="E520" s="78"/>
      <c r="F520" s="78"/>
      <c r="G520" s="95"/>
      <c r="H520" s="79"/>
      <c r="I520" s="80"/>
      <c r="J520" s="81"/>
      <c r="K520" s="78"/>
      <c r="L520" s="82"/>
      <c r="M520" s="78"/>
      <c r="N520" s="82"/>
      <c r="O520" s="3"/>
      <c r="P520" s="3"/>
      <c r="Q520" s="33">
        <f>N520-O520-P520</f>
        <v>0</v>
      </c>
    </row>
    <row r="521" spans="1:17" ht="24.95" customHeight="1" x14ac:dyDescent="0.2">
      <c r="A521" s="10" t="str">
        <f>B521&amp;"|"&amp;C521&amp;"|"&amp;D521&amp;"|"&amp;E521&amp;"|"&amp;M521</f>
        <v>||||</v>
      </c>
      <c r="B521" s="78"/>
      <c r="C521" s="78"/>
      <c r="D521" s="78"/>
      <c r="E521" s="78"/>
      <c r="F521" s="78"/>
      <c r="G521" s="95"/>
      <c r="H521" s="79"/>
      <c r="I521" s="80"/>
      <c r="J521" s="81"/>
      <c r="K521" s="78"/>
      <c r="L521" s="82"/>
      <c r="M521" s="78"/>
      <c r="N521" s="82"/>
      <c r="O521" s="3"/>
      <c r="P521" s="3"/>
      <c r="Q521" s="33">
        <f>N521-O521-P521</f>
        <v>0</v>
      </c>
    </row>
    <row r="522" spans="1:17" ht="24.95" customHeight="1" x14ac:dyDescent="0.2">
      <c r="A522" s="10" t="str">
        <f>B522&amp;"|"&amp;C522&amp;"|"&amp;D522&amp;"|"&amp;E522&amp;"|"&amp;M522</f>
        <v>||||</v>
      </c>
      <c r="B522" s="78"/>
      <c r="C522" s="78"/>
      <c r="D522" s="78"/>
      <c r="E522" s="78"/>
      <c r="F522" s="78"/>
      <c r="G522" s="95"/>
      <c r="H522" s="79"/>
      <c r="I522" s="80"/>
      <c r="J522" s="81"/>
      <c r="K522" s="78"/>
      <c r="L522" s="82"/>
      <c r="M522" s="78"/>
      <c r="N522" s="82"/>
      <c r="O522" s="3"/>
      <c r="P522" s="3"/>
      <c r="Q522" s="33">
        <f>N522-O522-P522</f>
        <v>0</v>
      </c>
    </row>
    <row r="523" spans="1:17" ht="24.95" customHeight="1" x14ac:dyDescent="0.2">
      <c r="A523" s="10" t="str">
        <f>B523&amp;"|"&amp;C523&amp;"|"&amp;D523&amp;"|"&amp;E523&amp;"|"&amp;M523</f>
        <v>||||</v>
      </c>
      <c r="B523" s="78"/>
      <c r="C523" s="78"/>
      <c r="D523" s="78"/>
      <c r="E523" s="78"/>
      <c r="F523" s="78"/>
      <c r="G523" s="95"/>
      <c r="H523" s="79"/>
      <c r="I523" s="80"/>
      <c r="J523" s="81"/>
      <c r="K523" s="78"/>
      <c r="L523" s="82"/>
      <c r="M523" s="78"/>
      <c r="N523" s="82"/>
      <c r="O523" s="3"/>
      <c r="P523" s="3"/>
      <c r="Q523" s="33">
        <f>N523-O523-P523</f>
        <v>0</v>
      </c>
    </row>
    <row r="524" spans="1:17" ht="24.95" customHeight="1" x14ac:dyDescent="0.2">
      <c r="A524" s="10" t="str">
        <f>B524&amp;"|"&amp;C524&amp;"|"&amp;D524&amp;"|"&amp;E524&amp;"|"&amp;M524</f>
        <v>||||</v>
      </c>
      <c r="B524" s="78"/>
      <c r="C524" s="78"/>
      <c r="D524" s="78"/>
      <c r="E524" s="78"/>
      <c r="F524" s="78"/>
      <c r="G524" s="95"/>
      <c r="H524" s="79"/>
      <c r="I524" s="80"/>
      <c r="J524" s="81"/>
      <c r="K524" s="78"/>
      <c r="L524" s="82"/>
      <c r="M524" s="78"/>
      <c r="N524" s="82"/>
      <c r="O524" s="3"/>
      <c r="P524" s="3"/>
      <c r="Q524" s="33">
        <f>N524-O524-P524</f>
        <v>0</v>
      </c>
    </row>
    <row r="525" spans="1:17" ht="24.95" customHeight="1" x14ac:dyDescent="0.2">
      <c r="A525" s="10" t="str">
        <f>B525&amp;"|"&amp;C525&amp;"|"&amp;D525&amp;"|"&amp;E525&amp;"|"&amp;M525</f>
        <v>||||</v>
      </c>
      <c r="B525" s="78"/>
      <c r="C525" s="78"/>
      <c r="D525" s="78"/>
      <c r="E525" s="78"/>
      <c r="F525" s="78"/>
      <c r="G525" s="95"/>
      <c r="H525" s="79"/>
      <c r="I525" s="80"/>
      <c r="J525" s="81"/>
      <c r="K525" s="78"/>
      <c r="L525" s="82"/>
      <c r="M525" s="78"/>
      <c r="N525" s="82"/>
      <c r="O525" s="3"/>
      <c r="P525" s="3"/>
      <c r="Q525" s="33">
        <f>N525-O525-P525</f>
        <v>0</v>
      </c>
    </row>
    <row r="526" spans="1:17" ht="24.95" customHeight="1" x14ac:dyDescent="0.2">
      <c r="A526" s="10" t="str">
        <f>B526&amp;"|"&amp;C526&amp;"|"&amp;D526&amp;"|"&amp;E526&amp;"|"&amp;M526</f>
        <v>||||</v>
      </c>
      <c r="B526" s="78"/>
      <c r="C526" s="78"/>
      <c r="D526" s="78"/>
      <c r="E526" s="78"/>
      <c r="F526" s="78"/>
      <c r="G526" s="95"/>
      <c r="H526" s="79"/>
      <c r="I526" s="80"/>
      <c r="J526" s="81"/>
      <c r="K526" s="78"/>
      <c r="L526" s="82"/>
      <c r="M526" s="78"/>
      <c r="N526" s="82"/>
      <c r="O526" s="3"/>
      <c r="P526" s="3"/>
      <c r="Q526" s="33">
        <f>N526-O526-P526</f>
        <v>0</v>
      </c>
    </row>
    <row r="527" spans="1:17" ht="24.95" customHeight="1" x14ac:dyDescent="0.2">
      <c r="A527" s="10" t="str">
        <f>B527&amp;"|"&amp;C527&amp;"|"&amp;D527&amp;"|"&amp;E527&amp;"|"&amp;M527</f>
        <v>||||</v>
      </c>
      <c r="B527" s="78"/>
      <c r="C527" s="78"/>
      <c r="D527" s="78"/>
      <c r="E527" s="78"/>
      <c r="F527" s="78"/>
      <c r="G527" s="95"/>
      <c r="H527" s="79"/>
      <c r="I527" s="80"/>
      <c r="J527" s="81"/>
      <c r="K527" s="78"/>
      <c r="L527" s="82"/>
      <c r="M527" s="78"/>
      <c r="N527" s="82"/>
      <c r="O527" s="3"/>
      <c r="P527" s="3"/>
      <c r="Q527" s="33">
        <f>N527-O527-P527</f>
        <v>0</v>
      </c>
    </row>
    <row r="528" spans="1:17" ht="24.95" customHeight="1" x14ac:dyDescent="0.2">
      <c r="A528" s="10" t="str">
        <f>B528&amp;"|"&amp;C528&amp;"|"&amp;D528&amp;"|"&amp;E528&amp;"|"&amp;M528</f>
        <v>||||</v>
      </c>
      <c r="B528" s="78"/>
      <c r="C528" s="78"/>
      <c r="D528" s="78"/>
      <c r="E528" s="78"/>
      <c r="F528" s="78"/>
      <c r="G528" s="95"/>
      <c r="H528" s="79"/>
      <c r="I528" s="80"/>
      <c r="J528" s="81"/>
      <c r="K528" s="78"/>
      <c r="L528" s="82"/>
      <c r="M528" s="78"/>
      <c r="N528" s="82"/>
      <c r="O528" s="3"/>
      <c r="P528" s="3"/>
      <c r="Q528" s="33">
        <f>N528-O528-P528</f>
        <v>0</v>
      </c>
    </row>
    <row r="529" spans="1:17" ht="24.95" customHeight="1" x14ac:dyDescent="0.2">
      <c r="A529" s="10" t="str">
        <f>B529&amp;"|"&amp;C529&amp;"|"&amp;D529&amp;"|"&amp;E529&amp;"|"&amp;M529</f>
        <v>||||</v>
      </c>
      <c r="B529" s="78"/>
      <c r="C529" s="78"/>
      <c r="D529" s="78"/>
      <c r="E529" s="78"/>
      <c r="F529" s="78"/>
      <c r="G529" s="95"/>
      <c r="H529" s="79"/>
      <c r="I529" s="80"/>
      <c r="J529" s="81"/>
      <c r="K529" s="78"/>
      <c r="L529" s="82"/>
      <c r="M529" s="78"/>
      <c r="N529" s="82"/>
      <c r="O529" s="3"/>
      <c r="P529" s="3"/>
      <c r="Q529" s="33">
        <f>N529-O529-P529</f>
        <v>0</v>
      </c>
    </row>
    <row r="530" spans="1:17" ht="24.95" customHeight="1" x14ac:dyDescent="0.2">
      <c r="A530" s="10" t="str">
        <f>B530&amp;"|"&amp;C530&amp;"|"&amp;D530&amp;"|"&amp;E530&amp;"|"&amp;M530</f>
        <v>||||</v>
      </c>
      <c r="B530" s="78"/>
      <c r="C530" s="78"/>
      <c r="D530" s="78"/>
      <c r="E530" s="78"/>
      <c r="F530" s="78"/>
      <c r="G530" s="95"/>
      <c r="H530" s="79"/>
      <c r="I530" s="80"/>
      <c r="J530" s="81"/>
      <c r="K530" s="78"/>
      <c r="L530" s="82"/>
      <c r="M530" s="78"/>
      <c r="N530" s="82"/>
      <c r="O530" s="3"/>
      <c r="P530" s="3"/>
      <c r="Q530" s="33">
        <f>N530-O530-P530</f>
        <v>0</v>
      </c>
    </row>
    <row r="531" spans="1:17" ht="24.95" customHeight="1" x14ac:dyDescent="0.2">
      <c r="A531" s="10" t="str">
        <f>B531&amp;"|"&amp;C531&amp;"|"&amp;D531&amp;"|"&amp;E531&amp;"|"&amp;M531</f>
        <v>||||</v>
      </c>
      <c r="B531" s="78"/>
      <c r="C531" s="78"/>
      <c r="D531" s="78"/>
      <c r="E531" s="78"/>
      <c r="F531" s="78"/>
      <c r="G531" s="95"/>
      <c r="H531" s="79"/>
      <c r="I531" s="80"/>
      <c r="J531" s="81"/>
      <c r="K531" s="78"/>
      <c r="L531" s="82"/>
      <c r="M531" s="78"/>
      <c r="N531" s="82"/>
      <c r="O531" s="3"/>
      <c r="P531" s="3"/>
      <c r="Q531" s="33">
        <f>N531-O531-P531</f>
        <v>0</v>
      </c>
    </row>
    <row r="532" spans="1:17" ht="24.95" customHeight="1" x14ac:dyDescent="0.2">
      <c r="A532" s="10" t="str">
        <f>B532&amp;"|"&amp;C532&amp;"|"&amp;D532&amp;"|"&amp;E532&amp;"|"&amp;M532</f>
        <v>||||</v>
      </c>
      <c r="B532" s="78"/>
      <c r="C532" s="78"/>
      <c r="D532" s="78"/>
      <c r="E532" s="78"/>
      <c r="F532" s="78"/>
      <c r="G532" s="95"/>
      <c r="H532" s="79"/>
      <c r="I532" s="80"/>
      <c r="J532" s="81"/>
      <c r="K532" s="78"/>
      <c r="L532" s="82"/>
      <c r="M532" s="78"/>
      <c r="N532" s="82"/>
      <c r="O532" s="3"/>
      <c r="P532" s="3"/>
      <c r="Q532" s="33">
        <f>N532-O532-P532</f>
        <v>0</v>
      </c>
    </row>
    <row r="533" spans="1:17" ht="24.95" customHeight="1" x14ac:dyDescent="0.2">
      <c r="A533" s="10" t="str">
        <f>B533&amp;"|"&amp;C533&amp;"|"&amp;D533&amp;"|"&amp;E533&amp;"|"&amp;M533</f>
        <v>||||</v>
      </c>
      <c r="B533" s="78"/>
      <c r="C533" s="78"/>
      <c r="D533" s="78"/>
      <c r="E533" s="78"/>
      <c r="F533" s="78"/>
      <c r="G533" s="95"/>
      <c r="H533" s="79"/>
      <c r="I533" s="80"/>
      <c r="J533" s="81"/>
      <c r="K533" s="78"/>
      <c r="L533" s="82"/>
      <c r="M533" s="78"/>
      <c r="N533" s="82"/>
      <c r="O533" s="3"/>
      <c r="P533" s="3"/>
      <c r="Q533" s="33">
        <f>N533-O533-P533</f>
        <v>0</v>
      </c>
    </row>
    <row r="534" spans="1:17" ht="24.95" customHeight="1" x14ac:dyDescent="0.2">
      <c r="A534" s="10" t="str">
        <f>B534&amp;"|"&amp;C534&amp;"|"&amp;D534&amp;"|"&amp;E534&amp;"|"&amp;M534</f>
        <v>||||</v>
      </c>
      <c r="B534" s="78"/>
      <c r="C534" s="78"/>
      <c r="D534" s="78"/>
      <c r="E534" s="78"/>
      <c r="F534" s="78"/>
      <c r="G534" s="95"/>
      <c r="H534" s="79"/>
      <c r="I534" s="80"/>
      <c r="J534" s="81"/>
      <c r="K534" s="78"/>
      <c r="L534" s="82"/>
      <c r="M534" s="78"/>
      <c r="N534" s="82"/>
      <c r="O534" s="3"/>
      <c r="P534" s="3"/>
      <c r="Q534" s="33">
        <f>N534-O534-P534</f>
        <v>0</v>
      </c>
    </row>
    <row r="535" spans="1:17" ht="24.95" customHeight="1" x14ac:dyDescent="0.2">
      <c r="A535" s="10" t="str">
        <f>B535&amp;"|"&amp;C535&amp;"|"&amp;D535&amp;"|"&amp;E535&amp;"|"&amp;M535</f>
        <v>||||</v>
      </c>
      <c r="B535" s="78"/>
      <c r="C535" s="78"/>
      <c r="D535" s="78"/>
      <c r="E535" s="78"/>
      <c r="F535" s="78"/>
      <c r="G535" s="95"/>
      <c r="H535" s="79"/>
      <c r="I535" s="80"/>
      <c r="J535" s="81"/>
      <c r="K535" s="78"/>
      <c r="L535" s="82"/>
      <c r="M535" s="78"/>
      <c r="N535" s="82"/>
      <c r="O535" s="3"/>
      <c r="P535" s="3"/>
      <c r="Q535" s="33">
        <f>N535-O535-P535</f>
        <v>0</v>
      </c>
    </row>
    <row r="536" spans="1:17" ht="24.95" customHeight="1" x14ac:dyDescent="0.2">
      <c r="A536" s="10" t="str">
        <f>B536&amp;"|"&amp;C536&amp;"|"&amp;D536&amp;"|"&amp;E536&amp;"|"&amp;M536</f>
        <v>||||</v>
      </c>
      <c r="B536" s="78"/>
      <c r="C536" s="78"/>
      <c r="D536" s="78"/>
      <c r="E536" s="78"/>
      <c r="F536" s="78"/>
      <c r="G536" s="95"/>
      <c r="H536" s="79"/>
      <c r="I536" s="80"/>
      <c r="J536" s="81"/>
      <c r="K536" s="78"/>
      <c r="L536" s="82"/>
      <c r="M536" s="78"/>
      <c r="N536" s="82"/>
      <c r="O536" s="3"/>
      <c r="P536" s="3"/>
      <c r="Q536" s="33">
        <f>N536-O536-P536</f>
        <v>0</v>
      </c>
    </row>
    <row r="537" spans="1:17" ht="24.95" customHeight="1" x14ac:dyDescent="0.2">
      <c r="A537" s="10" t="str">
        <f>B537&amp;"|"&amp;C537&amp;"|"&amp;D537&amp;"|"&amp;E537&amp;"|"&amp;M537</f>
        <v>||||</v>
      </c>
      <c r="B537" s="78"/>
      <c r="C537" s="78"/>
      <c r="D537" s="78"/>
      <c r="E537" s="78"/>
      <c r="F537" s="78"/>
      <c r="G537" s="95"/>
      <c r="H537" s="79"/>
      <c r="I537" s="80"/>
      <c r="J537" s="81"/>
      <c r="K537" s="78"/>
      <c r="L537" s="82"/>
      <c r="M537" s="78"/>
      <c r="N537" s="82"/>
      <c r="O537" s="3"/>
      <c r="P537" s="3"/>
      <c r="Q537" s="33">
        <f>N537-O537-P537</f>
        <v>0</v>
      </c>
    </row>
    <row r="538" spans="1:17" ht="24.95" customHeight="1" x14ac:dyDescent="0.2">
      <c r="A538" s="10" t="str">
        <f>B538&amp;"|"&amp;C538&amp;"|"&amp;D538&amp;"|"&amp;E538&amp;"|"&amp;M538</f>
        <v>||||</v>
      </c>
      <c r="B538" s="78"/>
      <c r="C538" s="78"/>
      <c r="D538" s="78"/>
      <c r="E538" s="78"/>
      <c r="F538" s="78"/>
      <c r="G538" s="95"/>
      <c r="H538" s="79"/>
      <c r="I538" s="80"/>
      <c r="J538" s="81"/>
      <c r="K538" s="78"/>
      <c r="L538" s="82"/>
      <c r="M538" s="78"/>
      <c r="N538" s="82"/>
      <c r="O538" s="3"/>
      <c r="P538" s="3"/>
      <c r="Q538" s="33">
        <f>N538-O538-P538</f>
        <v>0</v>
      </c>
    </row>
    <row r="539" spans="1:17" ht="24.95" customHeight="1" x14ac:dyDescent="0.2">
      <c r="A539" s="10" t="str">
        <f>B539&amp;"|"&amp;C539&amp;"|"&amp;D539&amp;"|"&amp;E539&amp;"|"&amp;M539</f>
        <v>||||</v>
      </c>
      <c r="B539" s="78"/>
      <c r="C539" s="78"/>
      <c r="D539" s="78"/>
      <c r="E539" s="78"/>
      <c r="F539" s="78"/>
      <c r="G539" s="95"/>
      <c r="H539" s="79"/>
      <c r="I539" s="80"/>
      <c r="J539" s="81"/>
      <c r="K539" s="78"/>
      <c r="L539" s="82"/>
      <c r="M539" s="78"/>
      <c r="N539" s="82"/>
      <c r="O539" s="3"/>
      <c r="P539" s="3"/>
      <c r="Q539" s="33">
        <f>N539-O539-P539</f>
        <v>0</v>
      </c>
    </row>
    <row r="540" spans="1:17" ht="24.95" customHeight="1" x14ac:dyDescent="0.2">
      <c r="A540" s="10" t="str">
        <f>B540&amp;"|"&amp;C540&amp;"|"&amp;D540&amp;"|"&amp;E540&amp;"|"&amp;M540</f>
        <v>||||</v>
      </c>
      <c r="B540" s="78"/>
      <c r="C540" s="78"/>
      <c r="D540" s="78"/>
      <c r="E540" s="78"/>
      <c r="F540" s="78"/>
      <c r="G540" s="95"/>
      <c r="H540" s="79"/>
      <c r="I540" s="80"/>
      <c r="J540" s="81"/>
      <c r="K540" s="78"/>
      <c r="L540" s="82"/>
      <c r="M540" s="78"/>
      <c r="N540" s="82"/>
      <c r="O540" s="3"/>
      <c r="P540" s="3"/>
      <c r="Q540" s="33">
        <f>N540-O540-P540</f>
        <v>0</v>
      </c>
    </row>
    <row r="541" spans="1:17" ht="24.95" customHeight="1" x14ac:dyDescent="0.2">
      <c r="A541" s="10" t="str">
        <f>B541&amp;"|"&amp;C541&amp;"|"&amp;D541&amp;"|"&amp;E541&amp;"|"&amp;M541</f>
        <v>||||</v>
      </c>
      <c r="B541" s="78"/>
      <c r="C541" s="78"/>
      <c r="D541" s="78"/>
      <c r="E541" s="78"/>
      <c r="F541" s="78"/>
      <c r="G541" s="95"/>
      <c r="H541" s="79"/>
      <c r="I541" s="80"/>
      <c r="J541" s="81"/>
      <c r="K541" s="78"/>
      <c r="L541" s="82"/>
      <c r="M541" s="78"/>
      <c r="N541" s="82"/>
      <c r="O541" s="3"/>
      <c r="P541" s="3"/>
      <c r="Q541" s="33">
        <f>N541-O541-P541</f>
        <v>0</v>
      </c>
    </row>
    <row r="542" spans="1:17" ht="24.95" customHeight="1" x14ac:dyDescent="0.2">
      <c r="A542" s="10" t="str">
        <f>B542&amp;"|"&amp;C542&amp;"|"&amp;D542&amp;"|"&amp;E542&amp;"|"&amp;M542</f>
        <v>||||</v>
      </c>
      <c r="B542" s="78"/>
      <c r="C542" s="78"/>
      <c r="D542" s="78"/>
      <c r="E542" s="78"/>
      <c r="F542" s="78"/>
      <c r="G542" s="95"/>
      <c r="H542" s="79"/>
      <c r="I542" s="80"/>
      <c r="J542" s="81"/>
      <c r="K542" s="78"/>
      <c r="L542" s="82"/>
      <c r="M542" s="78"/>
      <c r="N542" s="82"/>
      <c r="O542" s="3"/>
      <c r="P542" s="3"/>
      <c r="Q542" s="33">
        <f>N542-O542-P542</f>
        <v>0</v>
      </c>
    </row>
    <row r="543" spans="1:17" ht="24.95" customHeight="1" x14ac:dyDescent="0.2">
      <c r="A543" s="10" t="str">
        <f>B543&amp;"|"&amp;C543&amp;"|"&amp;D543&amp;"|"&amp;E543&amp;"|"&amp;M543</f>
        <v>||||</v>
      </c>
      <c r="B543" s="78"/>
      <c r="C543" s="78"/>
      <c r="D543" s="78"/>
      <c r="E543" s="78"/>
      <c r="F543" s="78"/>
      <c r="G543" s="95"/>
      <c r="H543" s="79"/>
      <c r="I543" s="80"/>
      <c r="J543" s="81"/>
      <c r="K543" s="78"/>
      <c r="L543" s="82"/>
      <c r="M543" s="78"/>
      <c r="N543" s="82"/>
      <c r="O543" s="3"/>
      <c r="P543" s="3"/>
      <c r="Q543" s="33">
        <f>N543-O543-P543</f>
        <v>0</v>
      </c>
    </row>
    <row r="544" spans="1:17" ht="24.95" customHeight="1" x14ac:dyDescent="0.2">
      <c r="A544" s="10" t="str">
        <f>B544&amp;"|"&amp;C544&amp;"|"&amp;D544&amp;"|"&amp;E544&amp;"|"&amp;M544</f>
        <v>||||</v>
      </c>
      <c r="B544" s="78"/>
      <c r="C544" s="78"/>
      <c r="D544" s="78"/>
      <c r="E544" s="78"/>
      <c r="F544" s="78"/>
      <c r="G544" s="95"/>
      <c r="H544" s="79"/>
      <c r="I544" s="80"/>
      <c r="J544" s="81"/>
      <c r="K544" s="78"/>
      <c r="L544" s="82"/>
      <c r="M544" s="78"/>
      <c r="N544" s="82"/>
      <c r="O544" s="3"/>
      <c r="P544" s="3"/>
      <c r="Q544" s="33">
        <f>N544-O544-P544</f>
        <v>0</v>
      </c>
    </row>
    <row r="545" spans="1:17" ht="24.95" customHeight="1" x14ac:dyDescent="0.2">
      <c r="A545" s="10" t="str">
        <f>B545&amp;"|"&amp;C545&amp;"|"&amp;D545&amp;"|"&amp;E545&amp;"|"&amp;M545</f>
        <v>||||</v>
      </c>
      <c r="B545" s="78"/>
      <c r="C545" s="78"/>
      <c r="D545" s="78"/>
      <c r="E545" s="78"/>
      <c r="F545" s="78"/>
      <c r="G545" s="95"/>
      <c r="H545" s="79"/>
      <c r="I545" s="80"/>
      <c r="J545" s="81"/>
      <c r="K545" s="78"/>
      <c r="L545" s="82"/>
      <c r="M545" s="78"/>
      <c r="N545" s="82"/>
      <c r="O545" s="3"/>
      <c r="P545" s="3"/>
      <c r="Q545" s="33">
        <f>N545-O545-P545</f>
        <v>0</v>
      </c>
    </row>
    <row r="546" spans="1:17" ht="24.95" customHeight="1" x14ac:dyDescent="0.2">
      <c r="A546" s="10" t="str">
        <f>B546&amp;"|"&amp;C546&amp;"|"&amp;D546&amp;"|"&amp;E546&amp;"|"&amp;M546</f>
        <v>||||</v>
      </c>
      <c r="B546" s="78"/>
      <c r="C546" s="78"/>
      <c r="D546" s="78"/>
      <c r="E546" s="78"/>
      <c r="F546" s="78"/>
      <c r="G546" s="95"/>
      <c r="H546" s="79"/>
      <c r="I546" s="80"/>
      <c r="J546" s="81"/>
      <c r="K546" s="78"/>
      <c r="L546" s="82"/>
      <c r="M546" s="78"/>
      <c r="N546" s="82"/>
      <c r="O546" s="3"/>
      <c r="P546" s="3"/>
      <c r="Q546" s="33">
        <f>N546-O546-P546</f>
        <v>0</v>
      </c>
    </row>
    <row r="547" spans="1:17" ht="24.95" customHeight="1" x14ac:dyDescent="0.2">
      <c r="A547" s="10" t="str">
        <f>B547&amp;"|"&amp;C547&amp;"|"&amp;D547&amp;"|"&amp;E547&amp;"|"&amp;M547</f>
        <v>||||</v>
      </c>
      <c r="B547" s="78"/>
      <c r="C547" s="78"/>
      <c r="D547" s="78"/>
      <c r="E547" s="78"/>
      <c r="F547" s="78"/>
      <c r="G547" s="95"/>
      <c r="H547" s="79"/>
      <c r="I547" s="80"/>
      <c r="J547" s="81"/>
      <c r="K547" s="78"/>
      <c r="L547" s="82"/>
      <c r="M547" s="78"/>
      <c r="N547" s="82"/>
      <c r="O547" s="3"/>
      <c r="P547" s="3"/>
      <c r="Q547" s="33">
        <f>N547-O547-P547</f>
        <v>0</v>
      </c>
    </row>
    <row r="548" spans="1:17" ht="24.95" customHeight="1" x14ac:dyDescent="0.2">
      <c r="A548" s="10" t="str">
        <f>B548&amp;"|"&amp;C548&amp;"|"&amp;D548&amp;"|"&amp;E548&amp;"|"&amp;M548</f>
        <v>||||</v>
      </c>
      <c r="B548" s="78"/>
      <c r="C548" s="78"/>
      <c r="D548" s="78"/>
      <c r="E548" s="78"/>
      <c r="F548" s="78"/>
      <c r="G548" s="95"/>
      <c r="H548" s="79"/>
      <c r="I548" s="80"/>
      <c r="J548" s="81"/>
      <c r="K548" s="78"/>
      <c r="L548" s="82"/>
      <c r="M548" s="78"/>
      <c r="N548" s="82"/>
      <c r="O548" s="3"/>
      <c r="P548" s="3"/>
      <c r="Q548" s="33">
        <f>N548-O548-P548</f>
        <v>0</v>
      </c>
    </row>
    <row r="549" spans="1:17" ht="24.95" customHeight="1" x14ac:dyDescent="0.2">
      <c r="A549" s="10" t="str">
        <f>B549&amp;"|"&amp;C549&amp;"|"&amp;D549&amp;"|"&amp;E549&amp;"|"&amp;M549</f>
        <v>||||</v>
      </c>
      <c r="B549" s="78"/>
      <c r="C549" s="78"/>
      <c r="D549" s="78"/>
      <c r="E549" s="78"/>
      <c r="F549" s="78"/>
      <c r="G549" s="95"/>
      <c r="H549" s="79"/>
      <c r="I549" s="80"/>
      <c r="J549" s="81"/>
      <c r="K549" s="78"/>
      <c r="L549" s="82"/>
      <c r="M549" s="78"/>
      <c r="N549" s="82"/>
      <c r="O549" s="3"/>
      <c r="P549" s="3"/>
      <c r="Q549" s="33">
        <f>N549-O549-P549</f>
        <v>0</v>
      </c>
    </row>
    <row r="550" spans="1:17" ht="24.95" customHeight="1" x14ac:dyDescent="0.2">
      <c r="A550" s="10" t="str">
        <f>B550&amp;"|"&amp;C550&amp;"|"&amp;D550&amp;"|"&amp;E550&amp;"|"&amp;M550</f>
        <v>||||</v>
      </c>
      <c r="B550" s="78"/>
      <c r="C550" s="78"/>
      <c r="D550" s="78"/>
      <c r="E550" s="78"/>
      <c r="F550" s="78"/>
      <c r="G550" s="95"/>
      <c r="H550" s="79"/>
      <c r="I550" s="80"/>
      <c r="J550" s="81"/>
      <c r="K550" s="78"/>
      <c r="L550" s="82"/>
      <c r="M550" s="78"/>
      <c r="N550" s="82"/>
      <c r="O550" s="3"/>
      <c r="P550" s="3"/>
      <c r="Q550" s="33">
        <f>N550-O550-P550</f>
        <v>0</v>
      </c>
    </row>
    <row r="551" spans="1:17" ht="24.95" customHeight="1" x14ac:dyDescent="0.2">
      <c r="A551" s="10" t="str">
        <f>B551&amp;"|"&amp;C551&amp;"|"&amp;D551&amp;"|"&amp;E551&amp;"|"&amp;M551</f>
        <v>||||</v>
      </c>
      <c r="B551" s="78"/>
      <c r="C551" s="78"/>
      <c r="D551" s="78"/>
      <c r="E551" s="78"/>
      <c r="F551" s="78"/>
      <c r="G551" s="95"/>
      <c r="H551" s="79"/>
      <c r="I551" s="80"/>
      <c r="J551" s="81"/>
      <c r="K551" s="78"/>
      <c r="L551" s="82"/>
      <c r="M551" s="78"/>
      <c r="N551" s="82"/>
      <c r="O551" s="3"/>
      <c r="P551" s="3"/>
      <c r="Q551" s="33">
        <f>N551-O551-P551</f>
        <v>0</v>
      </c>
    </row>
    <row r="552" spans="1:17" ht="24.95" customHeight="1" x14ac:dyDescent="0.2">
      <c r="A552" s="10" t="str">
        <f>B552&amp;"|"&amp;C552&amp;"|"&amp;D552&amp;"|"&amp;E552&amp;"|"&amp;M552</f>
        <v>||||</v>
      </c>
      <c r="B552" s="78"/>
      <c r="C552" s="78"/>
      <c r="D552" s="78"/>
      <c r="E552" s="78"/>
      <c r="F552" s="78"/>
      <c r="G552" s="95"/>
      <c r="H552" s="79"/>
      <c r="I552" s="80"/>
      <c r="J552" s="81"/>
      <c r="K552" s="78"/>
      <c r="L552" s="82"/>
      <c r="M552" s="78"/>
      <c r="N552" s="82"/>
      <c r="O552" s="3"/>
      <c r="P552" s="3"/>
      <c r="Q552" s="33">
        <f>N552-O552-P552</f>
        <v>0</v>
      </c>
    </row>
    <row r="553" spans="1:17" ht="24.95" customHeight="1" x14ac:dyDescent="0.2">
      <c r="A553" s="10" t="str">
        <f>B553&amp;"|"&amp;C553&amp;"|"&amp;D553&amp;"|"&amp;E553&amp;"|"&amp;M553</f>
        <v>||||</v>
      </c>
      <c r="B553" s="78"/>
      <c r="C553" s="78"/>
      <c r="D553" s="78"/>
      <c r="E553" s="78"/>
      <c r="F553" s="78"/>
      <c r="G553" s="95"/>
      <c r="H553" s="79"/>
      <c r="I553" s="80"/>
      <c r="J553" s="81"/>
      <c r="K553" s="78"/>
      <c r="L553" s="82"/>
      <c r="M553" s="78"/>
      <c r="N553" s="82"/>
      <c r="O553" s="3"/>
      <c r="P553" s="3"/>
      <c r="Q553" s="33">
        <f>N553-O553-P553</f>
        <v>0</v>
      </c>
    </row>
    <row r="554" spans="1:17" ht="24.95" customHeight="1" x14ac:dyDescent="0.2">
      <c r="A554" s="10" t="str">
        <f>B554&amp;"|"&amp;C554&amp;"|"&amp;D554&amp;"|"&amp;E554&amp;"|"&amp;M554</f>
        <v>||||</v>
      </c>
      <c r="B554" s="78"/>
      <c r="C554" s="78"/>
      <c r="D554" s="78"/>
      <c r="E554" s="78"/>
      <c r="F554" s="78"/>
      <c r="G554" s="95"/>
      <c r="H554" s="79"/>
      <c r="I554" s="80"/>
      <c r="J554" s="81"/>
      <c r="K554" s="78"/>
      <c r="L554" s="82"/>
      <c r="M554" s="78"/>
      <c r="N554" s="82"/>
      <c r="O554" s="3"/>
      <c r="P554" s="3"/>
      <c r="Q554" s="33">
        <f>N554-O554-P554</f>
        <v>0</v>
      </c>
    </row>
    <row r="555" spans="1:17" ht="24.95" customHeight="1" x14ac:dyDescent="0.2">
      <c r="A555" s="10" t="str">
        <f>B555&amp;"|"&amp;C555&amp;"|"&amp;D555&amp;"|"&amp;E555&amp;"|"&amp;M555</f>
        <v>||||</v>
      </c>
      <c r="B555" s="78"/>
      <c r="C555" s="78"/>
      <c r="D555" s="78"/>
      <c r="E555" s="78"/>
      <c r="F555" s="78"/>
      <c r="G555" s="95"/>
      <c r="H555" s="79"/>
      <c r="I555" s="80"/>
      <c r="J555" s="81"/>
      <c r="K555" s="78"/>
      <c r="L555" s="82"/>
      <c r="M555" s="78"/>
      <c r="N555" s="82"/>
      <c r="O555" s="3"/>
      <c r="P555" s="3"/>
      <c r="Q555" s="33">
        <f>N555-O555-P555</f>
        <v>0</v>
      </c>
    </row>
    <row r="556" spans="1:17" ht="24.95" customHeight="1" x14ac:dyDescent="0.2">
      <c r="A556" s="10" t="str">
        <f>B556&amp;"|"&amp;C556&amp;"|"&amp;D556&amp;"|"&amp;E556&amp;"|"&amp;M556</f>
        <v>||||</v>
      </c>
      <c r="B556" s="78"/>
      <c r="C556" s="78"/>
      <c r="D556" s="78"/>
      <c r="E556" s="78"/>
      <c r="F556" s="78"/>
      <c r="G556" s="95"/>
      <c r="H556" s="79"/>
      <c r="I556" s="80"/>
      <c r="J556" s="81"/>
      <c r="K556" s="78"/>
      <c r="L556" s="82"/>
      <c r="M556" s="78"/>
      <c r="N556" s="82"/>
      <c r="O556" s="3"/>
      <c r="P556" s="3"/>
      <c r="Q556" s="33">
        <f>N556-O556-P556</f>
        <v>0</v>
      </c>
    </row>
    <row r="557" spans="1:17" ht="24.95" customHeight="1" x14ac:dyDescent="0.2">
      <c r="A557" s="10" t="str">
        <f>B557&amp;"|"&amp;C557&amp;"|"&amp;D557&amp;"|"&amp;E557&amp;"|"&amp;M557</f>
        <v>||||</v>
      </c>
      <c r="B557" s="78"/>
      <c r="C557" s="78"/>
      <c r="D557" s="78"/>
      <c r="E557" s="78"/>
      <c r="F557" s="78"/>
      <c r="G557" s="95"/>
      <c r="H557" s="79"/>
      <c r="I557" s="80"/>
      <c r="J557" s="81"/>
      <c r="K557" s="78"/>
      <c r="L557" s="82"/>
      <c r="M557" s="78"/>
      <c r="N557" s="82"/>
      <c r="O557" s="3"/>
      <c r="P557" s="3"/>
      <c r="Q557" s="33">
        <f>N557-O557-P557</f>
        <v>0</v>
      </c>
    </row>
    <row r="558" spans="1:17" ht="24.95" customHeight="1" x14ac:dyDescent="0.2">
      <c r="A558" s="10" t="str">
        <f>B558&amp;"|"&amp;C558&amp;"|"&amp;D558&amp;"|"&amp;E558&amp;"|"&amp;M558</f>
        <v>||||</v>
      </c>
      <c r="B558" s="78"/>
      <c r="C558" s="78"/>
      <c r="D558" s="78"/>
      <c r="E558" s="78"/>
      <c r="F558" s="78"/>
      <c r="G558" s="95"/>
      <c r="H558" s="79"/>
      <c r="I558" s="80"/>
      <c r="J558" s="81"/>
      <c r="K558" s="78"/>
      <c r="L558" s="82"/>
      <c r="M558" s="78"/>
      <c r="N558" s="82"/>
      <c r="O558" s="3"/>
      <c r="P558" s="3"/>
      <c r="Q558" s="33">
        <f>N558-O558-P558</f>
        <v>0</v>
      </c>
    </row>
    <row r="559" spans="1:17" ht="24.95" customHeight="1" x14ac:dyDescent="0.2">
      <c r="A559" s="10" t="str">
        <f>B559&amp;"|"&amp;C559&amp;"|"&amp;D559&amp;"|"&amp;E559&amp;"|"&amp;M559</f>
        <v>||||</v>
      </c>
      <c r="B559" s="78"/>
      <c r="C559" s="78"/>
      <c r="D559" s="78"/>
      <c r="E559" s="78"/>
      <c r="F559" s="78"/>
      <c r="G559" s="95"/>
      <c r="H559" s="79"/>
      <c r="I559" s="80"/>
      <c r="J559" s="81"/>
      <c r="K559" s="78"/>
      <c r="L559" s="82"/>
      <c r="M559" s="78"/>
      <c r="N559" s="82"/>
      <c r="O559" s="3"/>
      <c r="P559" s="3"/>
      <c r="Q559" s="33">
        <f>N559-O559-P559</f>
        <v>0</v>
      </c>
    </row>
    <row r="560" spans="1:17" ht="24.95" customHeight="1" x14ac:dyDescent="0.2">
      <c r="A560" s="10" t="str">
        <f>B560&amp;"|"&amp;C560&amp;"|"&amp;D560&amp;"|"&amp;E560&amp;"|"&amp;M560</f>
        <v>||||</v>
      </c>
      <c r="B560" s="78"/>
      <c r="C560" s="78"/>
      <c r="D560" s="78"/>
      <c r="E560" s="78"/>
      <c r="F560" s="78"/>
      <c r="G560" s="95"/>
      <c r="H560" s="79"/>
      <c r="I560" s="80"/>
      <c r="J560" s="81"/>
      <c r="K560" s="78"/>
      <c r="L560" s="82"/>
      <c r="M560" s="78"/>
      <c r="N560" s="82"/>
      <c r="O560" s="3"/>
      <c r="P560" s="3"/>
      <c r="Q560" s="33">
        <f>N560-O560-P560</f>
        <v>0</v>
      </c>
    </row>
    <row r="561" spans="1:17" ht="24.95" customHeight="1" x14ac:dyDescent="0.2">
      <c r="A561" s="10" t="str">
        <f>B561&amp;"|"&amp;C561&amp;"|"&amp;D561&amp;"|"&amp;E561&amp;"|"&amp;M561</f>
        <v>||||</v>
      </c>
      <c r="B561" s="78"/>
      <c r="C561" s="78"/>
      <c r="D561" s="78"/>
      <c r="E561" s="78"/>
      <c r="F561" s="78"/>
      <c r="G561" s="95"/>
      <c r="H561" s="79"/>
      <c r="I561" s="80"/>
      <c r="J561" s="81"/>
      <c r="K561" s="78"/>
      <c r="L561" s="82"/>
      <c r="M561" s="78"/>
      <c r="N561" s="82"/>
      <c r="O561" s="3"/>
      <c r="P561" s="3"/>
      <c r="Q561" s="33">
        <f>N561-O561-P561</f>
        <v>0</v>
      </c>
    </row>
    <row r="562" spans="1:17" ht="24.95" customHeight="1" x14ac:dyDescent="0.2">
      <c r="A562" s="10" t="str">
        <f>B562&amp;"|"&amp;C562&amp;"|"&amp;D562&amp;"|"&amp;E562&amp;"|"&amp;M562</f>
        <v>||||</v>
      </c>
      <c r="B562" s="78"/>
      <c r="C562" s="78"/>
      <c r="D562" s="78"/>
      <c r="E562" s="78"/>
      <c r="F562" s="78"/>
      <c r="G562" s="95"/>
      <c r="H562" s="79"/>
      <c r="I562" s="80"/>
      <c r="J562" s="81"/>
      <c r="K562" s="78"/>
      <c r="L562" s="82"/>
      <c r="M562" s="78"/>
      <c r="N562" s="82"/>
      <c r="O562" s="3"/>
      <c r="P562" s="3"/>
      <c r="Q562" s="33">
        <f>N562-O562-P562</f>
        <v>0</v>
      </c>
    </row>
    <row r="563" spans="1:17" ht="24.95" customHeight="1" x14ac:dyDescent="0.2">
      <c r="A563" s="10" t="str">
        <f>B563&amp;"|"&amp;C563&amp;"|"&amp;D563&amp;"|"&amp;E563&amp;"|"&amp;M563</f>
        <v>||||</v>
      </c>
      <c r="B563" s="78"/>
      <c r="C563" s="78"/>
      <c r="D563" s="78"/>
      <c r="E563" s="78"/>
      <c r="F563" s="78"/>
      <c r="G563" s="95"/>
      <c r="H563" s="79"/>
      <c r="I563" s="80"/>
      <c r="J563" s="81"/>
      <c r="K563" s="78"/>
      <c r="L563" s="82"/>
      <c r="M563" s="78"/>
      <c r="N563" s="82"/>
      <c r="O563" s="3"/>
      <c r="P563" s="3"/>
      <c r="Q563" s="33">
        <f>N563-O563-P563</f>
        <v>0</v>
      </c>
    </row>
    <row r="564" spans="1:17" ht="24.95" customHeight="1" x14ac:dyDescent="0.2">
      <c r="A564" s="10" t="str">
        <f>B564&amp;"|"&amp;C564&amp;"|"&amp;D564&amp;"|"&amp;E564&amp;"|"&amp;M564</f>
        <v>||||</v>
      </c>
      <c r="B564" s="78"/>
      <c r="C564" s="78"/>
      <c r="D564" s="78"/>
      <c r="E564" s="78"/>
      <c r="F564" s="78"/>
      <c r="G564" s="95"/>
      <c r="H564" s="79"/>
      <c r="I564" s="80"/>
      <c r="J564" s="81"/>
      <c r="K564" s="78"/>
      <c r="L564" s="82"/>
      <c r="M564" s="78"/>
      <c r="N564" s="82"/>
      <c r="O564" s="3"/>
      <c r="P564" s="3"/>
      <c r="Q564" s="33">
        <f>N564-O564-P564</f>
        <v>0</v>
      </c>
    </row>
    <row r="565" spans="1:17" ht="24.95" customHeight="1" x14ac:dyDescent="0.2">
      <c r="A565" s="10" t="str">
        <f>B565&amp;"|"&amp;C565&amp;"|"&amp;D565&amp;"|"&amp;E565&amp;"|"&amp;M565</f>
        <v>||||</v>
      </c>
      <c r="B565" s="78"/>
      <c r="C565" s="78"/>
      <c r="D565" s="78"/>
      <c r="E565" s="78"/>
      <c r="F565" s="78"/>
      <c r="G565" s="95"/>
      <c r="H565" s="79"/>
      <c r="I565" s="80"/>
      <c r="J565" s="81"/>
      <c r="K565" s="78"/>
      <c r="L565" s="82"/>
      <c r="M565" s="78"/>
      <c r="N565" s="82"/>
      <c r="O565" s="3"/>
      <c r="P565" s="3"/>
      <c r="Q565" s="33">
        <f>N565-O565-P565</f>
        <v>0</v>
      </c>
    </row>
    <row r="566" spans="1:17" ht="24.95" customHeight="1" x14ac:dyDescent="0.2">
      <c r="A566" s="10" t="str">
        <f>B566&amp;"|"&amp;C566&amp;"|"&amp;D566&amp;"|"&amp;E566&amp;"|"&amp;M566</f>
        <v>||||</v>
      </c>
      <c r="B566" s="78"/>
      <c r="C566" s="78"/>
      <c r="D566" s="78"/>
      <c r="E566" s="78"/>
      <c r="F566" s="78"/>
      <c r="G566" s="95"/>
      <c r="H566" s="79"/>
      <c r="I566" s="80"/>
      <c r="J566" s="81"/>
      <c r="K566" s="78"/>
      <c r="L566" s="82"/>
      <c r="M566" s="78"/>
      <c r="N566" s="82"/>
      <c r="O566" s="3"/>
      <c r="P566" s="3"/>
      <c r="Q566" s="33">
        <f>N566-O566-P566</f>
        <v>0</v>
      </c>
    </row>
    <row r="567" spans="1:17" ht="24.95" customHeight="1" x14ac:dyDescent="0.2">
      <c r="A567" s="10" t="str">
        <f>B567&amp;"|"&amp;C567&amp;"|"&amp;D567&amp;"|"&amp;E567&amp;"|"&amp;M567</f>
        <v>||||</v>
      </c>
      <c r="B567" s="78"/>
      <c r="C567" s="78"/>
      <c r="D567" s="78"/>
      <c r="E567" s="78"/>
      <c r="F567" s="78"/>
      <c r="G567" s="95"/>
      <c r="H567" s="79"/>
      <c r="I567" s="80"/>
      <c r="J567" s="81"/>
      <c r="K567" s="78"/>
      <c r="L567" s="82"/>
      <c r="M567" s="78"/>
      <c r="N567" s="82"/>
      <c r="O567" s="3"/>
      <c r="P567" s="3"/>
      <c r="Q567" s="33">
        <f>N567-O567-P567</f>
        <v>0</v>
      </c>
    </row>
    <row r="568" spans="1:17" ht="24.95" customHeight="1" x14ac:dyDescent="0.2">
      <c r="A568" s="10" t="str">
        <f>B568&amp;"|"&amp;C568&amp;"|"&amp;D568&amp;"|"&amp;E568&amp;"|"&amp;M568</f>
        <v>||||</v>
      </c>
      <c r="B568" s="78"/>
      <c r="C568" s="78"/>
      <c r="D568" s="78"/>
      <c r="E568" s="78"/>
      <c r="F568" s="78"/>
      <c r="G568" s="95"/>
      <c r="H568" s="79"/>
      <c r="I568" s="80"/>
      <c r="J568" s="81"/>
      <c r="K568" s="78"/>
      <c r="L568" s="82"/>
      <c r="M568" s="78"/>
      <c r="N568" s="82"/>
      <c r="O568" s="3"/>
      <c r="P568" s="3"/>
      <c r="Q568" s="33">
        <f>N568-O568-P568</f>
        <v>0</v>
      </c>
    </row>
    <row r="569" spans="1:17" ht="24.95" customHeight="1" x14ac:dyDescent="0.2">
      <c r="A569" s="10" t="str">
        <f>B569&amp;"|"&amp;C569&amp;"|"&amp;D569&amp;"|"&amp;E569&amp;"|"&amp;M569</f>
        <v>||||</v>
      </c>
      <c r="B569" s="78"/>
      <c r="C569" s="78"/>
      <c r="D569" s="78"/>
      <c r="E569" s="78"/>
      <c r="F569" s="78"/>
      <c r="G569" s="95"/>
      <c r="H569" s="79"/>
      <c r="I569" s="80"/>
      <c r="J569" s="81"/>
      <c r="K569" s="78"/>
      <c r="L569" s="82"/>
      <c r="M569" s="78"/>
      <c r="N569" s="82"/>
      <c r="O569" s="3"/>
      <c r="P569" s="3"/>
      <c r="Q569" s="33">
        <f>N569-O569-P569</f>
        <v>0</v>
      </c>
    </row>
    <row r="570" spans="1:17" ht="24.95" customHeight="1" x14ac:dyDescent="0.2">
      <c r="A570" s="10" t="str">
        <f>B570&amp;"|"&amp;C570&amp;"|"&amp;D570&amp;"|"&amp;E570&amp;"|"&amp;M570</f>
        <v>||||</v>
      </c>
      <c r="B570" s="78"/>
      <c r="C570" s="78"/>
      <c r="D570" s="78"/>
      <c r="E570" s="78"/>
      <c r="F570" s="78"/>
      <c r="G570" s="95"/>
      <c r="H570" s="79"/>
      <c r="I570" s="80"/>
      <c r="J570" s="81"/>
      <c r="K570" s="78"/>
      <c r="L570" s="82"/>
      <c r="M570" s="78"/>
      <c r="N570" s="82"/>
      <c r="O570" s="3"/>
      <c r="P570" s="3"/>
      <c r="Q570" s="33">
        <f>N570-O570-P570</f>
        <v>0</v>
      </c>
    </row>
    <row r="571" spans="1:17" ht="24.95" customHeight="1" x14ac:dyDescent="0.2">
      <c r="A571" s="10" t="str">
        <f>B571&amp;"|"&amp;C571&amp;"|"&amp;D571&amp;"|"&amp;E571&amp;"|"&amp;M571</f>
        <v>||||</v>
      </c>
      <c r="B571" s="78"/>
      <c r="C571" s="78"/>
      <c r="D571" s="78"/>
      <c r="E571" s="78"/>
      <c r="F571" s="78"/>
      <c r="G571" s="95"/>
      <c r="H571" s="79"/>
      <c r="I571" s="80"/>
      <c r="J571" s="81"/>
      <c r="K571" s="78"/>
      <c r="L571" s="82"/>
      <c r="M571" s="78"/>
      <c r="N571" s="82"/>
      <c r="O571" s="3"/>
      <c r="P571" s="3"/>
      <c r="Q571" s="33">
        <f>N571-O571-P571</f>
        <v>0</v>
      </c>
    </row>
    <row r="572" spans="1:17" ht="24.95" customHeight="1" x14ac:dyDescent="0.2">
      <c r="A572" s="10" t="str">
        <f>B572&amp;"|"&amp;C572&amp;"|"&amp;D572&amp;"|"&amp;E572&amp;"|"&amp;M572</f>
        <v>||||</v>
      </c>
      <c r="B572" s="78"/>
      <c r="C572" s="78"/>
      <c r="D572" s="78"/>
      <c r="E572" s="78"/>
      <c r="F572" s="78"/>
      <c r="G572" s="95"/>
      <c r="H572" s="79"/>
      <c r="I572" s="80"/>
      <c r="J572" s="81"/>
      <c r="K572" s="78"/>
      <c r="L572" s="82"/>
      <c r="M572" s="78"/>
      <c r="N572" s="82"/>
      <c r="O572" s="3"/>
      <c r="P572" s="3"/>
      <c r="Q572" s="33">
        <f>N572-O572-P572</f>
        <v>0</v>
      </c>
    </row>
    <row r="573" spans="1:17" ht="24.95" customHeight="1" x14ac:dyDescent="0.2">
      <c r="A573" s="10" t="str">
        <f>B573&amp;"|"&amp;C573&amp;"|"&amp;D573&amp;"|"&amp;E573&amp;"|"&amp;M573</f>
        <v>||||</v>
      </c>
      <c r="B573" s="78"/>
      <c r="C573" s="78"/>
      <c r="D573" s="78"/>
      <c r="E573" s="78"/>
      <c r="F573" s="78"/>
      <c r="G573" s="95"/>
      <c r="H573" s="79"/>
      <c r="I573" s="80"/>
      <c r="J573" s="81"/>
      <c r="K573" s="78"/>
      <c r="L573" s="82"/>
      <c r="M573" s="78"/>
      <c r="N573" s="82"/>
      <c r="O573" s="3"/>
      <c r="P573" s="3"/>
      <c r="Q573" s="33">
        <f>N573-O573-P573</f>
        <v>0</v>
      </c>
    </row>
    <row r="574" spans="1:17" ht="24.95" customHeight="1" x14ac:dyDescent="0.2">
      <c r="A574" s="10" t="str">
        <f>B574&amp;"|"&amp;C574&amp;"|"&amp;D574&amp;"|"&amp;E574&amp;"|"&amp;M574</f>
        <v>||||</v>
      </c>
      <c r="B574" s="78"/>
      <c r="C574" s="78"/>
      <c r="D574" s="78"/>
      <c r="E574" s="78"/>
      <c r="F574" s="78"/>
      <c r="G574" s="95"/>
      <c r="H574" s="79"/>
      <c r="I574" s="80"/>
      <c r="J574" s="81"/>
      <c r="K574" s="78"/>
      <c r="L574" s="82"/>
      <c r="M574" s="78"/>
      <c r="N574" s="82"/>
      <c r="O574" s="3"/>
      <c r="P574" s="3"/>
      <c r="Q574" s="33">
        <f>N574-O574-P574</f>
        <v>0</v>
      </c>
    </row>
    <row r="575" spans="1:17" ht="24.95" customHeight="1" x14ac:dyDescent="0.2">
      <c r="A575" s="14"/>
      <c r="B575" s="78"/>
      <c r="C575" s="78"/>
      <c r="D575" s="78"/>
      <c r="E575" s="78"/>
      <c r="F575" s="78"/>
      <c r="G575" s="95"/>
      <c r="H575" s="79"/>
      <c r="I575" s="80"/>
      <c r="J575" s="81"/>
      <c r="K575" s="78"/>
      <c r="L575" s="82"/>
      <c r="M575" s="78"/>
      <c r="N575" s="82"/>
      <c r="O575" s="17"/>
      <c r="P575" s="17"/>
      <c r="Q575" s="12"/>
    </row>
    <row r="576" spans="1:17" ht="24.95" customHeight="1" x14ac:dyDescent="0.2">
      <c r="A576" s="14"/>
      <c r="B576" s="78"/>
      <c r="C576" s="78"/>
      <c r="D576" s="78"/>
      <c r="E576" s="78"/>
      <c r="F576" s="78"/>
      <c r="G576" s="95"/>
      <c r="H576" s="79"/>
      <c r="I576" s="80"/>
      <c r="J576" s="81"/>
      <c r="K576" s="78"/>
      <c r="L576" s="82"/>
      <c r="M576" s="78"/>
      <c r="N576" s="82"/>
      <c r="O576" s="17"/>
      <c r="P576" s="17"/>
      <c r="Q576" s="12"/>
    </row>
    <row r="577" spans="1:17" ht="24.95" customHeight="1" x14ac:dyDescent="0.2">
      <c r="A577" s="14"/>
      <c r="B577" s="78"/>
      <c r="C577" s="78"/>
      <c r="D577" s="78"/>
      <c r="E577" s="78"/>
      <c r="F577" s="78"/>
      <c r="G577" s="95"/>
      <c r="H577" s="79"/>
      <c r="I577" s="80"/>
      <c r="J577" s="81"/>
      <c r="K577" s="78"/>
      <c r="L577" s="82"/>
      <c r="M577" s="78"/>
      <c r="N577" s="82"/>
      <c r="O577" s="17"/>
      <c r="P577" s="17"/>
      <c r="Q577" s="12"/>
    </row>
    <row r="578" spans="1:17" ht="24.95" customHeight="1" x14ac:dyDescent="0.2">
      <c r="A578" s="14"/>
      <c r="B578" s="78"/>
      <c r="C578" s="78"/>
      <c r="D578" s="78"/>
      <c r="E578" s="78"/>
      <c r="F578" s="78"/>
      <c r="G578" s="95"/>
      <c r="H578" s="79"/>
      <c r="I578" s="80"/>
      <c r="J578" s="81"/>
      <c r="K578" s="78"/>
      <c r="L578" s="82"/>
      <c r="M578" s="78"/>
      <c r="N578" s="82"/>
      <c r="O578" s="17"/>
      <c r="P578" s="17"/>
      <c r="Q578" s="12"/>
    </row>
    <row r="579" spans="1:17" ht="24.95" customHeight="1" x14ac:dyDescent="0.2">
      <c r="A579" s="14"/>
      <c r="B579" s="78"/>
      <c r="C579" s="78"/>
      <c r="D579" s="78"/>
      <c r="E579" s="78"/>
      <c r="F579" s="78"/>
      <c r="G579" s="95"/>
      <c r="H579" s="79"/>
      <c r="I579" s="80"/>
      <c r="J579" s="81"/>
      <c r="K579" s="78"/>
      <c r="L579" s="82"/>
      <c r="M579" s="78"/>
      <c r="N579" s="82"/>
      <c r="O579" s="17"/>
      <c r="P579" s="17"/>
      <c r="Q579" s="12"/>
    </row>
    <row r="580" spans="1:17" ht="24.95" customHeight="1" x14ac:dyDescent="0.2">
      <c r="A580" s="14"/>
      <c r="B580" s="78"/>
      <c r="C580" s="78"/>
      <c r="D580" s="78"/>
      <c r="E580" s="78"/>
      <c r="F580" s="78"/>
      <c r="G580" s="95"/>
      <c r="H580" s="79"/>
      <c r="I580" s="80"/>
      <c r="J580" s="81"/>
      <c r="K580" s="78"/>
      <c r="L580" s="82"/>
      <c r="M580" s="78"/>
      <c r="N580" s="82"/>
      <c r="O580" s="17"/>
      <c r="P580" s="17"/>
      <c r="Q580" s="12"/>
    </row>
    <row r="581" spans="1:17" ht="24.95" customHeight="1" x14ac:dyDescent="0.2">
      <c r="A581" s="14"/>
      <c r="B581" s="78"/>
      <c r="C581" s="78"/>
      <c r="D581" s="78"/>
      <c r="E581" s="78"/>
      <c r="F581" s="78"/>
      <c r="G581" s="95"/>
      <c r="H581" s="79"/>
      <c r="I581" s="80"/>
      <c r="J581" s="81"/>
      <c r="K581" s="78"/>
      <c r="L581" s="82"/>
      <c r="M581" s="78"/>
      <c r="N581" s="82"/>
      <c r="O581" s="17"/>
      <c r="P581" s="17"/>
      <c r="Q581" s="12"/>
    </row>
    <row r="582" spans="1:17" ht="24.95" customHeight="1" x14ac:dyDescent="0.2">
      <c r="A582" s="14"/>
      <c r="B582" s="78"/>
      <c r="C582" s="78"/>
      <c r="D582" s="78"/>
      <c r="E582" s="78"/>
      <c r="F582" s="78"/>
      <c r="G582" s="95"/>
      <c r="H582" s="79"/>
      <c r="I582" s="80"/>
      <c r="J582" s="81"/>
      <c r="K582" s="78"/>
      <c r="L582" s="82"/>
      <c r="M582" s="78"/>
      <c r="N582" s="82"/>
      <c r="O582" s="17"/>
      <c r="P582" s="17"/>
      <c r="Q582" s="12"/>
    </row>
    <row r="583" spans="1:17" ht="24.95" customHeight="1" x14ac:dyDescent="0.2">
      <c r="A583" s="14"/>
      <c r="B583" s="78"/>
      <c r="C583" s="78"/>
      <c r="D583" s="78"/>
      <c r="E583" s="78"/>
      <c r="F583" s="78"/>
      <c r="G583" s="95"/>
      <c r="H583" s="79"/>
      <c r="I583" s="80"/>
      <c r="J583" s="81"/>
      <c r="K583" s="78"/>
      <c r="L583" s="82"/>
      <c r="M583" s="78"/>
      <c r="N583" s="82"/>
      <c r="O583" s="17"/>
      <c r="P583" s="17"/>
      <c r="Q583" s="12"/>
    </row>
    <row r="584" spans="1:17" ht="24.95" customHeight="1" x14ac:dyDescent="0.2">
      <c r="A584" s="14"/>
      <c r="B584" s="78"/>
      <c r="C584" s="78"/>
      <c r="D584" s="78"/>
      <c r="E584" s="78"/>
      <c r="F584" s="78"/>
      <c r="G584" s="95"/>
      <c r="H584" s="79"/>
      <c r="I584" s="80"/>
      <c r="J584" s="81"/>
      <c r="K584" s="78"/>
      <c r="L584" s="82"/>
      <c r="M584" s="78"/>
      <c r="N584" s="82"/>
      <c r="O584" s="17"/>
      <c r="P584" s="17"/>
      <c r="Q584" s="12"/>
    </row>
    <row r="585" spans="1:17" ht="24.95" customHeight="1" x14ac:dyDescent="0.2">
      <c r="A585" s="14"/>
      <c r="B585" s="78"/>
      <c r="C585" s="78"/>
      <c r="D585" s="78"/>
      <c r="E585" s="78"/>
      <c r="F585" s="78"/>
      <c r="G585" s="95"/>
      <c r="H585" s="79"/>
      <c r="I585" s="80"/>
      <c r="J585" s="81"/>
      <c r="K585" s="78"/>
      <c r="L585" s="82"/>
      <c r="M585" s="78"/>
      <c r="N585" s="82"/>
      <c r="O585" s="17"/>
      <c r="P585" s="17"/>
      <c r="Q585" s="12"/>
    </row>
    <row r="586" spans="1:17" ht="24.95" customHeight="1" x14ac:dyDescent="0.2">
      <c r="A586" s="14"/>
      <c r="B586" s="78"/>
      <c r="C586" s="78"/>
      <c r="D586" s="78"/>
      <c r="E586" s="78"/>
      <c r="F586" s="78"/>
      <c r="G586" s="95"/>
      <c r="H586" s="79"/>
      <c r="I586" s="80"/>
      <c r="J586" s="81"/>
      <c r="K586" s="78"/>
      <c r="L586" s="82"/>
      <c r="M586" s="78"/>
      <c r="N586" s="82"/>
      <c r="O586" s="17"/>
      <c r="P586" s="17"/>
      <c r="Q586" s="12"/>
    </row>
    <row r="587" spans="1:17" ht="24.95" customHeight="1" x14ac:dyDescent="0.2">
      <c r="A587" s="14"/>
      <c r="B587" s="78"/>
      <c r="C587" s="78"/>
      <c r="D587" s="78"/>
      <c r="E587" s="78"/>
      <c r="F587" s="78"/>
      <c r="G587" s="95"/>
      <c r="H587" s="79"/>
      <c r="I587" s="80"/>
      <c r="J587" s="81"/>
      <c r="K587" s="78"/>
      <c r="L587" s="82"/>
      <c r="M587" s="78"/>
      <c r="N587" s="82"/>
      <c r="O587" s="17"/>
      <c r="P587" s="17"/>
      <c r="Q587" s="12"/>
    </row>
    <row r="588" spans="1:17" ht="24.95" customHeight="1" x14ac:dyDescent="0.2">
      <c r="A588" s="14"/>
      <c r="B588" s="78"/>
      <c r="C588" s="78"/>
      <c r="D588" s="78"/>
      <c r="E588" s="78"/>
      <c r="F588" s="78"/>
      <c r="G588" s="95"/>
      <c r="H588" s="79"/>
      <c r="I588" s="80"/>
      <c r="J588" s="81"/>
      <c r="K588" s="78"/>
      <c r="L588" s="82"/>
      <c r="M588" s="78"/>
      <c r="N588" s="82"/>
      <c r="O588" s="17"/>
      <c r="P588" s="17"/>
      <c r="Q588" s="12"/>
    </row>
    <row r="589" spans="1:17" ht="24.95" customHeight="1" x14ac:dyDescent="0.2">
      <c r="A589" s="14"/>
      <c r="B589" s="78"/>
      <c r="C589" s="78"/>
      <c r="D589" s="78"/>
      <c r="E589" s="78"/>
      <c r="F589" s="78"/>
      <c r="G589" s="95"/>
      <c r="H589" s="79"/>
      <c r="I589" s="80"/>
      <c r="J589" s="81"/>
      <c r="K589" s="78"/>
      <c r="L589" s="82"/>
      <c r="M589" s="78"/>
      <c r="N589" s="82"/>
      <c r="O589" s="17"/>
      <c r="P589" s="17"/>
      <c r="Q589" s="12"/>
    </row>
    <row r="590" spans="1:17" ht="24.95" customHeight="1" x14ac:dyDescent="0.2">
      <c r="A590" s="14"/>
      <c r="B590" s="78"/>
      <c r="C590" s="78"/>
      <c r="D590" s="78"/>
      <c r="E590" s="78"/>
      <c r="F590" s="78"/>
      <c r="G590" s="95"/>
      <c r="H590" s="79"/>
      <c r="I590" s="80"/>
      <c r="J590" s="81"/>
      <c r="K590" s="78"/>
      <c r="L590" s="82"/>
      <c r="M590" s="78"/>
      <c r="N590" s="82"/>
      <c r="O590" s="17"/>
      <c r="P590" s="17"/>
      <c r="Q590" s="12"/>
    </row>
    <row r="591" spans="1:17" ht="24.95" customHeight="1" x14ac:dyDescent="0.2">
      <c r="A591" s="14"/>
      <c r="B591" s="78"/>
      <c r="C591" s="78"/>
      <c r="D591" s="78"/>
      <c r="E591" s="78"/>
      <c r="F591" s="78"/>
      <c r="G591" s="95"/>
      <c r="H591" s="79"/>
      <c r="I591" s="80"/>
      <c r="J591" s="81"/>
      <c r="K591" s="78"/>
      <c r="L591" s="82"/>
      <c r="M591" s="78"/>
      <c r="N591" s="82"/>
      <c r="O591" s="17"/>
      <c r="P591" s="17"/>
      <c r="Q591" s="12"/>
    </row>
    <row r="592" spans="1:17" ht="24.95" customHeight="1" x14ac:dyDescent="0.2">
      <c r="A592" s="14"/>
      <c r="B592" s="78"/>
      <c r="C592" s="78"/>
      <c r="D592" s="78"/>
      <c r="E592" s="78"/>
      <c r="F592" s="78"/>
      <c r="G592" s="95"/>
      <c r="H592" s="79"/>
      <c r="I592" s="80"/>
      <c r="J592" s="81"/>
      <c r="K592" s="78"/>
      <c r="L592" s="82"/>
      <c r="M592" s="78"/>
      <c r="N592" s="82"/>
      <c r="O592" s="17"/>
      <c r="P592" s="17"/>
      <c r="Q592" s="12"/>
    </row>
    <row r="593" spans="1:17" ht="24.95" customHeight="1" x14ac:dyDescent="0.2">
      <c r="A593" s="14"/>
      <c r="B593" s="78"/>
      <c r="C593" s="78"/>
      <c r="D593" s="78"/>
      <c r="E593" s="78"/>
      <c r="F593" s="78"/>
      <c r="G593" s="95"/>
      <c r="H593" s="79"/>
      <c r="I593" s="80"/>
      <c r="J593" s="81"/>
      <c r="K593" s="78"/>
      <c r="L593" s="82"/>
      <c r="M593" s="78"/>
      <c r="N593" s="82"/>
      <c r="O593" s="17"/>
      <c r="P593" s="17"/>
      <c r="Q593" s="12"/>
    </row>
    <row r="594" spans="1:17" ht="24.95" customHeight="1" x14ac:dyDescent="0.2">
      <c r="A594" s="14"/>
      <c r="B594" s="78"/>
      <c r="C594" s="78"/>
      <c r="D594" s="78"/>
      <c r="E594" s="78"/>
      <c r="F594" s="78"/>
      <c r="G594" s="95"/>
      <c r="H594" s="79"/>
      <c r="I594" s="80"/>
      <c r="J594" s="81"/>
      <c r="K594" s="78"/>
      <c r="L594" s="82"/>
      <c r="M594" s="78"/>
      <c r="N594" s="82"/>
      <c r="O594" s="17"/>
      <c r="P594" s="17"/>
      <c r="Q594" s="12"/>
    </row>
    <row r="595" spans="1:17" ht="24.95" customHeight="1" x14ac:dyDescent="0.2">
      <c r="A595" s="14"/>
      <c r="B595" s="78"/>
      <c r="C595" s="78"/>
      <c r="D595" s="78"/>
      <c r="E595" s="78"/>
      <c r="F595" s="78"/>
      <c r="G595" s="95"/>
      <c r="H595" s="79"/>
      <c r="I595" s="80"/>
      <c r="J595" s="81"/>
      <c r="K595" s="78"/>
      <c r="L595" s="82"/>
      <c r="M595" s="78"/>
      <c r="N595" s="82"/>
      <c r="O595" s="17"/>
      <c r="P595" s="17"/>
      <c r="Q595" s="12"/>
    </row>
    <row r="596" spans="1:17" ht="24.95" customHeight="1" x14ac:dyDescent="0.2">
      <c r="A596" s="14"/>
      <c r="B596" s="78"/>
      <c r="C596" s="78"/>
      <c r="D596" s="78"/>
      <c r="E596" s="78"/>
      <c r="F596" s="78"/>
      <c r="G596" s="95"/>
      <c r="H596" s="79"/>
      <c r="I596" s="80"/>
      <c r="J596" s="81"/>
      <c r="K596" s="78"/>
      <c r="L596" s="82"/>
      <c r="M596" s="78"/>
      <c r="N596" s="82"/>
      <c r="O596" s="17"/>
      <c r="P596" s="17"/>
      <c r="Q596" s="12"/>
    </row>
    <row r="597" spans="1:17" ht="24.95" customHeight="1" x14ac:dyDescent="0.2">
      <c r="A597" s="14"/>
      <c r="B597" s="78"/>
      <c r="C597" s="78"/>
      <c r="D597" s="78"/>
      <c r="E597" s="78"/>
      <c r="F597" s="78"/>
      <c r="G597" s="95"/>
      <c r="H597" s="79"/>
      <c r="I597" s="80"/>
      <c r="J597" s="81"/>
      <c r="K597" s="78"/>
      <c r="L597" s="82"/>
      <c r="M597" s="78"/>
      <c r="N597" s="82"/>
      <c r="O597" s="17"/>
      <c r="P597" s="17"/>
      <c r="Q597" s="12"/>
    </row>
    <row r="598" spans="1:17" ht="24.95" customHeight="1" x14ac:dyDescent="0.2">
      <c r="A598" s="14"/>
      <c r="B598" s="78"/>
      <c r="C598" s="78"/>
      <c r="D598" s="78"/>
      <c r="E598" s="78"/>
      <c r="F598" s="78"/>
      <c r="G598" s="95"/>
      <c r="H598" s="79"/>
      <c r="I598" s="80"/>
      <c r="J598" s="81"/>
      <c r="K598" s="78"/>
      <c r="L598" s="82"/>
      <c r="M598" s="78"/>
      <c r="N598" s="82"/>
      <c r="O598" s="17"/>
      <c r="P598" s="17"/>
      <c r="Q598" s="12"/>
    </row>
    <row r="599" spans="1:17" ht="24.95" customHeight="1" x14ac:dyDescent="0.2">
      <c r="A599" s="14"/>
      <c r="B599" s="78"/>
      <c r="C599" s="78"/>
      <c r="D599" s="78"/>
      <c r="E599" s="78"/>
      <c r="F599" s="78"/>
      <c r="G599" s="95"/>
      <c r="H599" s="79"/>
      <c r="I599" s="80"/>
      <c r="J599" s="81"/>
      <c r="K599" s="78"/>
      <c r="L599" s="82"/>
      <c r="M599" s="78"/>
      <c r="N599" s="82"/>
      <c r="O599" s="17"/>
      <c r="P599" s="17"/>
      <c r="Q599" s="12"/>
    </row>
    <row r="600" spans="1:17" ht="24.95" customHeight="1" x14ac:dyDescent="0.2">
      <c r="A600" s="14"/>
      <c r="B600" s="78"/>
      <c r="C600" s="78"/>
      <c r="D600" s="78"/>
      <c r="E600" s="78"/>
      <c r="F600" s="78"/>
      <c r="G600" s="95"/>
      <c r="H600" s="79"/>
      <c r="I600" s="80"/>
      <c r="J600" s="81"/>
      <c r="K600" s="78"/>
      <c r="L600" s="82"/>
      <c r="M600" s="78"/>
      <c r="N600" s="82"/>
      <c r="O600" s="17"/>
      <c r="P600" s="17"/>
      <c r="Q600" s="12"/>
    </row>
    <row r="601" spans="1:17" ht="24.95" customHeight="1" x14ac:dyDescent="0.2">
      <c r="A601" s="14"/>
      <c r="B601" s="78"/>
      <c r="C601" s="78"/>
      <c r="D601" s="78"/>
      <c r="E601" s="78"/>
      <c r="F601" s="78"/>
      <c r="G601" s="95"/>
      <c r="H601" s="79"/>
      <c r="I601" s="80"/>
      <c r="J601" s="81"/>
      <c r="K601" s="78"/>
      <c r="L601" s="82"/>
      <c r="M601" s="78"/>
      <c r="N601" s="82"/>
      <c r="O601" s="17"/>
      <c r="P601" s="17"/>
      <c r="Q601" s="12"/>
    </row>
    <row r="602" spans="1:17" ht="24.95" customHeight="1" x14ac:dyDescent="0.2">
      <c r="A602" s="14"/>
      <c r="B602" s="78"/>
      <c r="C602" s="78"/>
      <c r="D602" s="78"/>
      <c r="E602" s="78"/>
      <c r="F602" s="78"/>
      <c r="G602" s="95"/>
      <c r="H602" s="79"/>
      <c r="I602" s="80"/>
      <c r="J602" s="81"/>
      <c r="K602" s="78"/>
      <c r="L602" s="82"/>
      <c r="M602" s="78"/>
      <c r="N602" s="82"/>
      <c r="O602" s="17"/>
      <c r="P602" s="17"/>
      <c r="Q602" s="12"/>
    </row>
    <row r="603" spans="1:17" ht="24.95" customHeight="1" x14ac:dyDescent="0.2">
      <c r="A603" s="14"/>
      <c r="B603" s="78"/>
      <c r="C603" s="78"/>
      <c r="D603" s="78"/>
      <c r="E603" s="78"/>
      <c r="F603" s="78"/>
      <c r="G603" s="95"/>
      <c r="H603" s="79"/>
      <c r="I603" s="80"/>
      <c r="J603" s="81"/>
      <c r="K603" s="78"/>
      <c r="L603" s="82"/>
      <c r="M603" s="78"/>
      <c r="N603" s="82"/>
      <c r="O603" s="17"/>
      <c r="P603" s="17"/>
      <c r="Q603" s="12"/>
    </row>
    <row r="604" spans="1:17" ht="24.95" customHeight="1" x14ac:dyDescent="0.2">
      <c r="A604" s="14"/>
      <c r="B604" s="78"/>
      <c r="C604" s="78"/>
      <c r="D604" s="78"/>
      <c r="E604" s="78"/>
      <c r="F604" s="78"/>
      <c r="G604" s="95"/>
      <c r="H604" s="79"/>
      <c r="I604" s="80"/>
      <c r="J604" s="81"/>
      <c r="K604" s="78"/>
      <c r="L604" s="82"/>
      <c r="M604" s="78"/>
      <c r="N604" s="82"/>
      <c r="O604" s="17"/>
      <c r="P604" s="17"/>
      <c r="Q604" s="12"/>
    </row>
    <row r="605" spans="1:17" ht="24.95" customHeight="1" x14ac:dyDescent="0.2">
      <c r="A605" s="14"/>
      <c r="B605" s="78"/>
      <c r="C605" s="78"/>
      <c r="D605" s="78"/>
      <c r="E605" s="78"/>
      <c r="F605" s="78"/>
      <c r="G605" s="95"/>
      <c r="H605" s="79"/>
      <c r="I605" s="80"/>
      <c r="J605" s="81"/>
      <c r="K605" s="78"/>
      <c r="L605" s="82"/>
      <c r="M605" s="78"/>
      <c r="N605" s="82"/>
      <c r="O605" s="17"/>
      <c r="P605" s="17"/>
      <c r="Q605" s="12"/>
    </row>
    <row r="606" spans="1:17" ht="24.95" customHeight="1" x14ac:dyDescent="0.2">
      <c r="A606" s="14"/>
      <c r="B606" s="78"/>
      <c r="C606" s="78"/>
      <c r="D606" s="78"/>
      <c r="E606" s="78"/>
      <c r="F606" s="78"/>
      <c r="G606" s="95"/>
      <c r="H606" s="79"/>
      <c r="I606" s="80"/>
      <c r="J606" s="81"/>
      <c r="K606" s="78"/>
      <c r="L606" s="82"/>
      <c r="M606" s="78"/>
      <c r="N606" s="82"/>
      <c r="O606" s="17"/>
      <c r="P606" s="17"/>
      <c r="Q606" s="12"/>
    </row>
    <row r="607" spans="1:17" ht="24.95" customHeight="1" x14ac:dyDescent="0.2">
      <c r="A607" s="14"/>
      <c r="B607" s="78"/>
      <c r="C607" s="78"/>
      <c r="D607" s="78"/>
      <c r="E607" s="78"/>
      <c r="F607" s="78"/>
      <c r="G607" s="95"/>
      <c r="H607" s="79"/>
      <c r="I607" s="80"/>
      <c r="J607" s="81"/>
      <c r="K607" s="78"/>
      <c r="L607" s="82"/>
      <c r="M607" s="78"/>
      <c r="N607" s="82"/>
      <c r="O607" s="17"/>
      <c r="P607" s="17"/>
      <c r="Q607" s="12"/>
    </row>
    <row r="608" spans="1:17" ht="24.95" customHeight="1" x14ac:dyDescent="0.2">
      <c r="A608" s="14"/>
      <c r="B608" s="78"/>
      <c r="C608" s="78"/>
      <c r="D608" s="78"/>
      <c r="E608" s="78"/>
      <c r="F608" s="78"/>
      <c r="G608" s="95"/>
      <c r="H608" s="79"/>
      <c r="I608" s="80"/>
      <c r="J608" s="81"/>
      <c r="K608" s="78"/>
      <c r="L608" s="82"/>
      <c r="M608" s="78"/>
      <c r="N608" s="82"/>
      <c r="O608" s="17"/>
      <c r="P608" s="17"/>
      <c r="Q608" s="12"/>
    </row>
    <row r="609" spans="1:17" ht="24.95" customHeight="1" x14ac:dyDescent="0.2">
      <c r="A609" s="14"/>
      <c r="B609" s="78"/>
      <c r="C609" s="78"/>
      <c r="D609" s="78"/>
      <c r="E609" s="78"/>
      <c r="F609" s="78"/>
      <c r="G609" s="95"/>
      <c r="H609" s="79"/>
      <c r="I609" s="80"/>
      <c r="J609" s="81"/>
      <c r="K609" s="78"/>
      <c r="L609" s="82"/>
      <c r="M609" s="78"/>
      <c r="N609" s="82"/>
      <c r="O609" s="17"/>
      <c r="P609" s="17"/>
      <c r="Q609" s="12"/>
    </row>
    <row r="610" spans="1:17" ht="24.95" customHeight="1" x14ac:dyDescent="0.2">
      <c r="A610" s="14"/>
      <c r="B610" s="78"/>
      <c r="C610" s="78"/>
      <c r="D610" s="78"/>
      <c r="E610" s="78"/>
      <c r="F610" s="78"/>
      <c r="G610" s="95"/>
      <c r="H610" s="79"/>
      <c r="I610" s="80"/>
      <c r="J610" s="81"/>
      <c r="K610" s="78"/>
      <c r="L610" s="82"/>
      <c r="M610" s="78"/>
      <c r="N610" s="82"/>
      <c r="O610" s="17"/>
      <c r="P610" s="17"/>
      <c r="Q610" s="12"/>
    </row>
    <row r="611" spans="1:17" ht="24.95" customHeight="1" x14ac:dyDescent="0.2">
      <c r="A611" s="14"/>
      <c r="B611" s="78"/>
      <c r="C611" s="78"/>
      <c r="D611" s="78"/>
      <c r="E611" s="78"/>
      <c r="F611" s="78"/>
      <c r="G611" s="95"/>
      <c r="H611" s="79"/>
      <c r="I611" s="80"/>
      <c r="J611" s="81"/>
      <c r="K611" s="78"/>
      <c r="L611" s="82"/>
      <c r="M611" s="78"/>
      <c r="N611" s="82"/>
      <c r="O611" s="17"/>
      <c r="P611" s="17"/>
      <c r="Q611" s="12"/>
    </row>
    <row r="612" spans="1:17" ht="24.95" customHeight="1" x14ac:dyDescent="0.2">
      <c r="A612" s="14"/>
      <c r="B612" s="78"/>
      <c r="C612" s="78"/>
      <c r="D612" s="78"/>
      <c r="E612" s="78"/>
      <c r="F612" s="78"/>
      <c r="G612" s="95"/>
      <c r="H612" s="79"/>
      <c r="I612" s="80"/>
      <c r="J612" s="81"/>
      <c r="K612" s="78"/>
      <c r="L612" s="82"/>
      <c r="M612" s="78"/>
      <c r="N612" s="82"/>
      <c r="O612" s="17"/>
      <c r="P612" s="17"/>
      <c r="Q612" s="12"/>
    </row>
    <row r="613" spans="1:17" ht="24.95" customHeight="1" x14ac:dyDescent="0.2">
      <c r="A613" s="14"/>
      <c r="B613" s="78"/>
      <c r="C613" s="78"/>
      <c r="D613" s="78"/>
      <c r="E613" s="78"/>
      <c r="F613" s="78"/>
      <c r="G613" s="95"/>
      <c r="H613" s="79"/>
      <c r="I613" s="80"/>
      <c r="J613" s="81"/>
      <c r="K613" s="78"/>
      <c r="L613" s="82"/>
      <c r="M613" s="78"/>
      <c r="N613" s="82"/>
      <c r="O613" s="17"/>
      <c r="P613" s="17"/>
      <c r="Q613" s="12"/>
    </row>
    <row r="614" spans="1:17" ht="24.95" customHeight="1" x14ac:dyDescent="0.2">
      <c r="A614" s="14"/>
      <c r="B614" s="78"/>
      <c r="C614" s="78"/>
      <c r="D614" s="78"/>
      <c r="E614" s="78"/>
      <c r="F614" s="78"/>
      <c r="G614" s="95"/>
      <c r="H614" s="79"/>
      <c r="I614" s="80"/>
      <c r="J614" s="81"/>
      <c r="K614" s="78"/>
      <c r="L614" s="82"/>
      <c r="M614" s="78"/>
      <c r="N614" s="82"/>
      <c r="O614" s="17"/>
      <c r="P614" s="17"/>
      <c r="Q614" s="12"/>
    </row>
    <row r="615" spans="1:17" ht="24.95" customHeight="1" x14ac:dyDescent="0.2">
      <c r="A615" s="14"/>
      <c r="B615" s="78"/>
      <c r="C615" s="78"/>
      <c r="D615" s="78"/>
      <c r="E615" s="78"/>
      <c r="F615" s="78"/>
      <c r="G615" s="95"/>
      <c r="H615" s="79"/>
      <c r="I615" s="80"/>
      <c r="J615" s="81"/>
      <c r="K615" s="78"/>
      <c r="L615" s="82"/>
      <c r="M615" s="78"/>
      <c r="N615" s="82"/>
      <c r="O615" s="17"/>
      <c r="P615" s="17"/>
      <c r="Q615" s="12"/>
    </row>
    <row r="616" spans="1:17" ht="24.95" customHeight="1" x14ac:dyDescent="0.2">
      <c r="A616" s="14"/>
      <c r="B616" s="78"/>
      <c r="C616" s="78"/>
      <c r="D616" s="78"/>
      <c r="E616" s="78"/>
      <c r="F616" s="78"/>
      <c r="G616" s="95"/>
      <c r="H616" s="79"/>
      <c r="I616" s="80"/>
      <c r="J616" s="81"/>
      <c r="K616" s="78"/>
      <c r="L616" s="82"/>
      <c r="M616" s="78"/>
      <c r="N616" s="82"/>
      <c r="O616" s="17"/>
      <c r="P616" s="17"/>
      <c r="Q616" s="12"/>
    </row>
    <row r="617" spans="1:17" ht="24.95" customHeight="1" x14ac:dyDescent="0.2">
      <c r="A617" s="14"/>
      <c r="B617" s="78"/>
      <c r="C617" s="78"/>
      <c r="D617" s="78"/>
      <c r="E617" s="78"/>
      <c r="F617" s="78"/>
      <c r="G617" s="95"/>
      <c r="H617" s="79"/>
      <c r="I617" s="80"/>
      <c r="J617" s="81"/>
      <c r="K617" s="78"/>
      <c r="L617" s="82"/>
      <c r="M617" s="78"/>
      <c r="N617" s="82"/>
      <c r="O617" s="17"/>
      <c r="P617" s="17"/>
      <c r="Q617" s="12"/>
    </row>
    <row r="618" spans="1:17" ht="24.95" customHeight="1" x14ac:dyDescent="0.2">
      <c r="A618" s="14"/>
      <c r="B618" s="78"/>
      <c r="C618" s="78"/>
      <c r="D618" s="78"/>
      <c r="E618" s="78"/>
      <c r="F618" s="78"/>
      <c r="G618" s="95"/>
      <c r="H618" s="79"/>
      <c r="I618" s="80"/>
      <c r="J618" s="81"/>
      <c r="K618" s="78"/>
      <c r="L618" s="82"/>
      <c r="M618" s="78"/>
      <c r="N618" s="82"/>
      <c r="O618" s="17"/>
      <c r="P618" s="17"/>
      <c r="Q618" s="12"/>
    </row>
    <row r="619" spans="1:17" ht="24.95" customHeight="1" x14ac:dyDescent="0.2">
      <c r="A619" s="14"/>
      <c r="B619" s="78"/>
      <c r="C619" s="78"/>
      <c r="D619" s="78"/>
      <c r="E619" s="78"/>
      <c r="F619" s="78"/>
      <c r="G619" s="95"/>
      <c r="H619" s="79"/>
      <c r="I619" s="80"/>
      <c r="J619" s="81"/>
      <c r="K619" s="78"/>
      <c r="L619" s="82"/>
      <c r="M619" s="78"/>
      <c r="N619" s="82"/>
      <c r="O619" s="17"/>
      <c r="P619" s="17"/>
      <c r="Q619" s="12"/>
    </row>
    <row r="620" spans="1:17" ht="24.95" customHeight="1" x14ac:dyDescent="0.2">
      <c r="A620" s="14"/>
      <c r="B620" s="78"/>
      <c r="C620" s="78"/>
      <c r="D620" s="78"/>
      <c r="E620" s="78"/>
      <c r="F620" s="78"/>
      <c r="G620" s="95"/>
      <c r="H620" s="79"/>
      <c r="I620" s="80"/>
      <c r="J620" s="81"/>
      <c r="K620" s="78"/>
      <c r="L620" s="82"/>
      <c r="M620" s="78"/>
      <c r="N620" s="82"/>
      <c r="O620" s="17"/>
      <c r="P620" s="17"/>
      <c r="Q620" s="12"/>
    </row>
    <row r="621" spans="1:17" ht="24.95" customHeight="1" x14ac:dyDescent="0.2">
      <c r="A621" s="14"/>
      <c r="B621" s="78"/>
      <c r="C621" s="78"/>
      <c r="D621" s="78"/>
      <c r="E621" s="78"/>
      <c r="F621" s="78"/>
      <c r="G621" s="95"/>
      <c r="H621" s="79"/>
      <c r="I621" s="80"/>
      <c r="J621" s="81"/>
      <c r="K621" s="78"/>
      <c r="L621" s="82"/>
      <c r="M621" s="78"/>
      <c r="N621" s="82"/>
      <c r="O621" s="17"/>
      <c r="P621" s="17"/>
      <c r="Q621" s="12"/>
    </row>
    <row r="622" spans="1:17" ht="24.95" customHeight="1" x14ac:dyDescent="0.2">
      <c r="A622" s="14"/>
      <c r="B622" s="78"/>
      <c r="C622" s="78"/>
      <c r="D622" s="78"/>
      <c r="E622" s="78"/>
      <c r="F622" s="78"/>
      <c r="G622" s="95"/>
      <c r="H622" s="79"/>
      <c r="I622" s="80"/>
      <c r="J622" s="81"/>
      <c r="K622" s="78"/>
      <c r="L622" s="82"/>
      <c r="M622" s="78"/>
      <c r="N622" s="82"/>
      <c r="O622" s="17"/>
      <c r="P622" s="17"/>
      <c r="Q622" s="12"/>
    </row>
    <row r="623" spans="1:17" ht="24.95" customHeight="1" x14ac:dyDescent="0.2">
      <c r="A623" s="14"/>
      <c r="B623" s="78"/>
      <c r="C623" s="78"/>
      <c r="D623" s="78"/>
      <c r="E623" s="78"/>
      <c r="F623" s="78"/>
      <c r="G623" s="95"/>
      <c r="H623" s="79"/>
      <c r="I623" s="80"/>
      <c r="J623" s="81"/>
      <c r="K623" s="78"/>
      <c r="L623" s="82"/>
      <c r="M623" s="78"/>
      <c r="N623" s="82"/>
      <c r="O623" s="17"/>
      <c r="P623" s="17"/>
      <c r="Q623" s="12"/>
    </row>
    <row r="624" spans="1:17" ht="24.95" customHeight="1" x14ac:dyDescent="0.2">
      <c r="A624" s="14"/>
      <c r="B624" s="78"/>
      <c r="C624" s="78"/>
      <c r="D624" s="78"/>
      <c r="E624" s="78"/>
      <c r="F624" s="78"/>
      <c r="G624" s="95"/>
      <c r="H624" s="79"/>
      <c r="I624" s="80"/>
      <c r="J624" s="81"/>
      <c r="K624" s="78"/>
      <c r="L624" s="82"/>
      <c r="M624" s="78"/>
      <c r="N624" s="82"/>
      <c r="O624" s="17"/>
      <c r="P624" s="17"/>
      <c r="Q624" s="12"/>
    </row>
    <row r="625" spans="1:17" ht="24.95" customHeight="1" x14ac:dyDescent="0.2">
      <c r="A625" s="14"/>
      <c r="B625" s="78"/>
      <c r="C625" s="78"/>
      <c r="D625" s="78"/>
      <c r="E625" s="78"/>
      <c r="F625" s="78"/>
      <c r="G625" s="95"/>
      <c r="H625" s="79"/>
      <c r="I625" s="80"/>
      <c r="J625" s="81"/>
      <c r="K625" s="78"/>
      <c r="L625" s="82"/>
      <c r="M625" s="78"/>
      <c r="N625" s="82"/>
      <c r="O625" s="17"/>
      <c r="P625" s="17"/>
      <c r="Q625" s="12"/>
    </row>
    <row r="626" spans="1:17" ht="24.95" customHeight="1" x14ac:dyDescent="0.2">
      <c r="A626" s="14"/>
      <c r="B626" s="78"/>
      <c r="C626" s="78"/>
      <c r="D626" s="78"/>
      <c r="E626" s="78"/>
      <c r="F626" s="78"/>
      <c r="G626" s="95"/>
      <c r="H626" s="79"/>
      <c r="I626" s="80"/>
      <c r="J626" s="81"/>
      <c r="K626" s="78"/>
      <c r="L626" s="82"/>
      <c r="M626" s="78"/>
      <c r="N626" s="82"/>
      <c r="O626" s="17"/>
      <c r="P626" s="17"/>
      <c r="Q626" s="12"/>
    </row>
    <row r="627" spans="1:17" ht="24.95" customHeight="1" x14ac:dyDescent="0.2">
      <c r="A627" s="14"/>
      <c r="B627" s="78"/>
      <c r="C627" s="78"/>
      <c r="D627" s="78"/>
      <c r="E627" s="78"/>
      <c r="F627" s="78"/>
      <c r="G627" s="95"/>
      <c r="H627" s="79"/>
      <c r="I627" s="80"/>
      <c r="J627" s="81"/>
      <c r="K627" s="78"/>
      <c r="L627" s="82"/>
      <c r="M627" s="78"/>
      <c r="N627" s="82"/>
      <c r="O627" s="17"/>
      <c r="P627" s="17"/>
      <c r="Q627" s="12"/>
    </row>
    <row r="628" spans="1:17" ht="24.95" customHeight="1" x14ac:dyDescent="0.2">
      <c r="A628" s="14"/>
      <c r="B628" s="78"/>
      <c r="C628" s="78"/>
      <c r="D628" s="78"/>
      <c r="E628" s="78"/>
      <c r="F628" s="78"/>
      <c r="G628" s="95"/>
      <c r="H628" s="79"/>
      <c r="I628" s="80"/>
      <c r="J628" s="81"/>
      <c r="K628" s="78"/>
      <c r="L628" s="82"/>
      <c r="M628" s="78"/>
      <c r="N628" s="82"/>
      <c r="O628" s="17"/>
      <c r="P628" s="17"/>
      <c r="Q628" s="12"/>
    </row>
    <row r="629" spans="1:17" ht="24.95" customHeight="1" x14ac:dyDescent="0.2">
      <c r="A629" s="14"/>
      <c r="B629" s="78"/>
      <c r="C629" s="78"/>
      <c r="D629" s="78"/>
      <c r="E629" s="78"/>
      <c r="F629" s="78"/>
      <c r="G629" s="95"/>
      <c r="H629" s="79"/>
      <c r="I629" s="80"/>
      <c r="J629" s="81"/>
      <c r="K629" s="78"/>
      <c r="L629" s="82"/>
      <c r="M629" s="78"/>
      <c r="N629" s="82"/>
      <c r="O629" s="17"/>
      <c r="P629" s="17"/>
      <c r="Q629" s="12"/>
    </row>
    <row r="630" spans="1:17" ht="24.95" customHeight="1" x14ac:dyDescent="0.2">
      <c r="A630" s="14"/>
      <c r="B630" s="78"/>
      <c r="C630" s="78"/>
      <c r="D630" s="78"/>
      <c r="E630" s="78"/>
      <c r="F630" s="78"/>
      <c r="G630" s="95"/>
      <c r="H630" s="79"/>
      <c r="I630" s="80"/>
      <c r="J630" s="81"/>
      <c r="K630" s="78"/>
      <c r="L630" s="82"/>
      <c r="M630" s="78"/>
      <c r="N630" s="82"/>
      <c r="O630" s="17"/>
      <c r="P630" s="17"/>
      <c r="Q630" s="12"/>
    </row>
    <row r="631" spans="1:17" ht="24.95" customHeight="1" x14ac:dyDescent="0.2">
      <c r="A631" s="14"/>
      <c r="B631" s="78"/>
      <c r="C631" s="78"/>
      <c r="D631" s="78"/>
      <c r="E631" s="78"/>
      <c r="F631" s="78"/>
      <c r="G631" s="95"/>
      <c r="H631" s="79"/>
      <c r="I631" s="80"/>
      <c r="J631" s="81"/>
      <c r="K631" s="78"/>
      <c r="L631" s="82"/>
      <c r="M631" s="78"/>
      <c r="N631" s="82"/>
      <c r="O631" s="17"/>
      <c r="P631" s="17"/>
      <c r="Q631" s="12"/>
    </row>
    <row r="632" spans="1:17" ht="24.95" customHeight="1" x14ac:dyDescent="0.2">
      <c r="A632" s="14"/>
      <c r="B632" s="78"/>
      <c r="C632" s="78"/>
      <c r="D632" s="78"/>
      <c r="E632" s="78"/>
      <c r="F632" s="78"/>
      <c r="G632" s="95"/>
      <c r="H632" s="79"/>
      <c r="I632" s="80"/>
      <c r="J632" s="81"/>
      <c r="K632" s="78"/>
      <c r="L632" s="82"/>
      <c r="M632" s="78"/>
      <c r="N632" s="82"/>
      <c r="O632" s="17"/>
      <c r="P632" s="17"/>
      <c r="Q632" s="12"/>
    </row>
    <row r="633" spans="1:17" ht="24.95" customHeight="1" x14ac:dyDescent="0.2">
      <c r="A633" s="14"/>
      <c r="B633" s="78"/>
      <c r="C633" s="78"/>
      <c r="D633" s="78"/>
      <c r="E633" s="78"/>
      <c r="F633" s="78"/>
      <c r="G633" s="95"/>
      <c r="H633" s="79"/>
      <c r="I633" s="80"/>
      <c r="J633" s="81"/>
      <c r="K633" s="78"/>
      <c r="L633" s="82"/>
      <c r="M633" s="78"/>
      <c r="N633" s="82"/>
      <c r="O633" s="17"/>
      <c r="P633" s="17"/>
      <c r="Q633" s="12"/>
    </row>
    <row r="634" spans="1:17" ht="24.95" customHeight="1" x14ac:dyDescent="0.2">
      <c r="A634" s="14"/>
      <c r="B634" s="78"/>
      <c r="C634" s="78"/>
      <c r="D634" s="78"/>
      <c r="E634" s="78"/>
      <c r="F634" s="78"/>
      <c r="G634" s="95"/>
      <c r="H634" s="79"/>
      <c r="I634" s="80"/>
      <c r="J634" s="81"/>
      <c r="K634" s="78"/>
      <c r="L634" s="82"/>
      <c r="M634" s="78"/>
      <c r="N634" s="82"/>
      <c r="O634" s="17"/>
      <c r="P634" s="17"/>
      <c r="Q634" s="12"/>
    </row>
    <row r="635" spans="1:17" ht="24.95" customHeight="1" x14ac:dyDescent="0.2">
      <c r="A635" s="14"/>
      <c r="B635" s="78"/>
      <c r="C635" s="78"/>
      <c r="D635" s="78"/>
      <c r="E635" s="78"/>
      <c r="F635" s="78"/>
      <c r="G635" s="95"/>
      <c r="H635" s="79"/>
      <c r="I635" s="80"/>
      <c r="J635" s="81"/>
      <c r="K635" s="78"/>
      <c r="L635" s="82"/>
      <c r="M635" s="78"/>
      <c r="N635" s="82"/>
      <c r="O635" s="17"/>
      <c r="P635" s="17"/>
      <c r="Q635" s="12"/>
    </row>
    <row r="636" spans="1:17" ht="24.95" customHeight="1" x14ac:dyDescent="0.2">
      <c r="A636" s="14"/>
      <c r="B636" s="78"/>
      <c r="C636" s="78"/>
      <c r="D636" s="78"/>
      <c r="E636" s="78"/>
      <c r="F636" s="78"/>
      <c r="G636" s="95"/>
      <c r="H636" s="79"/>
      <c r="I636" s="80"/>
      <c r="J636" s="81"/>
      <c r="K636" s="78"/>
      <c r="L636" s="82"/>
      <c r="M636" s="78"/>
      <c r="N636" s="82"/>
      <c r="O636" s="17"/>
      <c r="P636" s="17"/>
      <c r="Q636" s="12"/>
    </row>
    <row r="637" spans="1:17" ht="24.95" customHeight="1" x14ac:dyDescent="0.2">
      <c r="A637" s="14"/>
      <c r="B637" s="78"/>
      <c r="C637" s="78"/>
      <c r="D637" s="78"/>
      <c r="E637" s="78"/>
      <c r="F637" s="78"/>
      <c r="G637" s="95"/>
      <c r="H637" s="79"/>
      <c r="I637" s="80"/>
      <c r="J637" s="81"/>
      <c r="K637" s="78"/>
      <c r="L637" s="82"/>
      <c r="M637" s="78"/>
      <c r="N637" s="82"/>
      <c r="O637" s="17"/>
      <c r="P637" s="17"/>
      <c r="Q637" s="12"/>
    </row>
    <row r="638" spans="1:17" ht="24.95" customHeight="1" x14ac:dyDescent="0.2">
      <c r="A638" s="14"/>
      <c r="B638" s="78"/>
      <c r="C638" s="78"/>
      <c r="D638" s="78"/>
      <c r="E638" s="78"/>
      <c r="F638" s="78"/>
      <c r="G638" s="95"/>
      <c r="H638" s="79"/>
      <c r="I638" s="80"/>
      <c r="J638" s="81"/>
      <c r="K638" s="78"/>
      <c r="L638" s="82"/>
      <c r="M638" s="78"/>
      <c r="N638" s="82"/>
      <c r="O638" s="17"/>
      <c r="P638" s="17"/>
      <c r="Q638" s="12"/>
    </row>
    <row r="639" spans="1:17" ht="24.95" customHeight="1" x14ac:dyDescent="0.2">
      <c r="A639" s="14"/>
      <c r="B639" s="78"/>
      <c r="C639" s="78"/>
      <c r="D639" s="78"/>
      <c r="E639" s="78"/>
      <c r="F639" s="78"/>
      <c r="G639" s="95"/>
      <c r="H639" s="79"/>
      <c r="I639" s="80"/>
      <c r="J639" s="81"/>
      <c r="K639" s="78"/>
      <c r="L639" s="82"/>
      <c r="M639" s="78"/>
      <c r="N639" s="82"/>
      <c r="O639" s="17"/>
      <c r="P639" s="17"/>
      <c r="Q639" s="12"/>
    </row>
    <row r="640" spans="1:17" ht="24.95" customHeight="1" x14ac:dyDescent="0.2">
      <c r="A640" s="14"/>
      <c r="B640" s="78"/>
      <c r="C640" s="78"/>
      <c r="D640" s="78"/>
      <c r="E640" s="78"/>
      <c r="F640" s="78"/>
      <c r="G640" s="95"/>
      <c r="H640" s="79"/>
      <c r="I640" s="80"/>
      <c r="J640" s="81"/>
      <c r="K640" s="78"/>
      <c r="L640" s="82"/>
      <c r="M640" s="78"/>
      <c r="N640" s="82"/>
      <c r="O640" s="17"/>
      <c r="P640" s="17"/>
      <c r="Q640" s="12"/>
    </row>
    <row r="641" spans="1:17" ht="24.95" customHeight="1" x14ac:dyDescent="0.2">
      <c r="A641" s="14"/>
      <c r="B641" s="78"/>
      <c r="C641" s="78"/>
      <c r="D641" s="78"/>
      <c r="E641" s="78"/>
      <c r="F641" s="78"/>
      <c r="G641" s="95"/>
      <c r="H641" s="79"/>
      <c r="I641" s="80"/>
      <c r="J641" s="81"/>
      <c r="K641" s="78"/>
      <c r="L641" s="82"/>
      <c r="M641" s="78"/>
      <c r="N641" s="82"/>
      <c r="O641" s="17"/>
      <c r="P641" s="17"/>
      <c r="Q641" s="12"/>
    </row>
    <row r="642" spans="1:17" ht="24.95" customHeight="1" x14ac:dyDescent="0.2">
      <c r="A642" s="14"/>
      <c r="B642" s="78"/>
      <c r="C642" s="78"/>
      <c r="D642" s="78"/>
      <c r="E642" s="78"/>
      <c r="F642" s="78"/>
      <c r="G642" s="95"/>
      <c r="H642" s="79"/>
      <c r="I642" s="80"/>
      <c r="J642" s="81"/>
      <c r="K642" s="78"/>
      <c r="L642" s="82"/>
      <c r="M642" s="78"/>
      <c r="N642" s="82"/>
      <c r="O642" s="17"/>
      <c r="P642" s="17"/>
      <c r="Q642" s="12"/>
    </row>
    <row r="643" spans="1:17" ht="24.95" customHeight="1" x14ac:dyDescent="0.2">
      <c r="A643" s="14"/>
      <c r="B643" s="78"/>
      <c r="C643" s="78"/>
      <c r="D643" s="78"/>
      <c r="E643" s="78"/>
      <c r="F643" s="78"/>
      <c r="G643" s="95"/>
      <c r="H643" s="79"/>
      <c r="I643" s="80"/>
      <c r="J643" s="81"/>
      <c r="K643" s="78"/>
      <c r="L643" s="82"/>
      <c r="M643" s="78"/>
      <c r="N643" s="82"/>
      <c r="O643" s="17"/>
      <c r="P643" s="17"/>
      <c r="Q643" s="12"/>
    </row>
    <row r="644" spans="1:17" ht="24.95" customHeight="1" x14ac:dyDescent="0.2">
      <c r="A644" s="14"/>
      <c r="B644" s="78"/>
      <c r="C644" s="78"/>
      <c r="D644" s="78"/>
      <c r="E644" s="78"/>
      <c r="F644" s="78"/>
      <c r="G644" s="95"/>
      <c r="H644" s="79"/>
      <c r="I644" s="80"/>
      <c r="J644" s="81"/>
      <c r="K644" s="78"/>
      <c r="L644" s="82"/>
      <c r="M644" s="78"/>
      <c r="N644" s="82"/>
      <c r="O644" s="17"/>
      <c r="P644" s="17"/>
      <c r="Q644" s="12"/>
    </row>
    <row r="645" spans="1:17" ht="24.95" customHeight="1" x14ac:dyDescent="0.2">
      <c r="A645" s="14"/>
      <c r="B645" s="78"/>
      <c r="C645" s="78"/>
      <c r="D645" s="78"/>
      <c r="E645" s="78"/>
      <c r="F645" s="78"/>
      <c r="G645" s="95"/>
      <c r="H645" s="79"/>
      <c r="I645" s="80"/>
      <c r="J645" s="81"/>
      <c r="K645" s="78"/>
      <c r="L645" s="82"/>
      <c r="M645" s="78"/>
      <c r="N645" s="82"/>
      <c r="O645" s="17"/>
      <c r="P645" s="17"/>
      <c r="Q645" s="12"/>
    </row>
    <row r="646" spans="1:17" ht="24.95" customHeight="1" x14ac:dyDescent="0.2">
      <c r="A646" s="14"/>
      <c r="B646" s="78"/>
      <c r="C646" s="78"/>
      <c r="D646" s="78"/>
      <c r="E646" s="78"/>
      <c r="F646" s="78"/>
      <c r="G646" s="95"/>
      <c r="H646" s="79"/>
      <c r="I646" s="80"/>
      <c r="J646" s="81"/>
      <c r="K646" s="78"/>
      <c r="L646" s="82"/>
      <c r="M646" s="78"/>
      <c r="N646" s="82"/>
      <c r="O646" s="17"/>
      <c r="P646" s="17"/>
      <c r="Q646" s="12"/>
    </row>
    <row r="647" spans="1:17" ht="24.95" customHeight="1" x14ac:dyDescent="0.2">
      <c r="A647" s="14"/>
      <c r="B647" s="78"/>
      <c r="C647" s="78"/>
      <c r="D647" s="78"/>
      <c r="E647" s="78"/>
      <c r="F647" s="78"/>
      <c r="G647" s="95"/>
      <c r="H647" s="79"/>
      <c r="I647" s="80"/>
      <c r="J647" s="81"/>
      <c r="K647" s="78"/>
      <c r="L647" s="82"/>
      <c r="M647" s="78"/>
      <c r="N647" s="82"/>
      <c r="O647" s="17"/>
      <c r="P647" s="17"/>
      <c r="Q647" s="12"/>
    </row>
    <row r="648" spans="1:17" ht="24.95" customHeight="1" x14ac:dyDescent="0.2">
      <c r="A648" s="14"/>
      <c r="B648" s="78"/>
      <c r="C648" s="78"/>
      <c r="D648" s="78"/>
      <c r="E648" s="78"/>
      <c r="F648" s="78"/>
      <c r="G648" s="95"/>
      <c r="H648" s="79"/>
      <c r="I648" s="80"/>
      <c r="J648" s="81"/>
      <c r="K648" s="78"/>
      <c r="L648" s="82"/>
      <c r="M648" s="78"/>
      <c r="N648" s="82"/>
      <c r="O648" s="17"/>
      <c r="P648" s="17"/>
      <c r="Q648" s="12"/>
    </row>
    <row r="649" spans="1:17" ht="24.95" customHeight="1" x14ac:dyDescent="0.2">
      <c r="A649" s="14"/>
      <c r="B649" s="78"/>
      <c r="C649" s="78"/>
      <c r="D649" s="78"/>
      <c r="E649" s="78"/>
      <c r="F649" s="78"/>
      <c r="G649" s="95"/>
      <c r="H649" s="79"/>
      <c r="I649" s="80"/>
      <c r="J649" s="81"/>
      <c r="K649" s="78"/>
      <c r="L649" s="82"/>
      <c r="M649" s="78"/>
      <c r="N649" s="82"/>
      <c r="O649" s="17"/>
      <c r="P649" s="17"/>
      <c r="Q649" s="12"/>
    </row>
    <row r="650" spans="1:17" ht="24.95" customHeight="1" x14ac:dyDescent="0.2">
      <c r="A650" s="14"/>
      <c r="B650" s="78"/>
      <c r="C650" s="78"/>
      <c r="D650" s="78"/>
      <c r="E650" s="78"/>
      <c r="F650" s="78"/>
      <c r="G650" s="95"/>
      <c r="H650" s="79"/>
      <c r="I650" s="80"/>
      <c r="J650" s="81"/>
      <c r="K650" s="78"/>
      <c r="L650" s="82"/>
      <c r="M650" s="78"/>
      <c r="N650" s="82"/>
      <c r="O650" s="17"/>
      <c r="P650" s="17"/>
      <c r="Q650" s="12"/>
    </row>
    <row r="651" spans="1:17" ht="24.95" customHeight="1" x14ac:dyDescent="0.2">
      <c r="A651" s="14"/>
      <c r="B651" s="78"/>
      <c r="C651" s="78"/>
      <c r="D651" s="78"/>
      <c r="E651" s="78"/>
      <c r="F651" s="78"/>
      <c r="G651" s="95"/>
      <c r="H651" s="79"/>
      <c r="I651" s="80"/>
      <c r="J651" s="81"/>
      <c r="K651" s="78"/>
      <c r="L651" s="82"/>
      <c r="M651" s="78"/>
      <c r="N651" s="82"/>
      <c r="O651" s="17"/>
      <c r="P651" s="17"/>
      <c r="Q651" s="12"/>
    </row>
    <row r="652" spans="1:17" ht="24.95" customHeight="1" x14ac:dyDescent="0.2">
      <c r="A652" s="14"/>
      <c r="B652" s="78"/>
      <c r="C652" s="78"/>
      <c r="D652" s="78"/>
      <c r="E652" s="78"/>
      <c r="F652" s="78"/>
      <c r="G652" s="95"/>
      <c r="H652" s="79"/>
      <c r="I652" s="80"/>
      <c r="J652" s="81"/>
      <c r="K652" s="78"/>
      <c r="L652" s="82"/>
      <c r="M652" s="78"/>
      <c r="N652" s="82"/>
      <c r="O652" s="17"/>
      <c r="P652" s="17"/>
      <c r="Q652" s="12"/>
    </row>
    <row r="653" spans="1:17" ht="24.95" customHeight="1" x14ac:dyDescent="0.2">
      <c r="A653" s="14"/>
      <c r="B653" s="78"/>
      <c r="C653" s="78"/>
      <c r="D653" s="78"/>
      <c r="E653" s="78"/>
      <c r="F653" s="78"/>
      <c r="G653" s="95"/>
      <c r="H653" s="79"/>
      <c r="I653" s="80"/>
      <c r="J653" s="81"/>
      <c r="K653" s="78"/>
      <c r="L653" s="82"/>
      <c r="M653" s="78"/>
      <c r="N653" s="82"/>
      <c r="O653" s="17"/>
      <c r="P653" s="17"/>
      <c r="Q653" s="12"/>
    </row>
    <row r="654" spans="1:17" ht="24.95" customHeight="1" x14ac:dyDescent="0.2">
      <c r="A654" s="14"/>
      <c r="B654" s="78"/>
      <c r="C654" s="78"/>
      <c r="D654" s="78"/>
      <c r="E654" s="78"/>
      <c r="F654" s="78"/>
      <c r="G654" s="95"/>
      <c r="H654" s="79"/>
      <c r="I654" s="80"/>
      <c r="J654" s="81"/>
      <c r="K654" s="78"/>
      <c r="L654" s="82"/>
      <c r="M654" s="78"/>
      <c r="N654" s="82"/>
      <c r="O654" s="17"/>
      <c r="P654" s="17"/>
      <c r="Q654" s="12"/>
    </row>
    <row r="655" spans="1:17" ht="24.95" customHeight="1" x14ac:dyDescent="0.2">
      <c r="A655" s="14"/>
      <c r="B655" s="78"/>
      <c r="C655" s="78"/>
      <c r="D655" s="78"/>
      <c r="E655" s="78"/>
      <c r="F655" s="78"/>
      <c r="G655" s="95"/>
      <c r="H655" s="79"/>
      <c r="I655" s="80"/>
      <c r="J655" s="81"/>
      <c r="K655" s="78"/>
      <c r="L655" s="82"/>
      <c r="M655" s="78"/>
      <c r="N655" s="82"/>
      <c r="O655" s="17"/>
      <c r="P655" s="17"/>
      <c r="Q655" s="12"/>
    </row>
    <row r="656" spans="1:17" ht="24.95" customHeight="1" x14ac:dyDescent="0.2">
      <c r="A656" s="14"/>
      <c r="B656" s="78"/>
      <c r="C656" s="78"/>
      <c r="D656" s="78"/>
      <c r="E656" s="78"/>
      <c r="F656" s="78"/>
      <c r="G656" s="95"/>
      <c r="H656" s="79"/>
      <c r="I656" s="80"/>
      <c r="J656" s="81"/>
      <c r="K656" s="78"/>
      <c r="L656" s="82"/>
      <c r="M656" s="78"/>
      <c r="N656" s="82"/>
      <c r="O656" s="17"/>
      <c r="P656" s="17"/>
      <c r="Q656" s="12"/>
    </row>
    <row r="657" spans="1:17" ht="24.95" customHeight="1" x14ac:dyDescent="0.2">
      <c r="A657" s="14"/>
      <c r="B657" s="78"/>
      <c r="C657" s="78"/>
      <c r="D657" s="78"/>
      <c r="E657" s="78"/>
      <c r="F657" s="78"/>
      <c r="G657" s="95"/>
      <c r="H657" s="79"/>
      <c r="I657" s="80"/>
      <c r="J657" s="81"/>
      <c r="K657" s="78"/>
      <c r="L657" s="82"/>
      <c r="M657" s="78"/>
      <c r="N657" s="82"/>
      <c r="O657" s="17"/>
      <c r="P657" s="17"/>
      <c r="Q657" s="12"/>
    </row>
    <row r="658" spans="1:17" ht="24.95" customHeight="1" x14ac:dyDescent="0.2">
      <c r="A658" s="14"/>
      <c r="B658" s="78"/>
      <c r="C658" s="78"/>
      <c r="D658" s="78"/>
      <c r="E658" s="78"/>
      <c r="F658" s="78"/>
      <c r="G658" s="95"/>
      <c r="H658" s="79"/>
      <c r="I658" s="80"/>
      <c r="J658" s="81"/>
      <c r="K658" s="78"/>
      <c r="L658" s="82"/>
      <c r="M658" s="78"/>
      <c r="N658" s="82"/>
      <c r="O658" s="17"/>
      <c r="P658" s="17"/>
      <c r="Q658" s="12"/>
    </row>
    <row r="659" spans="1:17" ht="24.95" customHeight="1" x14ac:dyDescent="0.2">
      <c r="A659" s="14"/>
      <c r="B659" s="78"/>
      <c r="C659" s="78"/>
      <c r="D659" s="78"/>
      <c r="E659" s="78"/>
      <c r="F659" s="78"/>
      <c r="G659" s="95"/>
      <c r="H659" s="79"/>
      <c r="I659" s="80"/>
      <c r="J659" s="81"/>
      <c r="K659" s="78"/>
      <c r="L659" s="82"/>
      <c r="M659" s="78"/>
      <c r="N659" s="82"/>
      <c r="O659" s="17"/>
      <c r="P659" s="17"/>
      <c r="Q659" s="12"/>
    </row>
    <row r="660" spans="1:17" ht="24.95" customHeight="1" x14ac:dyDescent="0.2">
      <c r="A660" s="14"/>
      <c r="B660" s="78"/>
      <c r="C660" s="78"/>
      <c r="D660" s="78"/>
      <c r="E660" s="78"/>
      <c r="F660" s="78"/>
      <c r="G660" s="95"/>
      <c r="H660" s="79"/>
      <c r="I660" s="80"/>
      <c r="J660" s="81"/>
      <c r="K660" s="78"/>
      <c r="L660" s="82"/>
      <c r="M660" s="78"/>
      <c r="N660" s="82"/>
      <c r="O660" s="17"/>
      <c r="P660" s="17"/>
      <c r="Q660" s="12"/>
    </row>
    <row r="661" spans="1:17" ht="24.95" customHeight="1" x14ac:dyDescent="0.2">
      <c r="A661" s="14"/>
      <c r="B661" s="78"/>
      <c r="C661" s="78"/>
      <c r="D661" s="78"/>
      <c r="E661" s="78"/>
      <c r="F661" s="78"/>
      <c r="G661" s="95"/>
      <c r="H661" s="79"/>
      <c r="I661" s="80"/>
      <c r="J661" s="81"/>
      <c r="K661" s="78"/>
      <c r="L661" s="82"/>
      <c r="M661" s="78"/>
      <c r="N661" s="82"/>
      <c r="O661" s="17"/>
      <c r="P661" s="17"/>
      <c r="Q661" s="12"/>
    </row>
    <row r="662" spans="1:17" ht="24.95" customHeight="1" x14ac:dyDescent="0.2">
      <c r="A662" s="14"/>
      <c r="B662" s="78"/>
      <c r="C662" s="78"/>
      <c r="D662" s="78"/>
      <c r="E662" s="78"/>
      <c r="F662" s="78"/>
      <c r="G662" s="95"/>
      <c r="H662" s="79"/>
      <c r="I662" s="80"/>
      <c r="J662" s="81"/>
      <c r="K662" s="78"/>
      <c r="L662" s="82"/>
      <c r="M662" s="78"/>
      <c r="N662" s="82"/>
      <c r="O662" s="17"/>
      <c r="P662" s="17"/>
      <c r="Q662" s="12"/>
    </row>
    <row r="663" spans="1:17" ht="24.95" customHeight="1" x14ac:dyDescent="0.2">
      <c r="A663" s="14"/>
      <c r="B663" s="78"/>
      <c r="C663" s="78"/>
      <c r="D663" s="78"/>
      <c r="E663" s="78"/>
      <c r="F663" s="78"/>
      <c r="G663" s="95"/>
      <c r="H663" s="79"/>
      <c r="I663" s="80"/>
      <c r="J663" s="81"/>
      <c r="K663" s="78"/>
      <c r="L663" s="82"/>
      <c r="M663" s="78"/>
      <c r="N663" s="82"/>
      <c r="O663" s="17"/>
      <c r="P663" s="17"/>
      <c r="Q663" s="12"/>
    </row>
    <row r="664" spans="1:17" ht="24.95" customHeight="1" x14ac:dyDescent="0.2">
      <c r="A664" s="14"/>
      <c r="B664" s="78"/>
      <c r="C664" s="78"/>
      <c r="D664" s="78"/>
      <c r="E664" s="78"/>
      <c r="F664" s="78"/>
      <c r="G664" s="95"/>
      <c r="H664" s="79"/>
      <c r="I664" s="80"/>
      <c r="J664" s="81"/>
      <c r="K664" s="78"/>
      <c r="L664" s="82"/>
      <c r="M664" s="78"/>
      <c r="N664" s="82"/>
      <c r="O664" s="17"/>
      <c r="P664" s="17"/>
      <c r="Q664" s="12"/>
    </row>
    <row r="665" spans="1:17" ht="24.95" customHeight="1" x14ac:dyDescent="0.2">
      <c r="A665" s="14"/>
      <c r="B665" s="78"/>
      <c r="C665" s="78"/>
      <c r="D665" s="78"/>
      <c r="E665" s="78"/>
      <c r="F665" s="78"/>
      <c r="G665" s="95"/>
      <c r="H665" s="79"/>
      <c r="I665" s="80"/>
      <c r="J665" s="81"/>
      <c r="K665" s="78"/>
      <c r="L665" s="82"/>
      <c r="M665" s="78"/>
      <c r="N665" s="82"/>
      <c r="O665" s="17"/>
      <c r="P665" s="17"/>
      <c r="Q665" s="12"/>
    </row>
    <row r="666" spans="1:17" ht="24.95" customHeight="1" x14ac:dyDescent="0.2">
      <c r="A666" s="14"/>
      <c r="B666" s="78"/>
      <c r="C666" s="78"/>
      <c r="D666" s="78"/>
      <c r="E666" s="78"/>
      <c r="F666" s="78"/>
      <c r="G666" s="95"/>
      <c r="H666" s="79"/>
      <c r="I666" s="80"/>
      <c r="J666" s="81"/>
      <c r="K666" s="78"/>
      <c r="L666" s="82"/>
      <c r="M666" s="78"/>
      <c r="N666" s="82"/>
      <c r="O666" s="17"/>
      <c r="P666" s="17"/>
      <c r="Q666" s="12"/>
    </row>
    <row r="667" spans="1:17" ht="24.95" customHeight="1" x14ac:dyDescent="0.2">
      <c r="A667" s="14"/>
      <c r="B667" s="78"/>
      <c r="C667" s="78"/>
      <c r="D667" s="78"/>
      <c r="E667" s="78"/>
      <c r="F667" s="78"/>
      <c r="G667" s="95"/>
      <c r="H667" s="79"/>
      <c r="I667" s="80"/>
      <c r="J667" s="81"/>
      <c r="K667" s="78"/>
      <c r="L667" s="82"/>
      <c r="M667" s="78"/>
      <c r="N667" s="82"/>
      <c r="O667" s="17"/>
      <c r="P667" s="17"/>
      <c r="Q667" s="12"/>
    </row>
    <row r="668" spans="1:17" ht="24.95" customHeight="1" x14ac:dyDescent="0.2">
      <c r="A668" s="14"/>
      <c r="B668" s="78"/>
      <c r="C668" s="78"/>
      <c r="D668" s="78"/>
      <c r="E668" s="78"/>
      <c r="F668" s="78"/>
      <c r="G668" s="95"/>
      <c r="H668" s="79"/>
      <c r="I668" s="80"/>
      <c r="J668" s="81"/>
      <c r="K668" s="78"/>
      <c r="L668" s="82"/>
      <c r="M668" s="78"/>
      <c r="N668" s="82"/>
      <c r="O668" s="17"/>
      <c r="P668" s="17"/>
      <c r="Q668" s="12"/>
    </row>
    <row r="669" spans="1:17" ht="24.95" customHeight="1" x14ac:dyDescent="0.2">
      <c r="A669" s="14"/>
      <c r="B669" s="78"/>
      <c r="C669" s="78"/>
      <c r="D669" s="78"/>
      <c r="E669" s="78"/>
      <c r="F669" s="78"/>
      <c r="G669" s="95"/>
      <c r="H669" s="79"/>
      <c r="I669" s="80"/>
      <c r="J669" s="81"/>
      <c r="K669" s="78"/>
      <c r="L669" s="82"/>
      <c r="M669" s="78"/>
      <c r="N669" s="82"/>
      <c r="O669" s="17"/>
      <c r="P669" s="17"/>
      <c r="Q669" s="12"/>
    </row>
    <row r="670" spans="1:17" ht="24.95" customHeight="1" x14ac:dyDescent="0.2">
      <c r="A670" s="14"/>
      <c r="B670" s="78"/>
      <c r="C670" s="78"/>
      <c r="D670" s="78"/>
      <c r="E670" s="78"/>
      <c r="F670" s="78"/>
      <c r="G670" s="95"/>
      <c r="H670" s="79"/>
      <c r="I670" s="80"/>
      <c r="J670" s="81"/>
      <c r="K670" s="78"/>
      <c r="L670" s="82"/>
      <c r="M670" s="78"/>
      <c r="N670" s="82"/>
      <c r="O670" s="17"/>
      <c r="P670" s="17"/>
      <c r="Q670" s="12"/>
    </row>
    <row r="671" spans="1:17" ht="24.95" customHeight="1" x14ac:dyDescent="0.2">
      <c r="A671" s="14"/>
      <c r="B671" s="78"/>
      <c r="C671" s="78"/>
      <c r="D671" s="78"/>
      <c r="E671" s="78"/>
      <c r="F671" s="78"/>
      <c r="G671" s="95"/>
      <c r="H671" s="79"/>
      <c r="I671" s="80"/>
      <c r="J671" s="81"/>
      <c r="K671" s="78"/>
      <c r="L671" s="82"/>
      <c r="M671" s="78"/>
      <c r="N671" s="82"/>
      <c r="O671" s="17"/>
      <c r="P671" s="17"/>
      <c r="Q671" s="12"/>
    </row>
    <row r="672" spans="1:17" ht="24.95" customHeight="1" x14ac:dyDescent="0.2">
      <c r="A672" s="14"/>
      <c r="B672" s="78"/>
      <c r="C672" s="78"/>
      <c r="D672" s="78"/>
      <c r="E672" s="78"/>
      <c r="F672" s="78"/>
      <c r="G672" s="95"/>
      <c r="H672" s="79"/>
      <c r="I672" s="80"/>
      <c r="J672" s="81"/>
      <c r="K672" s="78"/>
      <c r="L672" s="82"/>
      <c r="M672" s="78"/>
      <c r="N672" s="82"/>
      <c r="O672" s="17"/>
      <c r="P672" s="17"/>
      <c r="Q672" s="12"/>
    </row>
    <row r="673" spans="1:17" ht="24.95" customHeight="1" x14ac:dyDescent="0.2">
      <c r="A673" s="14"/>
      <c r="B673" s="78"/>
      <c r="C673" s="78"/>
      <c r="D673" s="78"/>
      <c r="E673" s="78"/>
      <c r="F673" s="78"/>
      <c r="G673" s="95"/>
      <c r="H673" s="79"/>
      <c r="I673" s="80"/>
      <c r="J673" s="81"/>
      <c r="K673" s="78"/>
      <c r="L673" s="82"/>
      <c r="M673" s="78"/>
      <c r="N673" s="82"/>
      <c r="O673" s="17"/>
      <c r="P673" s="17"/>
      <c r="Q673" s="12"/>
    </row>
    <row r="674" spans="1:17" ht="24.95" customHeight="1" x14ac:dyDescent="0.2">
      <c r="A674" s="14"/>
      <c r="B674" s="78"/>
      <c r="C674" s="78"/>
      <c r="D674" s="78"/>
      <c r="E674" s="78"/>
      <c r="F674" s="78"/>
      <c r="G674" s="95"/>
      <c r="H674" s="79"/>
      <c r="I674" s="80"/>
      <c r="J674" s="81"/>
      <c r="K674" s="78"/>
      <c r="L674" s="82"/>
      <c r="M674" s="78"/>
      <c r="N674" s="82"/>
      <c r="O674" s="17"/>
      <c r="P674" s="17"/>
      <c r="Q674" s="12"/>
    </row>
    <row r="675" spans="1:17" ht="24.95" customHeight="1" x14ac:dyDescent="0.2">
      <c r="A675" s="14"/>
      <c r="B675" s="78"/>
      <c r="C675" s="78"/>
      <c r="D675" s="78"/>
      <c r="E675" s="78"/>
      <c r="F675" s="78"/>
      <c r="G675" s="95"/>
      <c r="H675" s="79"/>
      <c r="I675" s="80"/>
      <c r="J675" s="81"/>
      <c r="K675" s="78"/>
      <c r="L675" s="82"/>
      <c r="M675" s="78"/>
      <c r="N675" s="82"/>
      <c r="O675" s="17"/>
      <c r="P675" s="17"/>
      <c r="Q675" s="12"/>
    </row>
    <row r="676" spans="1:17" ht="24.95" customHeight="1" x14ac:dyDescent="0.2">
      <c r="A676" s="14"/>
      <c r="B676" s="78"/>
      <c r="C676" s="78"/>
      <c r="D676" s="78"/>
      <c r="E676" s="78"/>
      <c r="F676" s="78"/>
      <c r="G676" s="95"/>
      <c r="H676" s="79"/>
      <c r="I676" s="80"/>
      <c r="J676" s="81"/>
      <c r="K676" s="78"/>
      <c r="L676" s="82"/>
      <c r="M676" s="78"/>
      <c r="N676" s="82"/>
      <c r="O676" s="17"/>
      <c r="P676" s="17"/>
      <c r="Q676" s="12"/>
    </row>
    <row r="677" spans="1:17" ht="24.95" customHeight="1" x14ac:dyDescent="0.2">
      <c r="A677" s="14"/>
      <c r="B677" s="78"/>
      <c r="C677" s="78"/>
      <c r="D677" s="78"/>
      <c r="E677" s="78"/>
      <c r="F677" s="78"/>
      <c r="G677" s="95"/>
      <c r="H677" s="79"/>
      <c r="I677" s="80"/>
      <c r="J677" s="81"/>
      <c r="K677" s="78"/>
      <c r="L677" s="82"/>
      <c r="M677" s="78"/>
      <c r="N677" s="82"/>
      <c r="O677" s="17"/>
      <c r="P677" s="17"/>
      <c r="Q677" s="12"/>
    </row>
    <row r="678" spans="1:17" ht="24.95" customHeight="1" x14ac:dyDescent="0.2">
      <c r="A678" s="14"/>
      <c r="B678" s="78"/>
      <c r="C678" s="78"/>
      <c r="D678" s="78"/>
      <c r="E678" s="78"/>
      <c r="F678" s="78"/>
      <c r="G678" s="95"/>
      <c r="H678" s="79"/>
      <c r="I678" s="80"/>
      <c r="J678" s="81"/>
      <c r="K678" s="78"/>
      <c r="L678" s="82"/>
      <c r="M678" s="78"/>
      <c r="N678" s="82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4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4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4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4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4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4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4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4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4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4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4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4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4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4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4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4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4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4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4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4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4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4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4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4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4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4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4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4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4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4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4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4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4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4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4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4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4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4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4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4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4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4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4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4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4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4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4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4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4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4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4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4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4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4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4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4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4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4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4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4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4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4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4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4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4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4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4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4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4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4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4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4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4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4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4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4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4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4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4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4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4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4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4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4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4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4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4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4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4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4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4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4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4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4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4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4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4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4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4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4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4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4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4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4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4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4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4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4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4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4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4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4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4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4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4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4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4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4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4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4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4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4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4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4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4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4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4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4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4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4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4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4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4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4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4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4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4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4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4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4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4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4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4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4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4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4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4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4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4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4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4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4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4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4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4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4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4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4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4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4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4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4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4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4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4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4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4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4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4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4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4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4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4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4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4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4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4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4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4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4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4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4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4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4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4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4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4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4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4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4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4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4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4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4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4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4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4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4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4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4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4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4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4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4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4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4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4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4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4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4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4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4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4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4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4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4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4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4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4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4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4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4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4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4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4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4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4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4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4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4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4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4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4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4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4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4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4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4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4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4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4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4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4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4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4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4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4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4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4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4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4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4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4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4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4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4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4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4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4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4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4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4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4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4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4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4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4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4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4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4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4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4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4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4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4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4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4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4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4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4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4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4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4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4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4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4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4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4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4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4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4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4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4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4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4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4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4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4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4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4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4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4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4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4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4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4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4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4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4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4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4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4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4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4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4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4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4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4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4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4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4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4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4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4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4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4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4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4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4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4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4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4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4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4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4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4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4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4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4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4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4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4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4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4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4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4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4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4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4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4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4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4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4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4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4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4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4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4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4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4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4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4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4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4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4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4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4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4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4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4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4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4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4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4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4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4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4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4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4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4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4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4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4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4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4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4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4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4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4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4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4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4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4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4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4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4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4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4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4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4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4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4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4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4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4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4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4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4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4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4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4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4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4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4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4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4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4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4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4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4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4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4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4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4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4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4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4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4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4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4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4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4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4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4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4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4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4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4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4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4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4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4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4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4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4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4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4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4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4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4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4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4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4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4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4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4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4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4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4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4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4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4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4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4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4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4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4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4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4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4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4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4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4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4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4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4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4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4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4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4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4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4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4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4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4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4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4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4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4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4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4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4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4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4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4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4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4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4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4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4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4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4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4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4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4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4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4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4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4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4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4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4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4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4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4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4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4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4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4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4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4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4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4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4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4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4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4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4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4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4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4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4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4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4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4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4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4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4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4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4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4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4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4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4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4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4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4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4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4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4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4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4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4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4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4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4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4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4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4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4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4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4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4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4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4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4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4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4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4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4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4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4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4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4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4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4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4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4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4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4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4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4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4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4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4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4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4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4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4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4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4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4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4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4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4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4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4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4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4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4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4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4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4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4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4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4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4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4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4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4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4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4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4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4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4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4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4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4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4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4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4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4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4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4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4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4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4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4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4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4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4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4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4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4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4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4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4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4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4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4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4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4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4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4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4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4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4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4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4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4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4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4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4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4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4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4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4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4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4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4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4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4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4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4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4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4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4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4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4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4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4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4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4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4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4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4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4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4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4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4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4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4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4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4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4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4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4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4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4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4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4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4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4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4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4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4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4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4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4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4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4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4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4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4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4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4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4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4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4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4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4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4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4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4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4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4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4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4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4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4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4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4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4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4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4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4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4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4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4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4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4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4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4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4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4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4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4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4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4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4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4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4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4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4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4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4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4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4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4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4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4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4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4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4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4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4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4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4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4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4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4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4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4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4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4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4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4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4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4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4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4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4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4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4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4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4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4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4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4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4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4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4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4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4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4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4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4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4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4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4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4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4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4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4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4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4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4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4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4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4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4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4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4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4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4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4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4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4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4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4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4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4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4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4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4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4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4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4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4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4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4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4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4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4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4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4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4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4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4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4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4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4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4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4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4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4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4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4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4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4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4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4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4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4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4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4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4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4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4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4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4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4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4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4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4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4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4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4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4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4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4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4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4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4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4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4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4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4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4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4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4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4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4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4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4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4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4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4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4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4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4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4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4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4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4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4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4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4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4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4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4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4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4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4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4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4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4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4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4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4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4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4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4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4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4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4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4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4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4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4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4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4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4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4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4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4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4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4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4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4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4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4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4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4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4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4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4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4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4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4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4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4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4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4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4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4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4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4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4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4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4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4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4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4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4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4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4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4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4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4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4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4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4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4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4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4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4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4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4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4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4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4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4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4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4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4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4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4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4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4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4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4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4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4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4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4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4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4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4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4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4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4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4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4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4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4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4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4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4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4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4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4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4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4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4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4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4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4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4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4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4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4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4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4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4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4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4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4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4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4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4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4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4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4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4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4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4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4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4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4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4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4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4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4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4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4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4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4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4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4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4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4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4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4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4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4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4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4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4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4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4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4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4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4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4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4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4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4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4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4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4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4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4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4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4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4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4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4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4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4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4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4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4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4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4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4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4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4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4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4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4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4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4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4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4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4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4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4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4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4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4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4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4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4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4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4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4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4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4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4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4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4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4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4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4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4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4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4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4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4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4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4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4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4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4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4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4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4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4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4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4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4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4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4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4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4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4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4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4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4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4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4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4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4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4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4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4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4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4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4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4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4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4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4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4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4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4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4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4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4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4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4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4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4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4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4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4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4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4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4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4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4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4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4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4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4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4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4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4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4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4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4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4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4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4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4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4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4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4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4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4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4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4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4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4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4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4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4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4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4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4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4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4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4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4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4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4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4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4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4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4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4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4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4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4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4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4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4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4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4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4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4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4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4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4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4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4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4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4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4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4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4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4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4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4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4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4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4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4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4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4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4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4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4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4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4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4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4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4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4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4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4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4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4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4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4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4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4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4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4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4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4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4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4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4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4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4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4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4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4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4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4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4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4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4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4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4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4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4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4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4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4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4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4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4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4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4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4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4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4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4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4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4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4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4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4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4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4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4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4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4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4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4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4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4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4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4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4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4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4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4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4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4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4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4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4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4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4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4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4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4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4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4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4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4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4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4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4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4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4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4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4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4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4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4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4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4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4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4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4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4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4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4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4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4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4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4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4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4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4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4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4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4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4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4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4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4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4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4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4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4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4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4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4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4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4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4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4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4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4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4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4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4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4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4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4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4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4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4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4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4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4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4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4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4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4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4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4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4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4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4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4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4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4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4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4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4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4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4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4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4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4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4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4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4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4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4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4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4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4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4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4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4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4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4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4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4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4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4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4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4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4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4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4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4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4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4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4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4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4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4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4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4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4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4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4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4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4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4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4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4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4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4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4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4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4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4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4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4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4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4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4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4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4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4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4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4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4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4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4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4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4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4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4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4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4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4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4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4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4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4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4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4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4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4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4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4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4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4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4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4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4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4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4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4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4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4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4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4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4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4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4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4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4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4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4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4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4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4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4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4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4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4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4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4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4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4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4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4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4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4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4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4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4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4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4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4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4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4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4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4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4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4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4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4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4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4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4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4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4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4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4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4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4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4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4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4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4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4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4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4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4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4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4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4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4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4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4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4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4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4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4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4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4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4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4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4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4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4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4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4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4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4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4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4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4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4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4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4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4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4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4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4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4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4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4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4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4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4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4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4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4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4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4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4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4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4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4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4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4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4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4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4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4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4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4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4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4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4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4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4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4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4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4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4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4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4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4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4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4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4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4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4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4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4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4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4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4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4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4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4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4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4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4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4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4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4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4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4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4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4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4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4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4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4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4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4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4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4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4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4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4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4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4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4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4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4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4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4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4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4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4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4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4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4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4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4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4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4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4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4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4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4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4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4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4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4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4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4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4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4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4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4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4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4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4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4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4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4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4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4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4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4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4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4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4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4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4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4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4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4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4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4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4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4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4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4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4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4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4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4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4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4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4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4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4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4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4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4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4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4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4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4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4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4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4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4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4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4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4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4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4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4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4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4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4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4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4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4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4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4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4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4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4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4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4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4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4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4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4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4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4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4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4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4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4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4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4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4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4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4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4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4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4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4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4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4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4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4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4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4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4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4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4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4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4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4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4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4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4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4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4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4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4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4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4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4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4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4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4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4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4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4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4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4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4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4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4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4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4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4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4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4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4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4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4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4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4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4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4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4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4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4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4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4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4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4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4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4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4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4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4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4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4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4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4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4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4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4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4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4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4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4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4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4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4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4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4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4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4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4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4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4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4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4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4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4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4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4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4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4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4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4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4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4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4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4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4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4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4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4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4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4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4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4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4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4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4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4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4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4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4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4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4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4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4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4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4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4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4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4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4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4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4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4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4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4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4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4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4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4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4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4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4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4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4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4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4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4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4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4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4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4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4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4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4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4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4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4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4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4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4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4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4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4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4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4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4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4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4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4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4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4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4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4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4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4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4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4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4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4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4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4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4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4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4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4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4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4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4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4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4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4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4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4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4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4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4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4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4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4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4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4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4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4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4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4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4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4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4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4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4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4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4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4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4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4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4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4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4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4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4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4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4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4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4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4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4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4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4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4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4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4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4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4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4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4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4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4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4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4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4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4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4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4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4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4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4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4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4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4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4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4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4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4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4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4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4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4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4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4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4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4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4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4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4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4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4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4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4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4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4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4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4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4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4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4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4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4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4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4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4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4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4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4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4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4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4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4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4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4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4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4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4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4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4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4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4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4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4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4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4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4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4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4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4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4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4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4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4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4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4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4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4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4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4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4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4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4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4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4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4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4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4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4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4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4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4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4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4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4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4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4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4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4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4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4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4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4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4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4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4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4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4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4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4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4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4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4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4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4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4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4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4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4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4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4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4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4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4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4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4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4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4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4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4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4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4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4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4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4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4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4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4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4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4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4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4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4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4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4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4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4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4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4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4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4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4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4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4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4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4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4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4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4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4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4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4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4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4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4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4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4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4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4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4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4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4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4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4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4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4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4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4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4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4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4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4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4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4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4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4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4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4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4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4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4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4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4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4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4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4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4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4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4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4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4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4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4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4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4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4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4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4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4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4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4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4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4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4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4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4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4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4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4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4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4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4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4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4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4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4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4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4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4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4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4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4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4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4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4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4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4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4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4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4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4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4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4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4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4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4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4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4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4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4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4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4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4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4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4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4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4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4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4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4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4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4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4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4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4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4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4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4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4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4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4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4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4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4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4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4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4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4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4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4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4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4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4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4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4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4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4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4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4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4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4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4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4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4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4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4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4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4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4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4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4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4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4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4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4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4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4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4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4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4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4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4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4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4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4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4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4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4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4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4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4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4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4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4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4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4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4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4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4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4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4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4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4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4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4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4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4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4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4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4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4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4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4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4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4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4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4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4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4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4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4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4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4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4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4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4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4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4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4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4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4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4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4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4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4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4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4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4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4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4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4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4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4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4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4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4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4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4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4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4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4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4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4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4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4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4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4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4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4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4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4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4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4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4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4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4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4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4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4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4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4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4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4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4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4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4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4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4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4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4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4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4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4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4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4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4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4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4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4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4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4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4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4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4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4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4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4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4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4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4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4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4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4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4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4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4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4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4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4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4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4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4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4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4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4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4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4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4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4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4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4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4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4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4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4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4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4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4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4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4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4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4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4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4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4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4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4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4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4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4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4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4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4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4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4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4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4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4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4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4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4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4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4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4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4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4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4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4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4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4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4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4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4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4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4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4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4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4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4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4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4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4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4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4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4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4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4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4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4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4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4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4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4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4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4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4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4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4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4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4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4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4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4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4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4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4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4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4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4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4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4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4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4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4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4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4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4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4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4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4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4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4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4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4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4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4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4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4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4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4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4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4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4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4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4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4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4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4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4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4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4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4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4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4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4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4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4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4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4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4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4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4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4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4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4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4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4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4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4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4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4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4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4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4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4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4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4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4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4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4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4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4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4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4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4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4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4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4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4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4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4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4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4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4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4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4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4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4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4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4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4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4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4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4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4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4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4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4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4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4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4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4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4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4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4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4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4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4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4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4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4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4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4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4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4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4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4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4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4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4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4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4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4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4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4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4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4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4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4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4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4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4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4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4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4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4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4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4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4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4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4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4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4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4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4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4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4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4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4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4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4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4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4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4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4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4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4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4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4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4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4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4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4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4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4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4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4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4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4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4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4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4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4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4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4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4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4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4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4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4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4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4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4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4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4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4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4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4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4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4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4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4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4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4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4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4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4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4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4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4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4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4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4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4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4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4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4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4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4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4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4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4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4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4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4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4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4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4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4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4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4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4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4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4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4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4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4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4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4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4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4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4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4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4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4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4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4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4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4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4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4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4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4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4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4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4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4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4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4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4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4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4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4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4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4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4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4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4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4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4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4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4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4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4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4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4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4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4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4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4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4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4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4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4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4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4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4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4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4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4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4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4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4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4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4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4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4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4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4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4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4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4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4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4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4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4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4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4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4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4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4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4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4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4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4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4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4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4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4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4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4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4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4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4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4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4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4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4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4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4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4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4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4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4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4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4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4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4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4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4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4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4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4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4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4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4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4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4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4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4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4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4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4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4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4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4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4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4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4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4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4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4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4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4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4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4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4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4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4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4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4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4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4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4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4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4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4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4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4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4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4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4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4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4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4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4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4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4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4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4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4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4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4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4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4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4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4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4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4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4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4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4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4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4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4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4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4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4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4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4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4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4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4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4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4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4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4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4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4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4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4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4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4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4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4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4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4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4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4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4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4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4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4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4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4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4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4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4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4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4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4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4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4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4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4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4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4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4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4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4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4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4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4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4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4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4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4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4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4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4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4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4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4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4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4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4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4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4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4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4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4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4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4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4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4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4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4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4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4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4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4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4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4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4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4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4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4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4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4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4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4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4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4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4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4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4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4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4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4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4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4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4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4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4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4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4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4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4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4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4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4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4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4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4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4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4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4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4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4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4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4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4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4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4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4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4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4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4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4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4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4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4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4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4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4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4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4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4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4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4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4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4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4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4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4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4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4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4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4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4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4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4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4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4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4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4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4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4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4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4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4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4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4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4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4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4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4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4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4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4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4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4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4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4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4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4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4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4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4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4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4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4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4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4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4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4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4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4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4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4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4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4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4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4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4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4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4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4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4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4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4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4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4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4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4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4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4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4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4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4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4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4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4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4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4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4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4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4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4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4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4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4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4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4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4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4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4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4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4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4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4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4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4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4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4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4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4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4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4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4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4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4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4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4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4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4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4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4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4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4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4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4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4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4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4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4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4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4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4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4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4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4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4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4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4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4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4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4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4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4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4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4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4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4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4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4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4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4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4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4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4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4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4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4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4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4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4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4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4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4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4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4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4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4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4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4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4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4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4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4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4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4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4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4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4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4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4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4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4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4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4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4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4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4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4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4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4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4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4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4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4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4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4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4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4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4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4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4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4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4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4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4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4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4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4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4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4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4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4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4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4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4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4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4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4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4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4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4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4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4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4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4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4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4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4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4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4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4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4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4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4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4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4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4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4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4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4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4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4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4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4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4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4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4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4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4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4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4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4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4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4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4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4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4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4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4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4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4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4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4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4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4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4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4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4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4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4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4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4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4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4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4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4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4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4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4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4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4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4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4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4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4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4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4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4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4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4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4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4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4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4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4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4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4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4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4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4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4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4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4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4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4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4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4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4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4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4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4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4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4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4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4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4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4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4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4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4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4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4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4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4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4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4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4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4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4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4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4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4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4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4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4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4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4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4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4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4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4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4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4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4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4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4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4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4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4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4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4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4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4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4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4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4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4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4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4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4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4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4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4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4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4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4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4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4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4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4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4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4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4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4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4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4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4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4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4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4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4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4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4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4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4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4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4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4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4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4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4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4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4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4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4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4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4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4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4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4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4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4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4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4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4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4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4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4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4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4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4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4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4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4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4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4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4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4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4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4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4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4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4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4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4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4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4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4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4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4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4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4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4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4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4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4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4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4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4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4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4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4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4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4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4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4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4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4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4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4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4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4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4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4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4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4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4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4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4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4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4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4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4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4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4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4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4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4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4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4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4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4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4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4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4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4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4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4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4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4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4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4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4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4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4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4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4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4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4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4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4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4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4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4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4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4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4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4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4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4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4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4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4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4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4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4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4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4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4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4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4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4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4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4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4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4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4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4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4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4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4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4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4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4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4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4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4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4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4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4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4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4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4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4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4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4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4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4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4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4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4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4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4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4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4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4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4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4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4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4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4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4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4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4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4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4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4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4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4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4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4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4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4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4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4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4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4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4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4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4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4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4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4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4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4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4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4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4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4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4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4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4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4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4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4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4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4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4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4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4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4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4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4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4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4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4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4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4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4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4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4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4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4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4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4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4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4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4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4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4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4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4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4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4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4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4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4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4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4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4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4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4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4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4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4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4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4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4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4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4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4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4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4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4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4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4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4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4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4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4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4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4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4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4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4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4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4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4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4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4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4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4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4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4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4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4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4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4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4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4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4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4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4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4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4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4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4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4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4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4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4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4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4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4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4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4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4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4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4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4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4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4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4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4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4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4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4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4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4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4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4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4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4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4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4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4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4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4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4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4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4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4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4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4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4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4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4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4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4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4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4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4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4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4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4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4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4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4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4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4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4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4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4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4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4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4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4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4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4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4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4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4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4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4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4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4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4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4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4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4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4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4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4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4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4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4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4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4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4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4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4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4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4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4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4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4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4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4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4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4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4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4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4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4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4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4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4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4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4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4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4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4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4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4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4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4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4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4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4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4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4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4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4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4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4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4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4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4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4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4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4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4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4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4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4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4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4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4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4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4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4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4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4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4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4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4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4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4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4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4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4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4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4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4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4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4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4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4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4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4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4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4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4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4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4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4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4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4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4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4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4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4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4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4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4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4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4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4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4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4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4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4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4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4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4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4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4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4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4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4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4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4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4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4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4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4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4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4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4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4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4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4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4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4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4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4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4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4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4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4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4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4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4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4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4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4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4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4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4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4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4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4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4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4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4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4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4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4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4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4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4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4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4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4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4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4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4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4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4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4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4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4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4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4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4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4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4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4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4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4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4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4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4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4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4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4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4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4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4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4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4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4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4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4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4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4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4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4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4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4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4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4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4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4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4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4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4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4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4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4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4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4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4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4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4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4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4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4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4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4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4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4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4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4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4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4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4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4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4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4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4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4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4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4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4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4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4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4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4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4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4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4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4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4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4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4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4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4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4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4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4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4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4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4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4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4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4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4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4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4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4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4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4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4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4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4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4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4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4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4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4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4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4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4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4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4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4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4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4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4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4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4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4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4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4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4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4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4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4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4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4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4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4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4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4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4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4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4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4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4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4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4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4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4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4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4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4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4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4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4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4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4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4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4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4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4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4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4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4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4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4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4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4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4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4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4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4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4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4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4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4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4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4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4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4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4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4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4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4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4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4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4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4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4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4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4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4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4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4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4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4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4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4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4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4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4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4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4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4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4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4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4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4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4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4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4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4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4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4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4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4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4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4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4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4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4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4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4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4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4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4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4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4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4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4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4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4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4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4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4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4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4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4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4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4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4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4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4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4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4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4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4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4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4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4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4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4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4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4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4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4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4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4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4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4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4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4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4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4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4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4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4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4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4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4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4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4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4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4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4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4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4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4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4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4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4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4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4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4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4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4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4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4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4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4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4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4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4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4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4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4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4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4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4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4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4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4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4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4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4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4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4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4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4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4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4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4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4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4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4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4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4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4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4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4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4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4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4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4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4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4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4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4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4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4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4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4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4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4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4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4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4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4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4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4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4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4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4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4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4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4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4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4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4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4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4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4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4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4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4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4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4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4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4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4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4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4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4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4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4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4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4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4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4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4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4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4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4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4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4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4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4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4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4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4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4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4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4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4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4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4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4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4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4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4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4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4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4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4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4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4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4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4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4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4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4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4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4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4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4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4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4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4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4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4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4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4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4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4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4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4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4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4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4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4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4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4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4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4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4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4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4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4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4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4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4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4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4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4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4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4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4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4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4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4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4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4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4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4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4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4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4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4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4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4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4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4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4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4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4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4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4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4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4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4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4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4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4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4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4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4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4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4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4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4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4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4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4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4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4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4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4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4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4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4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4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4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4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4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4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4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4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4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4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4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4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4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4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4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4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4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4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4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4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4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4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4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4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4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4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4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4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4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4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4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4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4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4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4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4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4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4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4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4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4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4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4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4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4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4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4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4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4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4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4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4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4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4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4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4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4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4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4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4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4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4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4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4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4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4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4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4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4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4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4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4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4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4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4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4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4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4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4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4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4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4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4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4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4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4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4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4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4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4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4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4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4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4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4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4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4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4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4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4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4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4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4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4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4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4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4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4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4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4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4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4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4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4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4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4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4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4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4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4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4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4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4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4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4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4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4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4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4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4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4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4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4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4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4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4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4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4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4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4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4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4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4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4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4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4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4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4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4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4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4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4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4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4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4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4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4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4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4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4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4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4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4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4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4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4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4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4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4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4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4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4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4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4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4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4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4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4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4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4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4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4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4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4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4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4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4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4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4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4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4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4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4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4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4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4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4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4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4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4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4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4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4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4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4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4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4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4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4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4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4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4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4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4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4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4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4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4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4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4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4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4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4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4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4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4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4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4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4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4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4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4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4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4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4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4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4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4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4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4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4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4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4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4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4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4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4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4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4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4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4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4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4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4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4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4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4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4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4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4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4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4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4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4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4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4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4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4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4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4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4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4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4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4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4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4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4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4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4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4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4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4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4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4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4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4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4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4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4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4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4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4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4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4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4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4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4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4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4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4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4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4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4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4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4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4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4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4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4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4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4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4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4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4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4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4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4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4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4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4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4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4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4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4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4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4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4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4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4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4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4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4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4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4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4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4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4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4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4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4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4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4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4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4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4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4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4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4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4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4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4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4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4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4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4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4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4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4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4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4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4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4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4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4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4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4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4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4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4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4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4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4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4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4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4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4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4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4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4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4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4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4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4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4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4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4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4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4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4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4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4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4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4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4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4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4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4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4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4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4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4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4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4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4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4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4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4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4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4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4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4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4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4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4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4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4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4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4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4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4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4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4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4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4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4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4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4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4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4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4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4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4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4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4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4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4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4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4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4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4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4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4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4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4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4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4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4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4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4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4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4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4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4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4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4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4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4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4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4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4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4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4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4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4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4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4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4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4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4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4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4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4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4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4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4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4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4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4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4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4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4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4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4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4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4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4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4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4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4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4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4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4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4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4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4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4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4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4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4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4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4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4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4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4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4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4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4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4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4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4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4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4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4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4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4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4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4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4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4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4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4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4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4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4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4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4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4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4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4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4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4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4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4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4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4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4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4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4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4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4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4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4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4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4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4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4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4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4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4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4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4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4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4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4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4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4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4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4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4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4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4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4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4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4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4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4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4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4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4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4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4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4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4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4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4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4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4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4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4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4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4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4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4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4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4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4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4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4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4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4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4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4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4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4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4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4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4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4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4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4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4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4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4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4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4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4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4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4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4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4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4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4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4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4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4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4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4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4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4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4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4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4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4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4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4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4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4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4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4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4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4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4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4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4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4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4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4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4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4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4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4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4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4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4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4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4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4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4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4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4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4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4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4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4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4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4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4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4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4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4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4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4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4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4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4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4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4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4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4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4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4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4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4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4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4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4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4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4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4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4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4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4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4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4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4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4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4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4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4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4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4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4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4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4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4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4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4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4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4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4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4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4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4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4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4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4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4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4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4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4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4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4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4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4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4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4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4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4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4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4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4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4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4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4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4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4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4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4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4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4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4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4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4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4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4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4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4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4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4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4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4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4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4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4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4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4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4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4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4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4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4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4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4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4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4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4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4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4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4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4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4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4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4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4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4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4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4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4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4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4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4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4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4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4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4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4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4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4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4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4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4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4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4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4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4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4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4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4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4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4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4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4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4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4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4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4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4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4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4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4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4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4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4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4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4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4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4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4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4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4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4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4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4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4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4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4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4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4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4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4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4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4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4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4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4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4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4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4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4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4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4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4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4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4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4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4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4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4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4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4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4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4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4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4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4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4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4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4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4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4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4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4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4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4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4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4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4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4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4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4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4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4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4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4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4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4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4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4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4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4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4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4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4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4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4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4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4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4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4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4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4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4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4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4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4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4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4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4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4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4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4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4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4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4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4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4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4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4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4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4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4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4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4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4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4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4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4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4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4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4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4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4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4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4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4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4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4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4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4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4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4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4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4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4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4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4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4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4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4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4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4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4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4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4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4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4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4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4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4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4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4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4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4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4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4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4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4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4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4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4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4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4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4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4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4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4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4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4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4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4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4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4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4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4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4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4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4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4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4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4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4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4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4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4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4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4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4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4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4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4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4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4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4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4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4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4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4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4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4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4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4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4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4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4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4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4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4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4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4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4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4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4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4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4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4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4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4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4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4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4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4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4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4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4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4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4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4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4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4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4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4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4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4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4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4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4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4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4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4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4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4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4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4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4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4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4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4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4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4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4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4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4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4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4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4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4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4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4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4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4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4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4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4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4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4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4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4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4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4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4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4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4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4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4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4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4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4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4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4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4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4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4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4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4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4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4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4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4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4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4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4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4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4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4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4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4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4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4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4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4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4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4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4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4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4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4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4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4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4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4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4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4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4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4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4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4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4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4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4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4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4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4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4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4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4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4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4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4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4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4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4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4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4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4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4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4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4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4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4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4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4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4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4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4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4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4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4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4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4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4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4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4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4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4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4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4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4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4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4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4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4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4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4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4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4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4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4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4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4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4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4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4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4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4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4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4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4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4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4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4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4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4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4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4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4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4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4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4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4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4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4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4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4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4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4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4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4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4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4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4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4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4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4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4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4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4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4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4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4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4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4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4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4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4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4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4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4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4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4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4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4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4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4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4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4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4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4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4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4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4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4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4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4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4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4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4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4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4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4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4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4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4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4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4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4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4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4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4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4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4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4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4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4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4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4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4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4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4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4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4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4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4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4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4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4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4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4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4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4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4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4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4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4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4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4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4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4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4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4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4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4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4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4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4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4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4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4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4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4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4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4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4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4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4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4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4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4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4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4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4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4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4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4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4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4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4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4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4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4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4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4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4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4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4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4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4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4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4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4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4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4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4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4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4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4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4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4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4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4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4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4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4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4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4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4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4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4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4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4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4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4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4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4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4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4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4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4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4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4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4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4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4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4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4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4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4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4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4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4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4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4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4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4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4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4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4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4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4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4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4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4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4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4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4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4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4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4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4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4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4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4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4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4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4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4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4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4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4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4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4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4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4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4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4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4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4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4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4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4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4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4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4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4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4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4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4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4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4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4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4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4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4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4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4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4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4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4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4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4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4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4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4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4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4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4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4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4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4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4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4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4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4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4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4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4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4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4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4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4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4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4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4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4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4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4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4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4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4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4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4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4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4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4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4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4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4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4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4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4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4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4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4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4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4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4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4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4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4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4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4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4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4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4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4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4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4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4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4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4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4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4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4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4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4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4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4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4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4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4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4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4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4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4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4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4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4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4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4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4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4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4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4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4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4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4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4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4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4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4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4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4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4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4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4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4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4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4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4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4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4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4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4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4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4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4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4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4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4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4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4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4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4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4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4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4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4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4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4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4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4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4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4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4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4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4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4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4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4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4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4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4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4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4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4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4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4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4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4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4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4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4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4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4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4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4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4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4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4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4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4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4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4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4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4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4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4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4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4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4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4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4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4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4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4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4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4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4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4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4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4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4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4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4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4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4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4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4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4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4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4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4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4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4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4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4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4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4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4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4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4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4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4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4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4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4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4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4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4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4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4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4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4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4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4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4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4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4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4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4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4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4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4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4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4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4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4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4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4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4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4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4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4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4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4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4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4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4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4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4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4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4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4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4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4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4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4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4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4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4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4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4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4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4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4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4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4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4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4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4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4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4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4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4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4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4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4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4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4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4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4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4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4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4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4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4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4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4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4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4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4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4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4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4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4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4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4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4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4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4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4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4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4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4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4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4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4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4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4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4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4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4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4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4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4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4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4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4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4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4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4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4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4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4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4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4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4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4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4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4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4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4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4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4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4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4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4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4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4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4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4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4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4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4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4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4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4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4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4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4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4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4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4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4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4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4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4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4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4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4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4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4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4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4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4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4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4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4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4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4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4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4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4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4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4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4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4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4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4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4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4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4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4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4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4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4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4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4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4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4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4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4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4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4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4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4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4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4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4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4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4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4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4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4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4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4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4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4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4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4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4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4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4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4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4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4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4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4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4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4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4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4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4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4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4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4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4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4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4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4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4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4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4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4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4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4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4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4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4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4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4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4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4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4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4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4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4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4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4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4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4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4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4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4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4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4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4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4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4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4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4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4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4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4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4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4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4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4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4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4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4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4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4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4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4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4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4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4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4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4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4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4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4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4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4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4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4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4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4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4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4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4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4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4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4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4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4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4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4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4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4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4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4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4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4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4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4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4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4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4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4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4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4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4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4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4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4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4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4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4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4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4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4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4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4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4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4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4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4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4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4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4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4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4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4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4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4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4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4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4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4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4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4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4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4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4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4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4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4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4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4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4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4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4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4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4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4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4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4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4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4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4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4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4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4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4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4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4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4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4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4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4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4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4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4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4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4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4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4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4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4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4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4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4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4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4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4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4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4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4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4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4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4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4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4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4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4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4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4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4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4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4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4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4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4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4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4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4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4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4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4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4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4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4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4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4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4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4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4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4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4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4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4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4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4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4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4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4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4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4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4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4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4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4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4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4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4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4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4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4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4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4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4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4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4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4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4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4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4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4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4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4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4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4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4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4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4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4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4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4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4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4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4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4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4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4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4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4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4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4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4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4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4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4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4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4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4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4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4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4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4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4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4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4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4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4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4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4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4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4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4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4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4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4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4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4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4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4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4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4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4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4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4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4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4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4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4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4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4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4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4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4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4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4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4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4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4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4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4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4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4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4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4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4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4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4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4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4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4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4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4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4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4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4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4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4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4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4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4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4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4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4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4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4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4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4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4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4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4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4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4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4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4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4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4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4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4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4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4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4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4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4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4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4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4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4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4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4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4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4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4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4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4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4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4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4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4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4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4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4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4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4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4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4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4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4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4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4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4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4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4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4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4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4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4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4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4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4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4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4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4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4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4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4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4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4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4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4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4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4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4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4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4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4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4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4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4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4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4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4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4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4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4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4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4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4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4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4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4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4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4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4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4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4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4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4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4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4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4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4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4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4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4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4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4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4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4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4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4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4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4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4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4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4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4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4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4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4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4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4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4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4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4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4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4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4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4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4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4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4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4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4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4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4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4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4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4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4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4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4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4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4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4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4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4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4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4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4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4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4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4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4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4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4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4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4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4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4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4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4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4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4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4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4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4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4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4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4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4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4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4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4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4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4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4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4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4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4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4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4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4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4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4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4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4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4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4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4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4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4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4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4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4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4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4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4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4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4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4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4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4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4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4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4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4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4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4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4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4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4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4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4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4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4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4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4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4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4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4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4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4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4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4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4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4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4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4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4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4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4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4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4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4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4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4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4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4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4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4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4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4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4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4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4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4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4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4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4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4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4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4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4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4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4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4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4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4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4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4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4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4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4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4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4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4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4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4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4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4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4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4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4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4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4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4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4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4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4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4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4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4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4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4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4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4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4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4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4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4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4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4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4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4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4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4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4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4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4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4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4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4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4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4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4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4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4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4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4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4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4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4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4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4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4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4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4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4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4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4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4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4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4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4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4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4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4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4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4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4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4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4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4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4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4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4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4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4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4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4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4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4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4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4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4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4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4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4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4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4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4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4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4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4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4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4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4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4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4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4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4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4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4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4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4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4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4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4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4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4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4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4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4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4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4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4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4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4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4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4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4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4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4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4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4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4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4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4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4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4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4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4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4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4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4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4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4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4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4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4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4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4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4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4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4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4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4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4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4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4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4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4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4"/>
    </row>
    <row r="11971" spans="1:13" ht="24.95" customHeight="1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4"/>
    </row>
    <row r="11972" spans="1:13" ht="24.95" customHeight="1" x14ac:dyDescent="0.2"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4"/>
    </row>
    <row r="11973" spans="1:13" ht="24.95" customHeight="1" x14ac:dyDescent="0.2"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4"/>
    </row>
    <row r="11974" spans="1:13" ht="24.95" customHeight="1" x14ac:dyDescent="0.2"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4"/>
    </row>
    <row r="11975" spans="1:13" ht="24.95" customHeight="1" x14ac:dyDescent="0.2">
      <c r="B11975" s="8"/>
      <c r="C11975" s="8"/>
      <c r="D11975" s="8"/>
      <c r="E11975" s="8"/>
      <c r="F11975" s="8"/>
      <c r="G11975" s="8"/>
      <c r="H11975" s="8"/>
      <c r="I11975" s="8"/>
      <c r="J11975" s="8"/>
      <c r="K11975" s="8"/>
      <c r="L11975" s="8"/>
      <c r="M11975" s="92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4">
    <sortState ref="A5:Q574">
      <sortCondition ref="L4:L574"/>
    </sortState>
  </autoFilter>
  <mergeCells count="1">
    <mergeCell ref="B2:Q2"/>
  </mergeCells>
  <conditionalFormatting sqref="Q5:Q574">
    <cfRule type="cellIs" dxfId="2" priority="1" operator="lessThan">
      <formula>0</formula>
    </cfRule>
  </conditionalFormatting>
  <conditionalFormatting sqref="A5:A574">
    <cfRule type="duplicateValues" dxfId="1" priority="197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O19" sqref="O19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75" t="s">
        <v>102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1441|1440005|2|2025|201182000169|3008|3971</v>
      </c>
      <c r="B5" s="21" t="str">
        <f t="shared" ref="B5:B68" si="1">C5&amp;"|"&amp;D5&amp;"|"&amp;E5&amp;"|"&amp;F5&amp;"|"&amp;L5</f>
        <v>1441|1440005|2|2025|263</v>
      </c>
      <c r="C5" s="14">
        <v>1441</v>
      </c>
      <c r="D5" s="14">
        <v>1440005</v>
      </c>
      <c r="E5" s="14">
        <v>2</v>
      </c>
      <c r="F5" s="14">
        <v>2025</v>
      </c>
      <c r="G5" s="14">
        <v>201182000169</v>
      </c>
      <c r="H5" s="15" t="s">
        <v>117</v>
      </c>
      <c r="I5" s="14">
        <v>3008</v>
      </c>
      <c r="J5" s="14" t="s">
        <v>5</v>
      </c>
      <c r="K5" s="16">
        <v>45940</v>
      </c>
      <c r="L5" s="14">
        <v>263</v>
      </c>
      <c r="M5" s="34">
        <f>N5+O5</f>
        <v>3971</v>
      </c>
      <c r="N5" s="17">
        <v>3971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1441|1440005|7|2025|58069360000120|4006|577,9</v>
      </c>
      <c r="B6" s="21" t="str">
        <f t="shared" si="1"/>
        <v>1441|1440005|7|2025|253</v>
      </c>
      <c r="C6" s="14">
        <v>1441</v>
      </c>
      <c r="D6" s="14">
        <v>1440005</v>
      </c>
      <c r="E6" s="14">
        <v>7</v>
      </c>
      <c r="F6" s="14">
        <v>2025</v>
      </c>
      <c r="G6" s="14">
        <v>58069360000120</v>
      </c>
      <c r="H6" s="15" t="s">
        <v>118</v>
      </c>
      <c r="I6" s="14">
        <v>4006</v>
      </c>
      <c r="J6" s="14" t="s">
        <v>119</v>
      </c>
      <c r="K6" s="16">
        <v>45937</v>
      </c>
      <c r="L6" s="14">
        <v>253</v>
      </c>
      <c r="M6" s="34">
        <f t="shared" ref="M6:M69" si="2">N6+O6</f>
        <v>577.9</v>
      </c>
      <c r="N6" s="17">
        <v>550.16</v>
      </c>
      <c r="O6" s="17">
        <v>27.74</v>
      </c>
      <c r="P6" s="3">
        <v>0</v>
      </c>
    </row>
    <row r="7" spans="1:16" ht="24.95" customHeight="1" x14ac:dyDescent="0.2">
      <c r="A7" s="21" t="str">
        <f t="shared" si="0"/>
        <v>1441|1440005|7|2025|58069360000120|4006|55017,2</v>
      </c>
      <c r="B7" s="21" t="str">
        <f t="shared" si="1"/>
        <v>1441|1440005|7|2025|273</v>
      </c>
      <c r="C7" s="14">
        <v>1441</v>
      </c>
      <c r="D7" s="14">
        <v>1440005</v>
      </c>
      <c r="E7" s="14">
        <v>7</v>
      </c>
      <c r="F7" s="14">
        <v>2025</v>
      </c>
      <c r="G7" s="14">
        <v>58069360000120</v>
      </c>
      <c r="H7" s="15" t="s">
        <v>118</v>
      </c>
      <c r="I7" s="14">
        <v>4006</v>
      </c>
      <c r="J7" s="14" t="s">
        <v>119</v>
      </c>
      <c r="K7" s="16">
        <v>45946</v>
      </c>
      <c r="L7" s="14">
        <v>273</v>
      </c>
      <c r="M7" s="34">
        <f t="shared" si="2"/>
        <v>55017.200000000004</v>
      </c>
      <c r="N7" s="17">
        <v>52376.37</v>
      </c>
      <c r="O7" s="17">
        <v>2640.83</v>
      </c>
      <c r="P7" s="3">
        <v>0</v>
      </c>
    </row>
    <row r="8" spans="1:16" ht="24.95" customHeight="1" x14ac:dyDescent="0.2">
      <c r="A8" s="21" t="str">
        <f t="shared" si="0"/>
        <v>1441|1440005|7|2025|58069360000120|4006|141472,8</v>
      </c>
      <c r="B8" s="21" t="str">
        <f t="shared" si="1"/>
        <v>1441|1440005|7|2025|274</v>
      </c>
      <c r="C8" s="14">
        <v>1441</v>
      </c>
      <c r="D8" s="14">
        <v>1440005</v>
      </c>
      <c r="E8" s="14">
        <v>7</v>
      </c>
      <c r="F8" s="14">
        <v>2025</v>
      </c>
      <c r="G8" s="14">
        <v>58069360000120</v>
      </c>
      <c r="H8" s="15" t="s">
        <v>118</v>
      </c>
      <c r="I8" s="14">
        <v>4006</v>
      </c>
      <c r="J8" s="14" t="s">
        <v>119</v>
      </c>
      <c r="K8" s="16">
        <v>45946</v>
      </c>
      <c r="L8" s="14">
        <v>274</v>
      </c>
      <c r="M8" s="34">
        <f t="shared" si="2"/>
        <v>141472.79999999999</v>
      </c>
      <c r="N8" s="17">
        <v>134682.10999999999</v>
      </c>
      <c r="O8" s="17">
        <v>6790.69</v>
      </c>
      <c r="P8" s="3">
        <v>0</v>
      </c>
    </row>
    <row r="9" spans="1:16" ht="24.95" customHeight="1" x14ac:dyDescent="0.2">
      <c r="A9" s="21" t="str">
        <f t="shared" si="0"/>
        <v>1441|1440005|7|2025|58069360000120|4006|133841,64</v>
      </c>
      <c r="B9" s="21" t="str">
        <f t="shared" si="1"/>
        <v>1441|1440005|7|2025|275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118</v>
      </c>
      <c r="I9" s="14">
        <v>4006</v>
      </c>
      <c r="J9" s="14" t="s">
        <v>119</v>
      </c>
      <c r="K9" s="16">
        <v>45946</v>
      </c>
      <c r="L9" s="14">
        <v>275</v>
      </c>
      <c r="M9" s="34">
        <f t="shared" si="2"/>
        <v>133841.64000000001</v>
      </c>
      <c r="N9" s="17">
        <v>127417.24</v>
      </c>
      <c r="O9" s="17">
        <v>6424.4</v>
      </c>
      <c r="P9" s="3">
        <v>0</v>
      </c>
    </row>
    <row r="10" spans="1:16" ht="24.95" customHeight="1" x14ac:dyDescent="0.2">
      <c r="A10" s="21" t="str">
        <f t="shared" si="0"/>
        <v>1441|1440005|19|2025|26759927000101|3017|1010</v>
      </c>
      <c r="B10" s="21" t="str">
        <f t="shared" si="1"/>
        <v>1441|1440005|19|2025|251</v>
      </c>
      <c r="C10" s="14">
        <v>1441</v>
      </c>
      <c r="D10" s="14">
        <v>1440005</v>
      </c>
      <c r="E10" s="14">
        <v>19</v>
      </c>
      <c r="F10" s="14">
        <v>2025</v>
      </c>
      <c r="G10" s="14">
        <v>26759927000101</v>
      </c>
      <c r="H10" s="15" t="s">
        <v>120</v>
      </c>
      <c r="I10" s="14">
        <v>3017</v>
      </c>
      <c r="J10" s="14" t="s">
        <v>5</v>
      </c>
      <c r="K10" s="16">
        <v>45931</v>
      </c>
      <c r="L10" s="14">
        <v>251</v>
      </c>
      <c r="M10" s="34">
        <f t="shared" si="2"/>
        <v>1010</v>
      </c>
      <c r="N10" s="17">
        <v>1010</v>
      </c>
      <c r="O10" s="17">
        <v>0</v>
      </c>
      <c r="P10" s="3">
        <v>0</v>
      </c>
    </row>
    <row r="11" spans="1:16" ht="24.95" customHeight="1" x14ac:dyDescent="0.2">
      <c r="A11" s="21" t="str">
        <f t="shared" si="0"/>
        <v>1441|1440005|44|2025|13743953000191|3008|1097,76</v>
      </c>
      <c r="B11" s="21" t="str">
        <f t="shared" si="1"/>
        <v>1441|1440005|44|2025|281</v>
      </c>
      <c r="C11" s="14">
        <v>1441</v>
      </c>
      <c r="D11" s="14">
        <v>1440005</v>
      </c>
      <c r="E11" s="14">
        <v>44</v>
      </c>
      <c r="F11" s="14">
        <v>2025</v>
      </c>
      <c r="G11" s="14">
        <v>13743953000191</v>
      </c>
      <c r="H11" s="15" t="s">
        <v>121</v>
      </c>
      <c r="I11" s="14">
        <v>3008</v>
      </c>
      <c r="J11" s="14" t="s">
        <v>5</v>
      </c>
      <c r="K11" s="16">
        <v>45946</v>
      </c>
      <c r="L11" s="14">
        <v>281</v>
      </c>
      <c r="M11" s="34">
        <f t="shared" si="2"/>
        <v>1097.76</v>
      </c>
      <c r="N11" s="17">
        <v>1097.76</v>
      </c>
      <c r="O11" s="17">
        <v>0</v>
      </c>
      <c r="P11" s="3">
        <v>0</v>
      </c>
    </row>
    <row r="12" spans="1:16" ht="24.95" customHeight="1" x14ac:dyDescent="0.2">
      <c r="A12" s="21" t="str">
        <f t="shared" si="0"/>
        <v>1441|1440005|45|2025|49673898000158|5225|8815,2</v>
      </c>
      <c r="B12" s="21" t="str">
        <f t="shared" si="1"/>
        <v>1441|1440005|45|2025|262</v>
      </c>
      <c r="C12" s="14">
        <v>1441</v>
      </c>
      <c r="D12" s="14">
        <v>1440005</v>
      </c>
      <c r="E12" s="14">
        <v>45</v>
      </c>
      <c r="F12" s="14">
        <v>2025</v>
      </c>
      <c r="G12" s="14">
        <v>49673898000158</v>
      </c>
      <c r="H12" s="15" t="s">
        <v>122</v>
      </c>
      <c r="I12" s="14">
        <v>5225</v>
      </c>
      <c r="J12" s="14" t="s">
        <v>123</v>
      </c>
      <c r="K12" s="16">
        <v>45940</v>
      </c>
      <c r="L12" s="14">
        <v>262</v>
      </c>
      <c r="M12" s="34">
        <f t="shared" si="2"/>
        <v>8815.2000000000007</v>
      </c>
      <c r="N12" s="17">
        <v>8709.42</v>
      </c>
      <c r="O12" s="17">
        <v>105.78</v>
      </c>
      <c r="P12" s="3">
        <v>0</v>
      </c>
    </row>
    <row r="13" spans="1:16" ht="24.95" customHeight="1" x14ac:dyDescent="0.2">
      <c r="A13" s="21" t="str">
        <f t="shared" si="0"/>
        <v>1441|1440005|54|2025|19561435000133|3001|477,24</v>
      </c>
      <c r="B13" s="21" t="str">
        <f t="shared" si="1"/>
        <v>1441|1440005|54|2025|271</v>
      </c>
      <c r="C13" s="14">
        <v>1441</v>
      </c>
      <c r="D13" s="14">
        <v>1440005</v>
      </c>
      <c r="E13" s="14">
        <v>54</v>
      </c>
      <c r="F13" s="14">
        <v>2025</v>
      </c>
      <c r="G13" s="14">
        <v>19561435000133</v>
      </c>
      <c r="H13" s="15" t="s">
        <v>124</v>
      </c>
      <c r="I13" s="14">
        <v>3001</v>
      </c>
      <c r="J13" s="14" t="s">
        <v>5</v>
      </c>
      <c r="K13" s="16">
        <v>45940</v>
      </c>
      <c r="L13" s="14">
        <v>271</v>
      </c>
      <c r="M13" s="34">
        <f t="shared" si="2"/>
        <v>477.24</v>
      </c>
      <c r="N13" s="17">
        <v>477.24</v>
      </c>
      <c r="O13" s="17">
        <v>0</v>
      </c>
      <c r="P13" s="3">
        <v>0</v>
      </c>
    </row>
    <row r="14" spans="1:16" ht="24.95" customHeight="1" x14ac:dyDescent="0.2">
      <c r="A14" s="21" t="str">
        <f t="shared" si="0"/>
        <v>1441|1440005|59|2025|2178270000112|3008|375</v>
      </c>
      <c r="B14" s="21" t="str">
        <f t="shared" si="1"/>
        <v>1441|1440005|59|2025|261</v>
      </c>
      <c r="C14" s="14">
        <v>1441</v>
      </c>
      <c r="D14" s="14">
        <v>1440005</v>
      </c>
      <c r="E14" s="14">
        <v>59</v>
      </c>
      <c r="F14" s="14">
        <v>2025</v>
      </c>
      <c r="G14" s="14">
        <v>2178270000112</v>
      </c>
      <c r="H14" s="15" t="s">
        <v>125</v>
      </c>
      <c r="I14" s="14">
        <v>3008</v>
      </c>
      <c r="J14" s="14" t="s">
        <v>5</v>
      </c>
      <c r="K14" s="16">
        <v>45940</v>
      </c>
      <c r="L14" s="14">
        <v>261</v>
      </c>
      <c r="M14" s="34">
        <f t="shared" si="2"/>
        <v>375</v>
      </c>
      <c r="N14" s="17">
        <v>375</v>
      </c>
      <c r="O14" s="17">
        <v>0</v>
      </c>
      <c r="P14" s="3">
        <v>0</v>
      </c>
    </row>
    <row r="15" spans="1:16" ht="24.95" customHeight="1" x14ac:dyDescent="0.2">
      <c r="A15" s="21" t="str">
        <f t="shared" si="0"/>
        <v>1441|1440005|72|2025|21641059000139|3024|648</v>
      </c>
      <c r="B15" s="21" t="str">
        <f t="shared" si="1"/>
        <v>1441|1440005|72|2025|257</v>
      </c>
      <c r="C15" s="14">
        <v>1441</v>
      </c>
      <c r="D15" s="14">
        <v>1440005</v>
      </c>
      <c r="E15" s="14">
        <v>72</v>
      </c>
      <c r="F15" s="14">
        <v>2025</v>
      </c>
      <c r="G15" s="14">
        <v>21641059000139</v>
      </c>
      <c r="H15" s="15" t="s">
        <v>126</v>
      </c>
      <c r="I15" s="14">
        <v>3024</v>
      </c>
      <c r="J15" s="14" t="s">
        <v>5</v>
      </c>
      <c r="K15" s="16">
        <v>45937</v>
      </c>
      <c r="L15" s="14">
        <v>257</v>
      </c>
      <c r="M15" s="34">
        <f t="shared" si="2"/>
        <v>648</v>
      </c>
      <c r="N15" s="17">
        <v>640.22</v>
      </c>
      <c r="O15" s="17">
        <v>7.78</v>
      </c>
      <c r="P15" s="3">
        <v>0</v>
      </c>
    </row>
    <row r="16" spans="1:16" ht="24.95" customHeight="1" x14ac:dyDescent="0.2">
      <c r="A16" s="21" t="str">
        <f t="shared" si="0"/>
        <v>1441|1440005|73|2025|21641059000139|5212|7784,98</v>
      </c>
      <c r="B16" s="21" t="str">
        <f t="shared" si="1"/>
        <v>1441|1440005|73|2025|256</v>
      </c>
      <c r="C16" s="14">
        <v>1441</v>
      </c>
      <c r="D16" s="14">
        <v>1440005</v>
      </c>
      <c r="E16" s="14">
        <v>73</v>
      </c>
      <c r="F16" s="14">
        <v>2025</v>
      </c>
      <c r="G16" s="14">
        <v>21641059000139</v>
      </c>
      <c r="H16" s="15" t="s">
        <v>126</v>
      </c>
      <c r="I16" s="14">
        <v>5212</v>
      </c>
      <c r="J16" s="14" t="s">
        <v>123</v>
      </c>
      <c r="K16" s="16">
        <v>45937</v>
      </c>
      <c r="L16" s="14">
        <v>256</v>
      </c>
      <c r="M16" s="34">
        <f t="shared" si="2"/>
        <v>7784.9800000000005</v>
      </c>
      <c r="N16" s="17">
        <v>7691.56</v>
      </c>
      <c r="O16" s="17">
        <v>93.42</v>
      </c>
      <c r="P16" s="3">
        <v>0</v>
      </c>
    </row>
    <row r="17" spans="1:16" ht="24.95" customHeight="1" x14ac:dyDescent="0.2">
      <c r="A17" s="21" t="str">
        <f t="shared" si="0"/>
        <v>1441|1440005|89|2025|17138140000123|3008|82800</v>
      </c>
      <c r="B17" s="21" t="str">
        <f t="shared" si="1"/>
        <v>1441|1440005|89|2025|272</v>
      </c>
      <c r="C17" s="14">
        <v>1441</v>
      </c>
      <c r="D17" s="14">
        <v>1440005</v>
      </c>
      <c r="E17" s="14">
        <v>89</v>
      </c>
      <c r="F17" s="14">
        <v>2025</v>
      </c>
      <c r="G17" s="14">
        <v>17138140000123</v>
      </c>
      <c r="H17" s="15" t="s">
        <v>127</v>
      </c>
      <c r="I17" s="14">
        <v>3008</v>
      </c>
      <c r="J17" s="14" t="s">
        <v>5</v>
      </c>
      <c r="K17" s="16">
        <v>45945</v>
      </c>
      <c r="L17" s="14">
        <v>272</v>
      </c>
      <c r="M17" s="34">
        <f t="shared" si="2"/>
        <v>82800</v>
      </c>
      <c r="N17" s="17">
        <v>82800</v>
      </c>
      <c r="O17" s="17">
        <v>0</v>
      </c>
      <c r="P17" s="3">
        <v>0</v>
      </c>
    </row>
    <row r="18" spans="1:16" ht="24.95" customHeight="1" x14ac:dyDescent="0.2">
      <c r="A18" s="21" t="str">
        <f t="shared" si="0"/>
        <v>1441|1440005|93|2025|42981902000104|3020|1149</v>
      </c>
      <c r="B18" s="21" t="str">
        <f t="shared" si="1"/>
        <v>1441|1440005|93|2025|270</v>
      </c>
      <c r="C18" s="14">
        <v>1441</v>
      </c>
      <c r="D18" s="14">
        <v>1440005</v>
      </c>
      <c r="E18" s="14">
        <v>93</v>
      </c>
      <c r="F18" s="14">
        <v>2025</v>
      </c>
      <c r="G18" s="14">
        <v>42981902000104</v>
      </c>
      <c r="H18" s="15" t="s">
        <v>128</v>
      </c>
      <c r="I18" s="14">
        <v>3020</v>
      </c>
      <c r="J18" s="14" t="s">
        <v>5</v>
      </c>
      <c r="K18" s="16">
        <v>45940</v>
      </c>
      <c r="L18" s="14">
        <v>270</v>
      </c>
      <c r="M18" s="34">
        <f t="shared" si="2"/>
        <v>1149</v>
      </c>
      <c r="N18" s="17">
        <v>1149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1441|1440005|99|2025|8706548000406|5207|640200</v>
      </c>
      <c r="B19" s="21" t="str">
        <f t="shared" si="1"/>
        <v>1441|1440005|99|2025|254</v>
      </c>
      <c r="C19" s="14">
        <v>1441</v>
      </c>
      <c r="D19" s="14">
        <v>1440005</v>
      </c>
      <c r="E19" s="14">
        <v>99</v>
      </c>
      <c r="F19" s="14">
        <v>2025</v>
      </c>
      <c r="G19" s="14">
        <v>8706548000406</v>
      </c>
      <c r="H19" s="15" t="s">
        <v>129</v>
      </c>
      <c r="I19" s="14">
        <v>5207</v>
      </c>
      <c r="J19" s="14" t="s">
        <v>123</v>
      </c>
      <c r="K19" s="16">
        <v>45937</v>
      </c>
      <c r="L19" s="14">
        <v>254</v>
      </c>
      <c r="M19" s="34">
        <f t="shared" si="2"/>
        <v>640200</v>
      </c>
      <c r="N19" s="17">
        <v>632517.6</v>
      </c>
      <c r="O19" s="17">
        <v>7682.4</v>
      </c>
      <c r="P19" s="3">
        <v>0</v>
      </c>
    </row>
    <row r="20" spans="1:16" ht="24.95" customHeight="1" x14ac:dyDescent="0.2">
      <c r="A20" s="21" t="str">
        <f t="shared" si="0"/>
        <v>1441|1440005|102|2025|56878414000172|5208|20879,55</v>
      </c>
      <c r="B20" s="21" t="str">
        <f t="shared" si="1"/>
        <v>1441|1440005|102|2025|280</v>
      </c>
      <c r="C20" s="14">
        <v>1441</v>
      </c>
      <c r="D20" s="14">
        <v>1440005</v>
      </c>
      <c r="E20" s="14">
        <v>102</v>
      </c>
      <c r="F20" s="14">
        <v>2025</v>
      </c>
      <c r="G20" s="14">
        <v>56878414000172</v>
      </c>
      <c r="H20" s="15" t="s">
        <v>130</v>
      </c>
      <c r="I20" s="14">
        <v>5208</v>
      </c>
      <c r="J20" s="14" t="s">
        <v>123</v>
      </c>
      <c r="K20" s="16">
        <v>45946</v>
      </c>
      <c r="L20" s="14">
        <v>280</v>
      </c>
      <c r="M20" s="34">
        <f t="shared" si="2"/>
        <v>20879.55</v>
      </c>
      <c r="N20" s="17">
        <v>20879.55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1441|1440005|106|2025|56266780000170|5212|622,85</v>
      </c>
      <c r="B21" s="21" t="str">
        <f t="shared" si="1"/>
        <v>1441|1440005|106|2025|287</v>
      </c>
      <c r="C21" s="14">
        <v>1441</v>
      </c>
      <c r="D21" s="14">
        <v>1440005</v>
      </c>
      <c r="E21" s="14">
        <v>106</v>
      </c>
      <c r="F21" s="14">
        <v>2025</v>
      </c>
      <c r="G21" s="14">
        <v>56266780000170</v>
      </c>
      <c r="H21" s="15" t="s">
        <v>499</v>
      </c>
      <c r="I21" s="14">
        <v>5212</v>
      </c>
      <c r="J21" s="14" t="s">
        <v>123</v>
      </c>
      <c r="K21" s="16">
        <v>45968</v>
      </c>
      <c r="L21" s="14">
        <v>287</v>
      </c>
      <c r="M21" s="34">
        <f t="shared" si="2"/>
        <v>622.85</v>
      </c>
      <c r="N21" s="17">
        <v>622.85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1441|1440005|108|2025|43029546000188|3022|6142,12</v>
      </c>
      <c r="B22" s="21" t="str">
        <f t="shared" si="1"/>
        <v>1441|1440005|108|2025|265</v>
      </c>
      <c r="C22" s="14">
        <v>1441</v>
      </c>
      <c r="D22" s="14">
        <v>1440005</v>
      </c>
      <c r="E22" s="14">
        <v>108</v>
      </c>
      <c r="F22" s="14">
        <v>2025</v>
      </c>
      <c r="G22" s="14">
        <v>43029546000188</v>
      </c>
      <c r="H22" s="15" t="s">
        <v>131</v>
      </c>
      <c r="I22" s="14">
        <v>3022</v>
      </c>
      <c r="J22" s="14" t="s">
        <v>5</v>
      </c>
      <c r="K22" s="16">
        <v>45940</v>
      </c>
      <c r="L22" s="14">
        <v>265</v>
      </c>
      <c r="M22" s="34">
        <f t="shared" si="2"/>
        <v>6142.12</v>
      </c>
      <c r="N22" s="17">
        <v>6142.12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1441|1440005|109|2025|43029546000188|5212|565,98</v>
      </c>
      <c r="B23" s="21" t="str">
        <f t="shared" si="1"/>
        <v>1441|1440005|109|2025|266</v>
      </c>
      <c r="C23" s="14">
        <v>1441</v>
      </c>
      <c r="D23" s="14">
        <v>1440005</v>
      </c>
      <c r="E23" s="14">
        <v>109</v>
      </c>
      <c r="F23" s="14">
        <v>2025</v>
      </c>
      <c r="G23" s="14">
        <v>43029546000188</v>
      </c>
      <c r="H23" s="15" t="s">
        <v>131</v>
      </c>
      <c r="I23" s="14">
        <v>5212</v>
      </c>
      <c r="J23" s="14" t="s">
        <v>123</v>
      </c>
      <c r="K23" s="16">
        <v>45940</v>
      </c>
      <c r="L23" s="14">
        <v>266</v>
      </c>
      <c r="M23" s="34">
        <f t="shared" si="2"/>
        <v>565.98</v>
      </c>
      <c r="N23" s="17">
        <v>565.98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1441|1440005|110|2025|43029546000188|5210|1692,34</v>
      </c>
      <c r="B24" s="21" t="str">
        <f t="shared" si="1"/>
        <v>1441|1440005|110|2025|267</v>
      </c>
      <c r="C24" s="14">
        <v>1441</v>
      </c>
      <c r="D24" s="14">
        <v>1440005</v>
      </c>
      <c r="E24" s="14">
        <v>110</v>
      </c>
      <c r="F24" s="14">
        <v>2025</v>
      </c>
      <c r="G24" s="14">
        <v>43029546000188</v>
      </c>
      <c r="H24" s="15" t="s">
        <v>131</v>
      </c>
      <c r="I24" s="14">
        <v>5210</v>
      </c>
      <c r="J24" s="14" t="s">
        <v>123</v>
      </c>
      <c r="K24" s="16">
        <v>45940</v>
      </c>
      <c r="L24" s="14">
        <v>267</v>
      </c>
      <c r="M24" s="34">
        <f t="shared" si="2"/>
        <v>1692.34</v>
      </c>
      <c r="N24" s="17">
        <v>1692.34</v>
      </c>
      <c r="O24" s="17">
        <v>0</v>
      </c>
      <c r="P24" s="3">
        <v>0</v>
      </c>
    </row>
    <row r="25" spans="1:16" ht="24.95" customHeight="1" x14ac:dyDescent="0.2">
      <c r="A25" s="21" t="str">
        <f t="shared" si="0"/>
        <v>1441|1440005|111|2025|43029546000188|5204|274,47</v>
      </c>
      <c r="B25" s="21" t="str">
        <f t="shared" si="1"/>
        <v>1441|1440005|111|2025|268</v>
      </c>
      <c r="C25" s="14">
        <v>1441</v>
      </c>
      <c r="D25" s="14">
        <v>1440005</v>
      </c>
      <c r="E25" s="14">
        <v>111</v>
      </c>
      <c r="F25" s="14">
        <v>2025</v>
      </c>
      <c r="G25" s="14">
        <v>43029546000188</v>
      </c>
      <c r="H25" s="15" t="s">
        <v>131</v>
      </c>
      <c r="I25" s="14">
        <v>5204</v>
      </c>
      <c r="J25" s="14" t="s">
        <v>123</v>
      </c>
      <c r="K25" s="16">
        <v>45940</v>
      </c>
      <c r="L25" s="14">
        <v>268</v>
      </c>
      <c r="M25" s="34">
        <f t="shared" si="2"/>
        <v>274.47000000000003</v>
      </c>
      <c r="N25" s="17">
        <v>274.47000000000003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1441|1440005|112|2025|43029546000188|3041|1598,34</v>
      </c>
      <c r="B26" s="21" t="str">
        <f t="shared" si="1"/>
        <v>1441|1440005|112|2025|269</v>
      </c>
      <c r="C26" s="14">
        <v>1441</v>
      </c>
      <c r="D26" s="14">
        <v>1440005</v>
      </c>
      <c r="E26" s="14">
        <v>112</v>
      </c>
      <c r="F26" s="14">
        <v>2025</v>
      </c>
      <c r="G26" s="14">
        <v>43029546000188</v>
      </c>
      <c r="H26" s="15" t="s">
        <v>131</v>
      </c>
      <c r="I26" s="14">
        <v>3041</v>
      </c>
      <c r="J26" s="14" t="s">
        <v>5</v>
      </c>
      <c r="K26" s="16">
        <v>45940</v>
      </c>
      <c r="L26" s="14">
        <v>269</v>
      </c>
      <c r="M26" s="34">
        <f t="shared" si="2"/>
        <v>1598.34</v>
      </c>
      <c r="N26" s="17">
        <v>1598.34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1441|1440005|113|2025|3265966000149|5210|5985</v>
      </c>
      <c r="B27" s="21" t="str">
        <f t="shared" si="1"/>
        <v>1441|1440005|113|2025|255</v>
      </c>
      <c r="C27" s="14">
        <v>1441</v>
      </c>
      <c r="D27" s="14">
        <v>1440005</v>
      </c>
      <c r="E27" s="14">
        <v>113</v>
      </c>
      <c r="F27" s="14">
        <v>2025</v>
      </c>
      <c r="G27" s="14">
        <v>3265966000149</v>
      </c>
      <c r="H27" s="15" t="s">
        <v>132</v>
      </c>
      <c r="I27" s="14">
        <v>5210</v>
      </c>
      <c r="J27" s="14" t="s">
        <v>123</v>
      </c>
      <c r="K27" s="16">
        <v>45937</v>
      </c>
      <c r="L27" s="14">
        <v>255</v>
      </c>
      <c r="M27" s="34">
        <f t="shared" si="2"/>
        <v>5985</v>
      </c>
      <c r="N27" s="17">
        <v>5985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1441|1440005|114|2025|43029546000188|3030|334,91</v>
      </c>
      <c r="B28" s="21" t="str">
        <f t="shared" si="1"/>
        <v>1441|1440005|114|2025|264</v>
      </c>
      <c r="C28" s="14">
        <v>1441</v>
      </c>
      <c r="D28" s="14">
        <v>1440005</v>
      </c>
      <c r="E28" s="14">
        <v>114</v>
      </c>
      <c r="F28" s="14">
        <v>2025</v>
      </c>
      <c r="G28" s="14">
        <v>43029546000188</v>
      </c>
      <c r="H28" s="15" t="s">
        <v>131</v>
      </c>
      <c r="I28" s="14">
        <v>3030</v>
      </c>
      <c r="J28" s="14" t="s">
        <v>5</v>
      </c>
      <c r="K28" s="16">
        <v>45940</v>
      </c>
      <c r="L28" s="14">
        <v>264</v>
      </c>
      <c r="M28" s="34">
        <f t="shared" si="2"/>
        <v>334.91</v>
      </c>
      <c r="N28" s="17">
        <v>334.91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1441|1440005|115|2025|7820223000144|3099|4800</v>
      </c>
      <c r="B29" s="21" t="str">
        <f t="shared" si="1"/>
        <v>1441|1440005|115|2025|258</v>
      </c>
      <c r="C29" s="14">
        <v>1441</v>
      </c>
      <c r="D29" s="14">
        <v>1440005</v>
      </c>
      <c r="E29" s="14">
        <v>115</v>
      </c>
      <c r="F29" s="14">
        <v>2025</v>
      </c>
      <c r="G29" s="14">
        <v>7820223000144</v>
      </c>
      <c r="H29" s="15" t="s">
        <v>133</v>
      </c>
      <c r="I29" s="14">
        <v>3099</v>
      </c>
      <c r="J29" s="14" t="s">
        <v>5</v>
      </c>
      <c r="K29" s="16">
        <v>45937</v>
      </c>
      <c r="L29" s="14">
        <v>258</v>
      </c>
      <c r="M29" s="34">
        <f t="shared" si="2"/>
        <v>4800</v>
      </c>
      <c r="N29" s="17">
        <v>4800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1441|1440005|116|2025|7820223000144|3025|15536,58</v>
      </c>
      <c r="B30" s="21" t="str">
        <f t="shared" si="1"/>
        <v>1441|1440005|116|2025|259</v>
      </c>
      <c r="C30" s="14">
        <v>1441</v>
      </c>
      <c r="D30" s="14">
        <v>1440005</v>
      </c>
      <c r="E30" s="14">
        <v>116</v>
      </c>
      <c r="F30" s="14">
        <v>2025</v>
      </c>
      <c r="G30" s="14">
        <v>7820223000144</v>
      </c>
      <c r="H30" s="15" t="s">
        <v>133</v>
      </c>
      <c r="I30" s="14">
        <v>3025</v>
      </c>
      <c r="J30" s="14" t="s">
        <v>5</v>
      </c>
      <c r="K30" s="16">
        <v>45937</v>
      </c>
      <c r="L30" s="14">
        <v>259</v>
      </c>
      <c r="M30" s="34">
        <f t="shared" si="2"/>
        <v>15536.58</v>
      </c>
      <c r="N30" s="17">
        <v>15536.58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1441|1440005|117|2025|9195484000146|3016|3150</v>
      </c>
      <c r="B31" s="21" t="str">
        <f t="shared" si="1"/>
        <v>1441|1440005|117|2025|252</v>
      </c>
      <c r="C31" s="14">
        <v>1441</v>
      </c>
      <c r="D31" s="14">
        <v>1440005</v>
      </c>
      <c r="E31" s="14">
        <v>117</v>
      </c>
      <c r="F31" s="14">
        <v>2025</v>
      </c>
      <c r="G31" s="14">
        <v>9195484000146</v>
      </c>
      <c r="H31" s="15" t="s">
        <v>134</v>
      </c>
      <c r="I31" s="14">
        <v>3016</v>
      </c>
      <c r="J31" s="14" t="s">
        <v>5</v>
      </c>
      <c r="K31" s="16">
        <v>45936</v>
      </c>
      <c r="L31" s="14">
        <v>252</v>
      </c>
      <c r="M31" s="34">
        <f t="shared" si="2"/>
        <v>3150</v>
      </c>
      <c r="N31" s="17">
        <v>3150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1441|1440005|118|2025|66455593000199|5214|7730</v>
      </c>
      <c r="B32" s="21" t="str">
        <f t="shared" si="1"/>
        <v>1441|1440005|118|2025|282</v>
      </c>
      <c r="C32" s="14">
        <v>1441</v>
      </c>
      <c r="D32" s="14">
        <v>1440005</v>
      </c>
      <c r="E32" s="14">
        <v>118</v>
      </c>
      <c r="F32" s="14">
        <v>2025</v>
      </c>
      <c r="G32" s="14">
        <v>66455593000199</v>
      </c>
      <c r="H32" s="15" t="s">
        <v>135</v>
      </c>
      <c r="I32" s="14">
        <v>5214</v>
      </c>
      <c r="J32" s="14" t="s">
        <v>123</v>
      </c>
      <c r="K32" s="16">
        <v>45946</v>
      </c>
      <c r="L32" s="14">
        <v>282</v>
      </c>
      <c r="M32" s="34">
        <f t="shared" si="2"/>
        <v>7730</v>
      </c>
      <c r="N32" s="17">
        <v>7637.24</v>
      </c>
      <c r="O32" s="17">
        <v>92.76</v>
      </c>
      <c r="P32" s="3">
        <v>0</v>
      </c>
    </row>
    <row r="33" spans="1:16" ht="24.95" customHeight="1" x14ac:dyDescent="0.2">
      <c r="A33" s="21" t="str">
        <f t="shared" si="0"/>
        <v>1441|1440005|119|2025|86729324000261|5214|9760</v>
      </c>
      <c r="B33" s="21" t="str">
        <f t="shared" si="1"/>
        <v>1441|1440005|119|2025|284</v>
      </c>
      <c r="C33" s="14">
        <v>1441</v>
      </c>
      <c r="D33" s="14">
        <v>1440005</v>
      </c>
      <c r="E33" s="14">
        <v>119</v>
      </c>
      <c r="F33" s="14">
        <v>2025</v>
      </c>
      <c r="G33" s="14">
        <v>86729324000261</v>
      </c>
      <c r="H33" s="15" t="s">
        <v>136</v>
      </c>
      <c r="I33" s="14">
        <v>5214</v>
      </c>
      <c r="J33" s="14" t="s">
        <v>123</v>
      </c>
      <c r="K33" s="16">
        <v>45960</v>
      </c>
      <c r="L33" s="14">
        <v>284</v>
      </c>
      <c r="M33" s="34">
        <f t="shared" si="2"/>
        <v>9760</v>
      </c>
      <c r="N33" s="17">
        <v>9642.8799999999992</v>
      </c>
      <c r="O33" s="17">
        <v>117.12</v>
      </c>
      <c r="P33" s="3">
        <v>0</v>
      </c>
    </row>
    <row r="34" spans="1:16" ht="24.95" customHeight="1" x14ac:dyDescent="0.2">
      <c r="A34" s="21" t="str">
        <f t="shared" si="0"/>
        <v>1441|1440005|120|2025|47860599000105|3003|5984,7</v>
      </c>
      <c r="B34" s="21" t="str">
        <f t="shared" si="1"/>
        <v>1441|1440005|120|2025|276</v>
      </c>
      <c r="C34" s="14">
        <v>1441</v>
      </c>
      <c r="D34" s="14">
        <v>1440005</v>
      </c>
      <c r="E34" s="14">
        <v>120</v>
      </c>
      <c r="F34" s="14">
        <v>2025</v>
      </c>
      <c r="G34" s="14">
        <v>47860599000105</v>
      </c>
      <c r="H34" s="15" t="s">
        <v>137</v>
      </c>
      <c r="I34" s="14">
        <v>3003</v>
      </c>
      <c r="J34" s="14" t="s">
        <v>5</v>
      </c>
      <c r="K34" s="16">
        <v>45946</v>
      </c>
      <c r="L34" s="14">
        <v>276</v>
      </c>
      <c r="M34" s="34">
        <f t="shared" si="2"/>
        <v>5984.7</v>
      </c>
      <c r="N34" s="17">
        <v>5984.7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1441|1440005|122|2025|2055429000101|3008|437,5</v>
      </c>
      <c r="B35" s="21" t="str">
        <f t="shared" si="1"/>
        <v>1441|1440005|122|2025|288</v>
      </c>
      <c r="C35" s="14">
        <v>1441</v>
      </c>
      <c r="D35" s="14">
        <v>1440005</v>
      </c>
      <c r="E35" s="14">
        <v>122</v>
      </c>
      <c r="F35" s="14">
        <v>2025</v>
      </c>
      <c r="G35" s="14">
        <v>2055429000101</v>
      </c>
      <c r="H35" s="15" t="s">
        <v>500</v>
      </c>
      <c r="I35" s="14">
        <v>3008</v>
      </c>
      <c r="J35" s="14" t="s">
        <v>5</v>
      </c>
      <c r="K35" s="16">
        <v>45971</v>
      </c>
      <c r="L35" s="14">
        <v>288</v>
      </c>
      <c r="M35" s="34">
        <f t="shared" si="2"/>
        <v>437.5</v>
      </c>
      <c r="N35" s="17">
        <v>437.5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1441|1440005|123|2025|7214878000179|5212|7184</v>
      </c>
      <c r="B36" s="21" t="str">
        <f t="shared" si="1"/>
        <v>1441|1440005|123|2025|278</v>
      </c>
      <c r="C36" s="14">
        <v>1441</v>
      </c>
      <c r="D36" s="14">
        <v>1440005</v>
      </c>
      <c r="E36" s="14">
        <v>123</v>
      </c>
      <c r="F36" s="14">
        <v>2025</v>
      </c>
      <c r="G36" s="14">
        <v>7214878000179</v>
      </c>
      <c r="H36" s="15" t="s">
        <v>138</v>
      </c>
      <c r="I36" s="14">
        <v>5212</v>
      </c>
      <c r="J36" s="14" t="s">
        <v>123</v>
      </c>
      <c r="K36" s="16">
        <v>45946</v>
      </c>
      <c r="L36" s="14">
        <v>278</v>
      </c>
      <c r="M36" s="34">
        <f t="shared" si="2"/>
        <v>7184</v>
      </c>
      <c r="N36" s="17">
        <v>7184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1441|1440005|124|2025|201182000169|3030|225</v>
      </c>
      <c r="B37" s="21" t="str">
        <f t="shared" si="1"/>
        <v>1441|1440005|124|2025|260</v>
      </c>
      <c r="C37" s="14">
        <v>1441</v>
      </c>
      <c r="D37" s="14">
        <v>1440005</v>
      </c>
      <c r="E37" s="14">
        <v>124</v>
      </c>
      <c r="F37" s="14">
        <v>2025</v>
      </c>
      <c r="G37" s="14">
        <v>201182000169</v>
      </c>
      <c r="H37" s="15" t="s">
        <v>117</v>
      </c>
      <c r="I37" s="14">
        <v>3030</v>
      </c>
      <c r="J37" s="14" t="s">
        <v>5</v>
      </c>
      <c r="K37" s="16">
        <v>45939</v>
      </c>
      <c r="L37" s="14">
        <v>260</v>
      </c>
      <c r="M37" s="34">
        <f t="shared" si="2"/>
        <v>225</v>
      </c>
      <c r="N37" s="17">
        <v>225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1441|1440005|125|2025|60153744000178|3016|2340</v>
      </c>
      <c r="B38" s="21" t="str">
        <f t="shared" si="1"/>
        <v>1441|1440005|125|2025|285</v>
      </c>
      <c r="C38" s="14">
        <v>1441</v>
      </c>
      <c r="D38" s="14">
        <v>1440005</v>
      </c>
      <c r="E38" s="14">
        <v>125</v>
      </c>
      <c r="F38" s="14">
        <v>2025</v>
      </c>
      <c r="G38" s="14">
        <v>60153744000178</v>
      </c>
      <c r="H38" s="15" t="s">
        <v>139</v>
      </c>
      <c r="I38" s="14">
        <v>3016</v>
      </c>
      <c r="J38" s="14" t="s">
        <v>5</v>
      </c>
      <c r="K38" s="16">
        <v>45960</v>
      </c>
      <c r="L38" s="14">
        <v>285</v>
      </c>
      <c r="M38" s="34">
        <f t="shared" si="2"/>
        <v>2340</v>
      </c>
      <c r="N38" s="17">
        <v>2340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1441|1440005|126|2025|60153744000178|5207|12950</v>
      </c>
      <c r="B39" s="21" t="str">
        <f t="shared" si="1"/>
        <v>1441|1440005|126|2025|286</v>
      </c>
      <c r="C39" s="14">
        <v>1441</v>
      </c>
      <c r="D39" s="14">
        <v>1440005</v>
      </c>
      <c r="E39" s="14">
        <v>126</v>
      </c>
      <c r="F39" s="14">
        <v>2025</v>
      </c>
      <c r="G39" s="14">
        <v>60153744000178</v>
      </c>
      <c r="H39" s="15" t="s">
        <v>139</v>
      </c>
      <c r="I39" s="14">
        <v>5207</v>
      </c>
      <c r="J39" s="14" t="s">
        <v>123</v>
      </c>
      <c r="K39" s="16">
        <v>45960</v>
      </c>
      <c r="L39" s="14">
        <v>286</v>
      </c>
      <c r="M39" s="34">
        <f t="shared" si="2"/>
        <v>12950</v>
      </c>
      <c r="N39" s="17">
        <v>12950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1441|1440005|127|2025|36079995000175|5212|195600</v>
      </c>
      <c r="B40" s="21" t="str">
        <f t="shared" si="1"/>
        <v>1441|1440005|127|2025|277</v>
      </c>
      <c r="C40" s="14">
        <v>1441</v>
      </c>
      <c r="D40" s="14">
        <v>1440005</v>
      </c>
      <c r="E40" s="14">
        <v>127</v>
      </c>
      <c r="F40" s="14">
        <v>2025</v>
      </c>
      <c r="G40" s="14">
        <v>36079995000175</v>
      </c>
      <c r="H40" s="15" t="s">
        <v>140</v>
      </c>
      <c r="I40" s="14">
        <v>5212</v>
      </c>
      <c r="J40" s="14" t="s">
        <v>123</v>
      </c>
      <c r="K40" s="16">
        <v>45946</v>
      </c>
      <c r="L40" s="14">
        <v>277</v>
      </c>
      <c r="M40" s="34">
        <f t="shared" si="2"/>
        <v>195600</v>
      </c>
      <c r="N40" s="17">
        <v>195600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1441|1440005|128|2025|17318650000182|3021|14040</v>
      </c>
      <c r="B41" s="21" t="str">
        <f t="shared" si="1"/>
        <v>1441|1440005|128|2025|279</v>
      </c>
      <c r="C41" s="14">
        <v>1441</v>
      </c>
      <c r="D41" s="14">
        <v>1440005</v>
      </c>
      <c r="E41" s="14">
        <v>128</v>
      </c>
      <c r="F41" s="14">
        <v>2025</v>
      </c>
      <c r="G41" s="14">
        <v>17318650000182</v>
      </c>
      <c r="H41" s="15" t="s">
        <v>141</v>
      </c>
      <c r="I41" s="14">
        <v>3021</v>
      </c>
      <c r="J41" s="14" t="s">
        <v>5</v>
      </c>
      <c r="K41" s="16">
        <v>45946</v>
      </c>
      <c r="L41" s="14">
        <v>279</v>
      </c>
      <c r="M41" s="34">
        <f t="shared" si="2"/>
        <v>14040</v>
      </c>
      <c r="N41" s="17">
        <v>14040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1441|1440005|133|2025|42715989000160|3017|1071</v>
      </c>
      <c r="B42" s="21" t="str">
        <f t="shared" si="1"/>
        <v>1441|1440005|133|2025|283</v>
      </c>
      <c r="C42" s="14">
        <v>1441</v>
      </c>
      <c r="D42" s="14">
        <v>1440005</v>
      </c>
      <c r="E42" s="14">
        <v>133</v>
      </c>
      <c r="F42" s="14">
        <v>2025</v>
      </c>
      <c r="G42" s="14">
        <v>42715989000160</v>
      </c>
      <c r="H42" s="15" t="s">
        <v>142</v>
      </c>
      <c r="I42" s="14">
        <v>3017</v>
      </c>
      <c r="J42" s="14" t="s">
        <v>5</v>
      </c>
      <c r="K42" s="16">
        <v>45946</v>
      </c>
      <c r="L42" s="14">
        <v>283</v>
      </c>
      <c r="M42" s="34">
        <f t="shared" si="2"/>
        <v>1071</v>
      </c>
      <c r="N42" s="17">
        <v>1071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1441|1440006|0|0|50876159000142|0|89</v>
      </c>
      <c r="B43" s="21" t="str">
        <f t="shared" si="1"/>
        <v>1441|1440006|0|0|83</v>
      </c>
      <c r="C43" s="14">
        <v>1441</v>
      </c>
      <c r="D43" s="14">
        <v>1440006</v>
      </c>
      <c r="E43" s="14">
        <v>0</v>
      </c>
      <c r="F43" s="14">
        <v>0</v>
      </c>
      <c r="G43" s="14">
        <v>50876159000142</v>
      </c>
      <c r="H43" s="15" t="s">
        <v>143</v>
      </c>
      <c r="I43" s="14">
        <v>0</v>
      </c>
      <c r="J43" s="14" t="s">
        <v>144</v>
      </c>
      <c r="K43" s="16">
        <v>45931</v>
      </c>
      <c r="L43" s="14">
        <v>83</v>
      </c>
      <c r="M43" s="34">
        <f t="shared" si="2"/>
        <v>89</v>
      </c>
      <c r="N43" s="17">
        <v>89</v>
      </c>
      <c r="O43" s="17">
        <v>0</v>
      </c>
      <c r="P43" s="3">
        <v>0</v>
      </c>
    </row>
    <row r="44" spans="1:16" ht="24.95" customHeight="1" x14ac:dyDescent="0.2">
      <c r="A44" s="21" t="str">
        <f t="shared" si="0"/>
        <v>1441|1440006|1|2025|1017250000105|3304|3328,58</v>
      </c>
      <c r="B44" s="21" t="str">
        <f t="shared" si="1"/>
        <v>1441|1440006|1|2025|86</v>
      </c>
      <c r="C44" s="14">
        <v>1441</v>
      </c>
      <c r="D44" s="14">
        <v>1440006</v>
      </c>
      <c r="E44" s="14">
        <v>1</v>
      </c>
      <c r="F44" s="14">
        <v>2025</v>
      </c>
      <c r="G44" s="14">
        <v>1017250000105</v>
      </c>
      <c r="H44" s="15" t="s">
        <v>145</v>
      </c>
      <c r="I44" s="14">
        <v>3304</v>
      </c>
      <c r="J44" s="14" t="s">
        <v>146</v>
      </c>
      <c r="K44" s="16">
        <v>45940</v>
      </c>
      <c r="L44" s="14">
        <v>86</v>
      </c>
      <c r="M44" s="34">
        <f t="shared" si="2"/>
        <v>3328.5800000000004</v>
      </c>
      <c r="N44" s="17">
        <v>3248.05</v>
      </c>
      <c r="O44" s="17">
        <v>80.53</v>
      </c>
      <c r="P44" s="3">
        <v>0</v>
      </c>
    </row>
    <row r="45" spans="1:16" ht="24.95" customHeight="1" x14ac:dyDescent="0.2">
      <c r="A45" s="21" t="str">
        <f t="shared" si="0"/>
        <v>1441|1440006|1|2025|1017250000105|3304|1011,34</v>
      </c>
      <c r="B45" s="21" t="str">
        <f t="shared" si="1"/>
        <v>1441|1440006|1|2025|87</v>
      </c>
      <c r="C45" s="14">
        <v>1441</v>
      </c>
      <c r="D45" s="14">
        <v>1440006</v>
      </c>
      <c r="E45" s="14">
        <v>1</v>
      </c>
      <c r="F45" s="14">
        <v>2025</v>
      </c>
      <c r="G45" s="14">
        <v>1017250000105</v>
      </c>
      <c r="H45" s="15" t="s">
        <v>145</v>
      </c>
      <c r="I45" s="14">
        <v>3304</v>
      </c>
      <c r="J45" s="14" t="s">
        <v>146</v>
      </c>
      <c r="K45" s="16">
        <v>45940</v>
      </c>
      <c r="L45" s="14">
        <v>87</v>
      </c>
      <c r="M45" s="34">
        <f t="shared" si="2"/>
        <v>1011.3399999999999</v>
      </c>
      <c r="N45" s="17">
        <v>986.42</v>
      </c>
      <c r="O45" s="17">
        <v>24.92</v>
      </c>
      <c r="P45" s="3">
        <v>0</v>
      </c>
    </row>
    <row r="46" spans="1:16" ht="24.95" customHeight="1" x14ac:dyDescent="0.2">
      <c r="A46" s="21" t="str">
        <f t="shared" si="0"/>
        <v>1441|1440006|1|2025|1017250000105|3304|6519,93</v>
      </c>
      <c r="B46" s="21" t="str">
        <f t="shared" si="1"/>
        <v>1441|1440006|1|2025|89</v>
      </c>
      <c r="C46" s="14">
        <v>1441</v>
      </c>
      <c r="D46" s="14">
        <v>1440006</v>
      </c>
      <c r="E46" s="14">
        <v>1</v>
      </c>
      <c r="F46" s="14">
        <v>2025</v>
      </c>
      <c r="G46" s="14">
        <v>1017250000105</v>
      </c>
      <c r="H46" s="15" t="s">
        <v>145</v>
      </c>
      <c r="I46" s="14">
        <v>3304</v>
      </c>
      <c r="J46" s="14" t="s">
        <v>146</v>
      </c>
      <c r="K46" s="16">
        <v>45945</v>
      </c>
      <c r="L46" s="14">
        <v>89</v>
      </c>
      <c r="M46" s="34">
        <f t="shared" si="2"/>
        <v>6519.93</v>
      </c>
      <c r="N46" s="17">
        <v>6361.51</v>
      </c>
      <c r="O46" s="17">
        <v>158.41999999999999</v>
      </c>
      <c r="P46" s="3">
        <v>0</v>
      </c>
    </row>
    <row r="47" spans="1:16" ht="24.95" customHeight="1" x14ac:dyDescent="0.2">
      <c r="A47" s="21" t="str">
        <f t="shared" si="0"/>
        <v>1441|1440006|1|2025|1017250000105|3304|2163,77</v>
      </c>
      <c r="B47" s="21" t="str">
        <f t="shared" si="1"/>
        <v>1441|1440006|1|2025|100</v>
      </c>
      <c r="C47" s="14">
        <v>1441</v>
      </c>
      <c r="D47" s="14">
        <v>1440006</v>
      </c>
      <c r="E47" s="14">
        <v>1</v>
      </c>
      <c r="F47" s="14">
        <v>2025</v>
      </c>
      <c r="G47" s="14">
        <v>1017250000105</v>
      </c>
      <c r="H47" s="15" t="s">
        <v>145</v>
      </c>
      <c r="I47" s="14">
        <v>3304</v>
      </c>
      <c r="J47" s="14" t="s">
        <v>146</v>
      </c>
      <c r="K47" s="16">
        <v>45967</v>
      </c>
      <c r="L47" s="14">
        <v>100</v>
      </c>
      <c r="M47" s="34">
        <f t="shared" si="2"/>
        <v>2163.77</v>
      </c>
      <c r="N47" s="17">
        <v>2109.92</v>
      </c>
      <c r="O47" s="17">
        <v>53.85</v>
      </c>
      <c r="P47" s="3">
        <v>0</v>
      </c>
    </row>
    <row r="48" spans="1:16" ht="24.95" customHeight="1" x14ac:dyDescent="0.2">
      <c r="A48" s="21" t="str">
        <f t="shared" si="0"/>
        <v>1441|1440006|1|2025|1017250000105|3304|1884,93</v>
      </c>
      <c r="B48" s="21" t="str">
        <f t="shared" si="1"/>
        <v>1441|1440006|1|2025|101</v>
      </c>
      <c r="C48" s="14">
        <v>1441</v>
      </c>
      <c r="D48" s="14">
        <v>1440006</v>
      </c>
      <c r="E48" s="14">
        <v>1</v>
      </c>
      <c r="F48" s="14">
        <v>2025</v>
      </c>
      <c r="G48" s="14">
        <v>1017250000105</v>
      </c>
      <c r="H48" s="15" t="s">
        <v>145</v>
      </c>
      <c r="I48" s="14">
        <v>3304</v>
      </c>
      <c r="J48" s="14" t="s">
        <v>146</v>
      </c>
      <c r="K48" s="16">
        <v>45967</v>
      </c>
      <c r="L48" s="14">
        <v>101</v>
      </c>
      <c r="M48" s="34">
        <f t="shared" si="2"/>
        <v>1884.93</v>
      </c>
      <c r="N48" s="17">
        <v>1839.04</v>
      </c>
      <c r="O48" s="17">
        <v>45.89</v>
      </c>
      <c r="P48" s="3">
        <v>0</v>
      </c>
    </row>
    <row r="49" spans="1:16" ht="24.95" customHeight="1" x14ac:dyDescent="0.2">
      <c r="A49" s="21" t="str">
        <f t="shared" si="0"/>
        <v>1441|1440006|1|2025|1017250000105|3304|262,42</v>
      </c>
      <c r="B49" s="21" t="str">
        <f t="shared" si="1"/>
        <v>1441|1440006|1|2025|104</v>
      </c>
      <c r="C49" s="14">
        <v>1441</v>
      </c>
      <c r="D49" s="14">
        <v>1440006</v>
      </c>
      <c r="E49" s="14">
        <v>1</v>
      </c>
      <c r="F49" s="14">
        <v>2025</v>
      </c>
      <c r="G49" s="14">
        <v>1017250000105</v>
      </c>
      <c r="H49" s="15" t="s">
        <v>145</v>
      </c>
      <c r="I49" s="14">
        <v>3304</v>
      </c>
      <c r="J49" s="14" t="s">
        <v>146</v>
      </c>
      <c r="K49" s="16">
        <v>45973</v>
      </c>
      <c r="L49" s="14">
        <v>104</v>
      </c>
      <c r="M49" s="34">
        <f t="shared" si="2"/>
        <v>262.42</v>
      </c>
      <c r="N49" s="17">
        <v>255.48</v>
      </c>
      <c r="O49" s="17">
        <v>6.94</v>
      </c>
      <c r="P49" s="3">
        <v>0</v>
      </c>
    </row>
    <row r="50" spans="1:16" ht="24.95" customHeight="1" x14ac:dyDescent="0.2">
      <c r="A50" s="21" t="str">
        <f t="shared" si="0"/>
        <v>1441|1440006|1|2025|1017250000105|3304|4357,68</v>
      </c>
      <c r="B50" s="21" t="str">
        <f t="shared" si="1"/>
        <v>1441|1440006|1|2025|105</v>
      </c>
      <c r="C50" s="14">
        <v>1441</v>
      </c>
      <c r="D50" s="14">
        <v>1440006</v>
      </c>
      <c r="E50" s="14">
        <v>1</v>
      </c>
      <c r="F50" s="14">
        <v>2025</v>
      </c>
      <c r="G50" s="14">
        <v>1017250000105</v>
      </c>
      <c r="H50" s="15" t="s">
        <v>145</v>
      </c>
      <c r="I50" s="14">
        <v>3304</v>
      </c>
      <c r="J50" s="14" t="s">
        <v>146</v>
      </c>
      <c r="K50" s="16">
        <v>45973</v>
      </c>
      <c r="L50" s="14">
        <v>105</v>
      </c>
      <c r="M50" s="34">
        <f t="shared" si="2"/>
        <v>4357.68</v>
      </c>
      <c r="N50" s="17">
        <v>4251.16</v>
      </c>
      <c r="O50" s="17">
        <v>106.52</v>
      </c>
      <c r="P50" s="3">
        <v>0</v>
      </c>
    </row>
    <row r="51" spans="1:16" ht="24.95" customHeight="1" x14ac:dyDescent="0.2">
      <c r="A51" s="21" t="str">
        <f t="shared" si="0"/>
        <v>1441|1440006|45|2025|17645773000128|3948|4361</v>
      </c>
      <c r="B51" s="21" t="str">
        <f t="shared" si="1"/>
        <v>1441|1440006|45|2025|82</v>
      </c>
      <c r="C51" s="14">
        <v>1441</v>
      </c>
      <c r="D51" s="14">
        <v>1440006</v>
      </c>
      <c r="E51" s="14">
        <v>45</v>
      </c>
      <c r="F51" s="14">
        <v>2025</v>
      </c>
      <c r="G51" s="14">
        <v>17645773000128</v>
      </c>
      <c r="H51" s="15" t="s">
        <v>147</v>
      </c>
      <c r="I51" s="14">
        <v>3948</v>
      </c>
      <c r="J51" s="14" t="s">
        <v>148</v>
      </c>
      <c r="K51" s="16">
        <v>45931</v>
      </c>
      <c r="L51" s="14">
        <v>82</v>
      </c>
      <c r="M51" s="34">
        <f t="shared" si="2"/>
        <v>4361</v>
      </c>
      <c r="N51" s="17">
        <v>4361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1441|1440006|47|2025|29419181000177|3948|5400</v>
      </c>
      <c r="B52" s="21" t="str">
        <f t="shared" si="1"/>
        <v>1441|1440006|47|2025|90</v>
      </c>
      <c r="C52" s="14">
        <v>1441</v>
      </c>
      <c r="D52" s="14">
        <v>1440006</v>
      </c>
      <c r="E52" s="14">
        <v>47</v>
      </c>
      <c r="F52" s="14">
        <v>2025</v>
      </c>
      <c r="G52" s="14">
        <v>29419181000177</v>
      </c>
      <c r="H52" s="15" t="s">
        <v>149</v>
      </c>
      <c r="I52" s="14">
        <v>3948</v>
      </c>
      <c r="J52" s="14" t="s">
        <v>148</v>
      </c>
      <c r="K52" s="16">
        <v>45946</v>
      </c>
      <c r="L52" s="14">
        <v>90</v>
      </c>
      <c r="M52" s="34">
        <f t="shared" si="2"/>
        <v>5400</v>
      </c>
      <c r="N52" s="17">
        <v>5400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1441|1440006|49|2025|22056515000146|3931|10798</v>
      </c>
      <c r="B53" s="21" t="str">
        <f t="shared" si="1"/>
        <v>1441|1440006|49|2025|85</v>
      </c>
      <c r="C53" s="14">
        <v>1441</v>
      </c>
      <c r="D53" s="14">
        <v>1440006</v>
      </c>
      <c r="E53" s="14">
        <v>49</v>
      </c>
      <c r="F53" s="14">
        <v>2025</v>
      </c>
      <c r="G53" s="14">
        <v>22056515000146</v>
      </c>
      <c r="H53" s="15" t="s">
        <v>150</v>
      </c>
      <c r="I53" s="14">
        <v>3931</v>
      </c>
      <c r="J53" s="14" t="s">
        <v>148</v>
      </c>
      <c r="K53" s="16">
        <v>45937</v>
      </c>
      <c r="L53" s="14">
        <v>85</v>
      </c>
      <c r="M53" s="34">
        <f t="shared" si="2"/>
        <v>10798</v>
      </c>
      <c r="N53" s="17">
        <v>10798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1441|1440006|70|2025|4182943643|3302|222,11</v>
      </c>
      <c r="B54" s="21" t="str">
        <f t="shared" si="1"/>
        <v>1441|1440006|70|2025|91</v>
      </c>
      <c r="C54" s="14">
        <v>1441</v>
      </c>
      <c r="D54" s="14">
        <v>1440006</v>
      </c>
      <c r="E54" s="14">
        <v>70</v>
      </c>
      <c r="F54" s="14">
        <v>2025</v>
      </c>
      <c r="G54" s="14">
        <v>4182943643</v>
      </c>
      <c r="H54" s="15" t="s">
        <v>151</v>
      </c>
      <c r="I54" s="14">
        <v>3302</v>
      </c>
      <c r="J54" s="14" t="s">
        <v>146</v>
      </c>
      <c r="K54" s="16">
        <v>45951</v>
      </c>
      <c r="L54" s="14">
        <v>91</v>
      </c>
      <c r="M54" s="34">
        <f t="shared" si="2"/>
        <v>222.11</v>
      </c>
      <c r="N54" s="17">
        <v>222.11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1441|1440006|71|2025|29143543120|3604|524</v>
      </c>
      <c r="B55" s="21" t="str">
        <f t="shared" si="1"/>
        <v>1441|1440006|71|2025|88</v>
      </c>
      <c r="C55" s="14">
        <v>1441</v>
      </c>
      <c r="D55" s="14">
        <v>1440006</v>
      </c>
      <c r="E55" s="14">
        <v>71</v>
      </c>
      <c r="F55" s="14">
        <v>2025</v>
      </c>
      <c r="G55" s="14">
        <v>29143543120</v>
      </c>
      <c r="H55" s="15" t="s">
        <v>152</v>
      </c>
      <c r="I55" s="14">
        <v>3604</v>
      </c>
      <c r="J55" s="14" t="s">
        <v>153</v>
      </c>
      <c r="K55" s="16">
        <v>45943</v>
      </c>
      <c r="L55" s="14">
        <v>88</v>
      </c>
      <c r="M55" s="34">
        <f t="shared" si="2"/>
        <v>524</v>
      </c>
      <c r="N55" s="17">
        <v>524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1441|1440006|73|2025|14495234714|3302|238,33</v>
      </c>
      <c r="B56" s="21" t="str">
        <f t="shared" si="1"/>
        <v>1441|1440006|73|2025|103</v>
      </c>
      <c r="C56" s="14">
        <v>1441</v>
      </c>
      <c r="D56" s="14">
        <v>1440006</v>
      </c>
      <c r="E56" s="14">
        <v>73</v>
      </c>
      <c r="F56" s="14">
        <v>2025</v>
      </c>
      <c r="G56" s="14">
        <v>14495234714</v>
      </c>
      <c r="H56" s="15" t="s">
        <v>501</v>
      </c>
      <c r="I56" s="14">
        <v>3302</v>
      </c>
      <c r="J56" s="14" t="s">
        <v>146</v>
      </c>
      <c r="K56" s="16">
        <v>45972</v>
      </c>
      <c r="L56" s="14">
        <v>103</v>
      </c>
      <c r="M56" s="34">
        <f t="shared" si="2"/>
        <v>238.33</v>
      </c>
      <c r="N56" s="17">
        <v>238.33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1441|1440006|74|2025|87426129934|3604|524</v>
      </c>
      <c r="B57" s="21" t="str">
        <f t="shared" si="1"/>
        <v>1441|1440006|74|2025|84</v>
      </c>
      <c r="C57" s="14">
        <v>1441</v>
      </c>
      <c r="D57" s="14">
        <v>1440006</v>
      </c>
      <c r="E57" s="14">
        <v>74</v>
      </c>
      <c r="F57" s="14">
        <v>2025</v>
      </c>
      <c r="G57" s="14">
        <v>87426129934</v>
      </c>
      <c r="H57" s="15" t="s">
        <v>154</v>
      </c>
      <c r="I57" s="14">
        <v>3604</v>
      </c>
      <c r="J57" s="14" t="s">
        <v>153</v>
      </c>
      <c r="K57" s="16">
        <v>45932</v>
      </c>
      <c r="L57" s="14">
        <v>84</v>
      </c>
      <c r="M57" s="34">
        <f t="shared" si="2"/>
        <v>524</v>
      </c>
      <c r="N57" s="17">
        <v>524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1441|1440006|75|2025|34963845000102|3999|6560</v>
      </c>
      <c r="B58" s="21" t="str">
        <f t="shared" si="1"/>
        <v>1441|1440006|75|2025|96</v>
      </c>
      <c r="C58" s="14">
        <v>1441</v>
      </c>
      <c r="D58" s="14">
        <v>1440006</v>
      </c>
      <c r="E58" s="14">
        <v>75</v>
      </c>
      <c r="F58" s="14">
        <v>2025</v>
      </c>
      <c r="G58" s="14">
        <v>34963845000102</v>
      </c>
      <c r="H58" s="15" t="s">
        <v>155</v>
      </c>
      <c r="I58" s="14">
        <v>3999</v>
      </c>
      <c r="J58" s="14" t="s">
        <v>148</v>
      </c>
      <c r="K58" s="16">
        <v>45960</v>
      </c>
      <c r="L58" s="14">
        <v>96</v>
      </c>
      <c r="M58" s="34">
        <f t="shared" si="2"/>
        <v>6560</v>
      </c>
      <c r="N58" s="17">
        <v>6560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1441|1440006|76|2025|7442172610|3604|0</v>
      </c>
      <c r="B59" s="21" t="str">
        <f t="shared" si="1"/>
        <v>1441|1440006|76|2025|92</v>
      </c>
      <c r="C59" s="14">
        <v>1441</v>
      </c>
      <c r="D59" s="14">
        <v>1440006</v>
      </c>
      <c r="E59" s="14">
        <v>76</v>
      </c>
      <c r="F59" s="14">
        <v>2025</v>
      </c>
      <c r="G59" s="14">
        <v>7442172610</v>
      </c>
      <c r="H59" s="15" t="s">
        <v>156</v>
      </c>
      <c r="I59" s="14">
        <v>3604</v>
      </c>
      <c r="J59" s="14" t="s">
        <v>153</v>
      </c>
      <c r="K59" s="16">
        <v>45954</v>
      </c>
      <c r="L59" s="14">
        <v>92</v>
      </c>
      <c r="M59" s="34">
        <f t="shared" si="2"/>
        <v>1081.5</v>
      </c>
      <c r="N59" s="17">
        <v>1081.5</v>
      </c>
      <c r="O59" s="17">
        <v>0</v>
      </c>
      <c r="P59" s="3">
        <v>1081.5</v>
      </c>
    </row>
    <row r="60" spans="1:16" ht="24.95" customHeight="1" x14ac:dyDescent="0.2">
      <c r="A60" s="21" t="str">
        <f t="shared" si="0"/>
        <v>1441|1440006|77|2025|65261402468|3604|0</v>
      </c>
      <c r="B60" s="21" t="str">
        <f t="shared" si="1"/>
        <v>1441|1440006|77|2025|93</v>
      </c>
      <c r="C60" s="14">
        <v>1441</v>
      </c>
      <c r="D60" s="14">
        <v>1440006</v>
      </c>
      <c r="E60" s="14">
        <v>77</v>
      </c>
      <c r="F60" s="14">
        <v>2025</v>
      </c>
      <c r="G60" s="14">
        <v>65261402468</v>
      </c>
      <c r="H60" s="15" t="s">
        <v>157</v>
      </c>
      <c r="I60" s="14">
        <v>3604</v>
      </c>
      <c r="J60" s="14" t="s">
        <v>153</v>
      </c>
      <c r="K60" s="16">
        <v>45954</v>
      </c>
      <c r="L60" s="14">
        <v>93</v>
      </c>
      <c r="M60" s="34">
        <f t="shared" si="2"/>
        <v>1081.5</v>
      </c>
      <c r="N60" s="17">
        <v>1081.5</v>
      </c>
      <c r="O60" s="17">
        <v>0</v>
      </c>
      <c r="P60" s="3">
        <v>1081.5</v>
      </c>
    </row>
    <row r="61" spans="1:16" ht="24.95" customHeight="1" x14ac:dyDescent="0.2">
      <c r="A61" s="21" t="str">
        <f t="shared" si="0"/>
        <v>1441|1440006|78|2025|6358839616|3604|1081,5</v>
      </c>
      <c r="B61" s="21" t="str">
        <f t="shared" si="1"/>
        <v>1441|1440006|78|2025|94</v>
      </c>
      <c r="C61" s="14">
        <v>1441</v>
      </c>
      <c r="D61" s="14">
        <v>1440006</v>
      </c>
      <c r="E61" s="14">
        <v>78</v>
      </c>
      <c r="F61" s="14">
        <v>2025</v>
      </c>
      <c r="G61" s="14">
        <v>6358839616</v>
      </c>
      <c r="H61" s="15" t="s">
        <v>158</v>
      </c>
      <c r="I61" s="14">
        <v>3604</v>
      </c>
      <c r="J61" s="14" t="s">
        <v>153</v>
      </c>
      <c r="K61" s="16">
        <v>45954</v>
      </c>
      <c r="L61" s="14">
        <v>94</v>
      </c>
      <c r="M61" s="34">
        <f t="shared" si="2"/>
        <v>1081.5</v>
      </c>
      <c r="N61" s="17">
        <v>1081.5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1441|1440006|79|2025|6316294670|3604|1048</v>
      </c>
      <c r="B62" s="21" t="str">
        <f t="shared" si="1"/>
        <v>1441|1440006|79|2025|95</v>
      </c>
      <c r="C62" s="14">
        <v>1441</v>
      </c>
      <c r="D62" s="14">
        <v>1440006</v>
      </c>
      <c r="E62" s="14">
        <v>79</v>
      </c>
      <c r="F62" s="14">
        <v>2025</v>
      </c>
      <c r="G62" s="14">
        <v>6316294670</v>
      </c>
      <c r="H62" s="15" t="s">
        <v>159</v>
      </c>
      <c r="I62" s="14">
        <v>3604</v>
      </c>
      <c r="J62" s="14" t="s">
        <v>153</v>
      </c>
      <c r="K62" s="16">
        <v>45954</v>
      </c>
      <c r="L62" s="14">
        <v>95</v>
      </c>
      <c r="M62" s="34">
        <f t="shared" si="2"/>
        <v>1048</v>
      </c>
      <c r="N62" s="17">
        <v>1048</v>
      </c>
      <c r="O62" s="17">
        <v>0</v>
      </c>
      <c r="P62" s="3">
        <v>0</v>
      </c>
    </row>
    <row r="63" spans="1:16" ht="24.95" customHeight="1" x14ac:dyDescent="0.2">
      <c r="A63" s="21" t="str">
        <f t="shared" si="0"/>
        <v>1441|1440006|79|2025|6316294670|3604|183,95</v>
      </c>
      <c r="B63" s="21" t="str">
        <f t="shared" si="1"/>
        <v>1441|1440006|79|2025|102</v>
      </c>
      <c r="C63" s="14">
        <v>1441</v>
      </c>
      <c r="D63" s="14">
        <v>1440006</v>
      </c>
      <c r="E63" s="14">
        <v>79</v>
      </c>
      <c r="F63" s="14">
        <v>2025</v>
      </c>
      <c r="G63" s="14">
        <v>6316294670</v>
      </c>
      <c r="H63" s="15" t="s">
        <v>159</v>
      </c>
      <c r="I63" s="14">
        <v>3604</v>
      </c>
      <c r="J63" s="14" t="s">
        <v>153</v>
      </c>
      <c r="K63" s="16">
        <v>45968</v>
      </c>
      <c r="L63" s="14">
        <v>102</v>
      </c>
      <c r="M63" s="34">
        <f t="shared" si="2"/>
        <v>183.95</v>
      </c>
      <c r="N63" s="17">
        <v>183.95</v>
      </c>
      <c r="O63" s="17">
        <v>0</v>
      </c>
      <c r="P63" s="3">
        <v>0</v>
      </c>
    </row>
    <row r="64" spans="1:16" ht="24.95" customHeight="1" x14ac:dyDescent="0.2">
      <c r="A64" s="21" t="str">
        <f t="shared" si="0"/>
        <v>1441|1440006|86|2025|7956021707|3604|2096</v>
      </c>
      <c r="B64" s="21" t="str">
        <f t="shared" si="1"/>
        <v>1441|1440006|86|2025|99</v>
      </c>
      <c r="C64" s="14">
        <v>1441</v>
      </c>
      <c r="D64" s="14">
        <v>1440006</v>
      </c>
      <c r="E64" s="14">
        <v>86</v>
      </c>
      <c r="F64" s="14">
        <v>2025</v>
      </c>
      <c r="G64" s="14">
        <v>7956021707</v>
      </c>
      <c r="H64" s="15" t="s">
        <v>502</v>
      </c>
      <c r="I64" s="14">
        <v>3604</v>
      </c>
      <c r="J64" s="14" t="s">
        <v>153</v>
      </c>
      <c r="K64" s="16">
        <v>45964</v>
      </c>
      <c r="L64" s="14">
        <v>99</v>
      </c>
      <c r="M64" s="34">
        <f t="shared" si="2"/>
        <v>2096</v>
      </c>
      <c r="N64" s="17">
        <v>2096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1441|1440011|0|0|16784720000125|0|0,02</v>
      </c>
      <c r="B65" s="21" t="str">
        <f t="shared" si="1"/>
        <v>1441|1440011|0|0|6181</v>
      </c>
      <c r="C65" s="14">
        <v>1441</v>
      </c>
      <c r="D65" s="14">
        <v>1440011</v>
      </c>
      <c r="E65" s="14">
        <v>0</v>
      </c>
      <c r="F65" s="14">
        <v>0</v>
      </c>
      <c r="G65" s="14">
        <v>16784720000125</v>
      </c>
      <c r="H65" s="15" t="s">
        <v>160</v>
      </c>
      <c r="I65" s="14">
        <v>0</v>
      </c>
      <c r="J65" s="14" t="s">
        <v>144</v>
      </c>
      <c r="K65" s="16">
        <v>45933</v>
      </c>
      <c r="L65" s="14">
        <v>6181</v>
      </c>
      <c r="M65" s="34">
        <f t="shared" si="2"/>
        <v>0.02</v>
      </c>
      <c r="N65" s="17">
        <v>0.02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1441|1440011|0|0|16784720000125|0|346,78</v>
      </c>
      <c r="B66" s="21" t="str">
        <f t="shared" si="1"/>
        <v>1441|1440011|0|0|6331</v>
      </c>
      <c r="C66" s="14">
        <v>1441</v>
      </c>
      <c r="D66" s="14">
        <v>1440011</v>
      </c>
      <c r="E66" s="14">
        <v>0</v>
      </c>
      <c r="F66" s="14">
        <v>0</v>
      </c>
      <c r="G66" s="14">
        <v>16784720000125</v>
      </c>
      <c r="H66" s="15" t="s">
        <v>160</v>
      </c>
      <c r="I66" s="14">
        <v>0</v>
      </c>
      <c r="J66" s="14" t="s">
        <v>144</v>
      </c>
      <c r="K66" s="16">
        <v>45937</v>
      </c>
      <c r="L66" s="14">
        <v>6331</v>
      </c>
      <c r="M66" s="34">
        <f t="shared" si="2"/>
        <v>346.78</v>
      </c>
      <c r="N66" s="17">
        <v>346.78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1441|1440011|0|0|16784720000125|0|232,72</v>
      </c>
      <c r="B67" s="21" t="str">
        <f t="shared" si="1"/>
        <v>1441|1440011|0|0|7093</v>
      </c>
      <c r="C67" s="14">
        <v>1441</v>
      </c>
      <c r="D67" s="14">
        <v>1440011</v>
      </c>
      <c r="E67" s="14">
        <v>0</v>
      </c>
      <c r="F67" s="14">
        <v>0</v>
      </c>
      <c r="G67" s="14">
        <v>16784720000125</v>
      </c>
      <c r="H67" s="15" t="s">
        <v>160</v>
      </c>
      <c r="I67" s="14">
        <v>0</v>
      </c>
      <c r="J67" s="14" t="s">
        <v>144</v>
      </c>
      <c r="K67" s="16">
        <v>45967</v>
      </c>
      <c r="L67" s="14">
        <v>7093</v>
      </c>
      <c r="M67" s="34">
        <f t="shared" si="2"/>
        <v>232.72</v>
      </c>
      <c r="N67" s="17">
        <v>232.72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1441|1440011|0|0|16829640000149|0|117,08</v>
      </c>
      <c r="B68" s="21" t="str">
        <f t="shared" si="1"/>
        <v>1441|1440011|0|0|6260</v>
      </c>
      <c r="C68" s="14">
        <v>1441</v>
      </c>
      <c r="D68" s="14">
        <v>1440011</v>
      </c>
      <c r="E68" s="14">
        <v>0</v>
      </c>
      <c r="F68" s="14">
        <v>0</v>
      </c>
      <c r="G68" s="14">
        <v>16829640000149</v>
      </c>
      <c r="H68" s="15" t="s">
        <v>161</v>
      </c>
      <c r="I68" s="14">
        <v>0</v>
      </c>
      <c r="J68" s="14" t="s">
        <v>144</v>
      </c>
      <c r="K68" s="16">
        <v>45936</v>
      </c>
      <c r="L68" s="14">
        <v>6260</v>
      </c>
      <c r="M68" s="34">
        <f t="shared" si="2"/>
        <v>117.08</v>
      </c>
      <c r="N68" s="17">
        <v>117.08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1441|1440011|0|0|16829640000149|0|760,28</v>
      </c>
      <c r="B69" s="21" t="str">
        <f t="shared" ref="B69:B132" si="4">C69&amp;"|"&amp;D69&amp;"|"&amp;E69&amp;"|"&amp;F69&amp;"|"&amp;L69</f>
        <v>1441|1440011|0|0|6525</v>
      </c>
      <c r="C69" s="14">
        <v>1441</v>
      </c>
      <c r="D69" s="14">
        <v>1440011</v>
      </c>
      <c r="E69" s="14">
        <v>0</v>
      </c>
      <c r="F69" s="14">
        <v>0</v>
      </c>
      <c r="G69" s="14">
        <v>16829640000149</v>
      </c>
      <c r="H69" s="15" t="s">
        <v>161</v>
      </c>
      <c r="I69" s="14">
        <v>0</v>
      </c>
      <c r="J69" s="14" t="s">
        <v>144</v>
      </c>
      <c r="K69" s="16">
        <v>45939</v>
      </c>
      <c r="L69" s="14">
        <v>6525</v>
      </c>
      <c r="M69" s="34">
        <f t="shared" si="2"/>
        <v>760.28</v>
      </c>
      <c r="N69" s="17">
        <v>760.28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1441|1440011|0|0|16829640000149|0|117,08</v>
      </c>
      <c r="B70" s="21" t="str">
        <f t="shared" si="4"/>
        <v>1441|1440011|0|0|7085</v>
      </c>
      <c r="C70" s="14">
        <v>1441</v>
      </c>
      <c r="D70" s="14">
        <v>1440011</v>
      </c>
      <c r="E70" s="14">
        <v>0</v>
      </c>
      <c r="F70" s="14">
        <v>0</v>
      </c>
      <c r="G70" s="14">
        <v>16829640000149</v>
      </c>
      <c r="H70" s="15" t="s">
        <v>161</v>
      </c>
      <c r="I70" s="14">
        <v>0</v>
      </c>
      <c r="J70" s="14" t="s">
        <v>144</v>
      </c>
      <c r="K70" s="16">
        <v>45967</v>
      </c>
      <c r="L70" s="14">
        <v>7085</v>
      </c>
      <c r="M70" s="34">
        <f t="shared" ref="M70:M133" si="5">N70+O70</f>
        <v>117.08</v>
      </c>
      <c r="N70" s="17">
        <v>117.08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1441|1440011|0|0|16829640000149|0|519,16</v>
      </c>
      <c r="B71" s="21" t="str">
        <f t="shared" si="4"/>
        <v>1441|1440011|0|0|7312</v>
      </c>
      <c r="C71" s="14">
        <v>1441</v>
      </c>
      <c r="D71" s="14">
        <v>1440011</v>
      </c>
      <c r="E71" s="14">
        <v>0</v>
      </c>
      <c r="F71" s="14">
        <v>0</v>
      </c>
      <c r="G71" s="14">
        <v>16829640000149</v>
      </c>
      <c r="H71" s="15" t="s">
        <v>161</v>
      </c>
      <c r="I71" s="14">
        <v>0</v>
      </c>
      <c r="J71" s="14" t="s">
        <v>144</v>
      </c>
      <c r="K71" s="16">
        <v>45972</v>
      </c>
      <c r="L71" s="14">
        <v>7312</v>
      </c>
      <c r="M71" s="34">
        <f t="shared" si="5"/>
        <v>519.16</v>
      </c>
      <c r="N71" s="17">
        <v>519.16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1441|1440011|0|0|16928483000129|0|0</v>
      </c>
      <c r="B72" s="21" t="str">
        <f t="shared" si="4"/>
        <v>1441|1440011|0|0|6343</v>
      </c>
      <c r="C72" s="14">
        <v>1441</v>
      </c>
      <c r="D72" s="14">
        <v>1440011</v>
      </c>
      <c r="E72" s="14">
        <v>0</v>
      </c>
      <c r="F72" s="14">
        <v>0</v>
      </c>
      <c r="G72" s="14">
        <v>16928483000129</v>
      </c>
      <c r="H72" s="15" t="s">
        <v>162</v>
      </c>
      <c r="I72" s="14">
        <v>0</v>
      </c>
      <c r="J72" s="14" t="s">
        <v>144</v>
      </c>
      <c r="K72" s="16">
        <v>45937</v>
      </c>
      <c r="L72" s="14">
        <v>6343</v>
      </c>
      <c r="M72" s="34">
        <f t="shared" si="5"/>
        <v>0</v>
      </c>
      <c r="N72" s="17">
        <v>0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1441|1440011|0|0|16928483000129|0|323,19</v>
      </c>
      <c r="B73" s="21" t="str">
        <f t="shared" si="4"/>
        <v>1441|1440011|0|0|6526</v>
      </c>
      <c r="C73" s="14">
        <v>1441</v>
      </c>
      <c r="D73" s="14">
        <v>1440011</v>
      </c>
      <c r="E73" s="14">
        <v>0</v>
      </c>
      <c r="F73" s="14">
        <v>0</v>
      </c>
      <c r="G73" s="14">
        <v>16928483000129</v>
      </c>
      <c r="H73" s="15" t="s">
        <v>162</v>
      </c>
      <c r="I73" s="14">
        <v>0</v>
      </c>
      <c r="J73" s="14" t="s">
        <v>144</v>
      </c>
      <c r="K73" s="16">
        <v>45939</v>
      </c>
      <c r="L73" s="14">
        <v>6526</v>
      </c>
      <c r="M73" s="34">
        <f t="shared" si="5"/>
        <v>323.19</v>
      </c>
      <c r="N73" s="17">
        <v>323.19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1441|1440011|0|0|16928483000129|0|223,02</v>
      </c>
      <c r="B74" s="21" t="str">
        <f t="shared" si="4"/>
        <v>1441|1440011|0|0|7323</v>
      </c>
      <c r="C74" s="14">
        <v>1441</v>
      </c>
      <c r="D74" s="14">
        <v>1440011</v>
      </c>
      <c r="E74" s="14">
        <v>0</v>
      </c>
      <c r="F74" s="14">
        <v>0</v>
      </c>
      <c r="G74" s="14">
        <v>16928483000129</v>
      </c>
      <c r="H74" s="15" t="s">
        <v>162</v>
      </c>
      <c r="I74" s="14">
        <v>0</v>
      </c>
      <c r="J74" s="14" t="s">
        <v>144</v>
      </c>
      <c r="K74" s="16">
        <v>45972</v>
      </c>
      <c r="L74" s="14">
        <v>7323</v>
      </c>
      <c r="M74" s="34">
        <f t="shared" si="5"/>
        <v>223.02</v>
      </c>
      <c r="N74" s="17">
        <v>223.02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1441|1440011|0|0|17095043000109|0|1372</v>
      </c>
      <c r="B75" s="21" t="str">
        <f t="shared" si="4"/>
        <v>1441|1440011|0|0|6237</v>
      </c>
      <c r="C75" s="14">
        <v>1441</v>
      </c>
      <c r="D75" s="14">
        <v>1440011</v>
      </c>
      <c r="E75" s="14">
        <v>0</v>
      </c>
      <c r="F75" s="14">
        <v>0</v>
      </c>
      <c r="G75" s="14">
        <v>17095043000109</v>
      </c>
      <c r="H75" s="15" t="s">
        <v>163</v>
      </c>
      <c r="I75" s="14">
        <v>0</v>
      </c>
      <c r="J75" s="14" t="s">
        <v>144</v>
      </c>
      <c r="K75" s="16">
        <v>45936</v>
      </c>
      <c r="L75" s="14">
        <v>6237</v>
      </c>
      <c r="M75" s="34">
        <f t="shared" si="5"/>
        <v>1372</v>
      </c>
      <c r="N75" s="17">
        <v>1372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1441|1440011|0|0|17095043000109|0|207,7</v>
      </c>
      <c r="B76" s="21" t="str">
        <f t="shared" si="4"/>
        <v>1441|1440011|0|0|6251</v>
      </c>
      <c r="C76" s="14">
        <v>1441</v>
      </c>
      <c r="D76" s="14">
        <v>1440011</v>
      </c>
      <c r="E76" s="14">
        <v>0</v>
      </c>
      <c r="F76" s="14">
        <v>0</v>
      </c>
      <c r="G76" s="14">
        <v>17095043000109</v>
      </c>
      <c r="H76" s="15" t="s">
        <v>163</v>
      </c>
      <c r="I76" s="14">
        <v>0</v>
      </c>
      <c r="J76" s="14" t="s">
        <v>144</v>
      </c>
      <c r="K76" s="16">
        <v>45936</v>
      </c>
      <c r="L76" s="14">
        <v>6251</v>
      </c>
      <c r="M76" s="34">
        <f t="shared" si="5"/>
        <v>207.7</v>
      </c>
      <c r="N76" s="17">
        <v>207.7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1441|1440011|0|0|17095043000109|0|190,51</v>
      </c>
      <c r="B77" s="21" t="str">
        <f t="shared" si="4"/>
        <v>1441|1440011|0|0|6947</v>
      </c>
      <c r="C77" s="14">
        <v>1441</v>
      </c>
      <c r="D77" s="14">
        <v>1440011</v>
      </c>
      <c r="E77" s="14">
        <v>0</v>
      </c>
      <c r="F77" s="14">
        <v>0</v>
      </c>
      <c r="G77" s="14">
        <v>17095043000109</v>
      </c>
      <c r="H77" s="15" t="s">
        <v>163</v>
      </c>
      <c r="I77" s="14">
        <v>0</v>
      </c>
      <c r="J77" s="14" t="s">
        <v>144</v>
      </c>
      <c r="K77" s="16">
        <v>45966</v>
      </c>
      <c r="L77" s="14">
        <v>6947</v>
      </c>
      <c r="M77" s="34">
        <f t="shared" si="5"/>
        <v>190.51</v>
      </c>
      <c r="N77" s="17">
        <v>190.51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1441|1440011|0|0|17095043000109|0|863,01</v>
      </c>
      <c r="B78" s="21" t="str">
        <f t="shared" si="4"/>
        <v>1441|1440011|0|0|6948</v>
      </c>
      <c r="C78" s="14">
        <v>1441</v>
      </c>
      <c r="D78" s="14">
        <v>1440011</v>
      </c>
      <c r="E78" s="14">
        <v>0</v>
      </c>
      <c r="F78" s="14">
        <v>0</v>
      </c>
      <c r="G78" s="14">
        <v>17095043000109</v>
      </c>
      <c r="H78" s="15" t="s">
        <v>163</v>
      </c>
      <c r="I78" s="14">
        <v>0</v>
      </c>
      <c r="J78" s="14" t="s">
        <v>144</v>
      </c>
      <c r="K78" s="16">
        <v>45966</v>
      </c>
      <c r="L78" s="14">
        <v>6948</v>
      </c>
      <c r="M78" s="34">
        <f t="shared" si="5"/>
        <v>863.01</v>
      </c>
      <c r="N78" s="17">
        <v>863.01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1441|1440011|0|0|17095043000109|0|18,39</v>
      </c>
      <c r="B79" s="21" t="str">
        <f t="shared" si="4"/>
        <v>1441|1440011|0|0|6949</v>
      </c>
      <c r="C79" s="14">
        <v>1441</v>
      </c>
      <c r="D79" s="14">
        <v>1440011</v>
      </c>
      <c r="E79" s="14">
        <v>0</v>
      </c>
      <c r="F79" s="14">
        <v>0</v>
      </c>
      <c r="G79" s="14">
        <v>17095043000109</v>
      </c>
      <c r="H79" s="15" t="s">
        <v>163</v>
      </c>
      <c r="I79" s="14">
        <v>0</v>
      </c>
      <c r="J79" s="14" t="s">
        <v>144</v>
      </c>
      <c r="K79" s="16">
        <v>45966</v>
      </c>
      <c r="L79" s="14">
        <v>6949</v>
      </c>
      <c r="M79" s="34">
        <f t="shared" si="5"/>
        <v>18.39</v>
      </c>
      <c r="N79" s="17">
        <v>18.39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1441|1440011|0|0|17095043000109|0|79,87</v>
      </c>
      <c r="B80" s="21" t="str">
        <f t="shared" si="4"/>
        <v>1441|1440011|0|0|6950</v>
      </c>
      <c r="C80" s="14">
        <v>1441</v>
      </c>
      <c r="D80" s="14">
        <v>1440011</v>
      </c>
      <c r="E80" s="14">
        <v>0</v>
      </c>
      <c r="F80" s="14">
        <v>0</v>
      </c>
      <c r="G80" s="14">
        <v>17095043000109</v>
      </c>
      <c r="H80" s="15" t="s">
        <v>163</v>
      </c>
      <c r="I80" s="14">
        <v>0</v>
      </c>
      <c r="J80" s="14" t="s">
        <v>144</v>
      </c>
      <c r="K80" s="16">
        <v>45966</v>
      </c>
      <c r="L80" s="14">
        <v>6950</v>
      </c>
      <c r="M80" s="34">
        <f t="shared" si="5"/>
        <v>79.87</v>
      </c>
      <c r="N80" s="17">
        <v>79.87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1441|1440011|0|0|17095043000109|0|207,7</v>
      </c>
      <c r="B81" s="21" t="str">
        <f t="shared" si="4"/>
        <v>1441|1440011|0|0|7033</v>
      </c>
      <c r="C81" s="14">
        <v>1441</v>
      </c>
      <c r="D81" s="14">
        <v>1440011</v>
      </c>
      <c r="E81" s="14">
        <v>0</v>
      </c>
      <c r="F81" s="14">
        <v>0</v>
      </c>
      <c r="G81" s="14">
        <v>17095043000109</v>
      </c>
      <c r="H81" s="15" t="s">
        <v>163</v>
      </c>
      <c r="I81" s="14">
        <v>0</v>
      </c>
      <c r="J81" s="14" t="s">
        <v>144</v>
      </c>
      <c r="K81" s="16">
        <v>45967</v>
      </c>
      <c r="L81" s="14">
        <v>7033</v>
      </c>
      <c r="M81" s="34">
        <f t="shared" si="5"/>
        <v>207.7</v>
      </c>
      <c r="N81" s="17">
        <v>207.7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1441|1440011|0|0|17695024000105|0|0,04</v>
      </c>
      <c r="B82" s="21" t="str">
        <f t="shared" si="4"/>
        <v>1441|1440011|0|0|6350</v>
      </c>
      <c r="C82" s="14">
        <v>1441</v>
      </c>
      <c r="D82" s="14">
        <v>1440011</v>
      </c>
      <c r="E82" s="14">
        <v>0</v>
      </c>
      <c r="F82" s="14">
        <v>0</v>
      </c>
      <c r="G82" s="14">
        <v>17695024000105</v>
      </c>
      <c r="H82" s="15" t="s">
        <v>164</v>
      </c>
      <c r="I82" s="14">
        <v>0</v>
      </c>
      <c r="J82" s="14" t="s">
        <v>144</v>
      </c>
      <c r="K82" s="16">
        <v>45938</v>
      </c>
      <c r="L82" s="14">
        <v>6350</v>
      </c>
      <c r="M82" s="34">
        <f t="shared" si="5"/>
        <v>0.04</v>
      </c>
      <c r="N82" s="17">
        <v>0.04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1441|1440011|0|0|17695024000105|0|762,61</v>
      </c>
      <c r="B83" s="21" t="str">
        <f t="shared" si="4"/>
        <v>1441|1440011|0|0|6574</v>
      </c>
      <c r="C83" s="14">
        <v>1441</v>
      </c>
      <c r="D83" s="14">
        <v>1440011</v>
      </c>
      <c r="E83" s="14">
        <v>0</v>
      </c>
      <c r="F83" s="14">
        <v>0</v>
      </c>
      <c r="G83" s="14">
        <v>17695024000105</v>
      </c>
      <c r="H83" s="15" t="s">
        <v>164</v>
      </c>
      <c r="I83" s="14">
        <v>0</v>
      </c>
      <c r="J83" s="14" t="s">
        <v>144</v>
      </c>
      <c r="K83" s="16">
        <v>45939</v>
      </c>
      <c r="L83" s="14">
        <v>6574</v>
      </c>
      <c r="M83" s="34">
        <f t="shared" si="5"/>
        <v>762.61</v>
      </c>
      <c r="N83" s="17">
        <v>762.61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1441|1440011|0|0|17695024000105|0|519,16</v>
      </c>
      <c r="B84" s="21" t="str">
        <f t="shared" si="4"/>
        <v>1441|1440011|0|0|7225</v>
      </c>
      <c r="C84" s="14">
        <v>1441</v>
      </c>
      <c r="D84" s="14">
        <v>1440011</v>
      </c>
      <c r="E84" s="14">
        <v>0</v>
      </c>
      <c r="F84" s="14">
        <v>0</v>
      </c>
      <c r="G84" s="14">
        <v>17695024000105</v>
      </c>
      <c r="H84" s="15" t="s">
        <v>164</v>
      </c>
      <c r="I84" s="14">
        <v>0</v>
      </c>
      <c r="J84" s="14" t="s">
        <v>144</v>
      </c>
      <c r="K84" s="16">
        <v>45972</v>
      </c>
      <c r="L84" s="14">
        <v>7225</v>
      </c>
      <c r="M84" s="34">
        <f t="shared" si="5"/>
        <v>519.16</v>
      </c>
      <c r="N84" s="17">
        <v>519.16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1441|1440011|0|0|17702499000181|0|0,06</v>
      </c>
      <c r="B85" s="21" t="str">
        <f t="shared" si="4"/>
        <v>1441|1440011|0|0|6133</v>
      </c>
      <c r="C85" s="14">
        <v>1441</v>
      </c>
      <c r="D85" s="14">
        <v>1440011</v>
      </c>
      <c r="E85" s="14">
        <v>0</v>
      </c>
      <c r="F85" s="14">
        <v>0</v>
      </c>
      <c r="G85" s="14">
        <v>17702499000181</v>
      </c>
      <c r="H85" s="15" t="s">
        <v>165</v>
      </c>
      <c r="I85" s="14">
        <v>0</v>
      </c>
      <c r="J85" s="14" t="s">
        <v>144</v>
      </c>
      <c r="K85" s="16">
        <v>45932</v>
      </c>
      <c r="L85" s="14">
        <v>6133</v>
      </c>
      <c r="M85" s="34">
        <f t="shared" si="5"/>
        <v>0.06</v>
      </c>
      <c r="N85" s="17">
        <v>0.06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1441|1440011|0|0|17702499000181|0|0,04</v>
      </c>
      <c r="B86" s="21" t="str">
        <f t="shared" si="4"/>
        <v>1441|1440011|0|0|6134</v>
      </c>
      <c r="C86" s="14">
        <v>1441</v>
      </c>
      <c r="D86" s="14">
        <v>1440011</v>
      </c>
      <c r="E86" s="14">
        <v>0</v>
      </c>
      <c r="F86" s="14">
        <v>0</v>
      </c>
      <c r="G86" s="14">
        <v>17702499000181</v>
      </c>
      <c r="H86" s="15" t="s">
        <v>165</v>
      </c>
      <c r="I86" s="14">
        <v>0</v>
      </c>
      <c r="J86" s="14" t="s">
        <v>144</v>
      </c>
      <c r="K86" s="16">
        <v>45932</v>
      </c>
      <c r="L86" s="14">
        <v>6134</v>
      </c>
      <c r="M86" s="34">
        <f t="shared" si="5"/>
        <v>0.04</v>
      </c>
      <c r="N86" s="17">
        <v>0.04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1441|1440011|0|0|17702499000181|0|277,5</v>
      </c>
      <c r="B87" s="21" t="str">
        <f t="shared" si="4"/>
        <v>1441|1440011|0|0|6205</v>
      </c>
      <c r="C87" s="14">
        <v>1441</v>
      </c>
      <c r="D87" s="14">
        <v>1440011</v>
      </c>
      <c r="E87" s="14">
        <v>0</v>
      </c>
      <c r="F87" s="14">
        <v>0</v>
      </c>
      <c r="G87" s="14">
        <v>17702499000181</v>
      </c>
      <c r="H87" s="15" t="s">
        <v>165</v>
      </c>
      <c r="I87" s="14">
        <v>0</v>
      </c>
      <c r="J87" s="14" t="s">
        <v>144</v>
      </c>
      <c r="K87" s="16">
        <v>45936</v>
      </c>
      <c r="L87" s="14">
        <v>6205</v>
      </c>
      <c r="M87" s="34">
        <f t="shared" si="5"/>
        <v>277.5</v>
      </c>
      <c r="N87" s="17">
        <v>277.5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1441|1440011|0|0|17702499000181|0|508,95</v>
      </c>
      <c r="B88" s="21" t="str">
        <f t="shared" si="4"/>
        <v>1441|1440011|0|0|6206</v>
      </c>
      <c r="C88" s="14">
        <v>1441</v>
      </c>
      <c r="D88" s="14">
        <v>1440011</v>
      </c>
      <c r="E88" s="14">
        <v>0</v>
      </c>
      <c r="F88" s="14">
        <v>0</v>
      </c>
      <c r="G88" s="14">
        <v>17702499000181</v>
      </c>
      <c r="H88" s="15" t="s">
        <v>165</v>
      </c>
      <c r="I88" s="14">
        <v>0</v>
      </c>
      <c r="J88" s="14" t="s">
        <v>144</v>
      </c>
      <c r="K88" s="16">
        <v>45936</v>
      </c>
      <c r="L88" s="14">
        <v>6206</v>
      </c>
      <c r="M88" s="34">
        <f t="shared" si="5"/>
        <v>508.95</v>
      </c>
      <c r="N88" s="17">
        <v>508.95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1441|1440011|0|0|17702499000181|0|24,29</v>
      </c>
      <c r="B89" s="21" t="str">
        <f t="shared" si="4"/>
        <v>1441|1440011|0|0|6207</v>
      </c>
      <c r="C89" s="14">
        <v>1441</v>
      </c>
      <c r="D89" s="14">
        <v>1440011</v>
      </c>
      <c r="E89" s="14">
        <v>0</v>
      </c>
      <c r="F89" s="14">
        <v>0</v>
      </c>
      <c r="G89" s="14">
        <v>17702499000181</v>
      </c>
      <c r="H89" s="15" t="s">
        <v>165</v>
      </c>
      <c r="I89" s="14">
        <v>0</v>
      </c>
      <c r="J89" s="14" t="s">
        <v>144</v>
      </c>
      <c r="K89" s="16">
        <v>45936</v>
      </c>
      <c r="L89" s="14">
        <v>6207</v>
      </c>
      <c r="M89" s="34">
        <f t="shared" si="5"/>
        <v>24.29</v>
      </c>
      <c r="N89" s="17">
        <v>24.29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1441|1440011|0|0|17702499000181|0|46,22</v>
      </c>
      <c r="B90" s="21" t="str">
        <f t="shared" si="4"/>
        <v>1441|1440011|0|0|6208</v>
      </c>
      <c r="C90" s="14">
        <v>1441</v>
      </c>
      <c r="D90" s="14">
        <v>1440011</v>
      </c>
      <c r="E90" s="14">
        <v>0</v>
      </c>
      <c r="F90" s="14">
        <v>0</v>
      </c>
      <c r="G90" s="14">
        <v>17702499000181</v>
      </c>
      <c r="H90" s="15" t="s">
        <v>165</v>
      </c>
      <c r="I90" s="14">
        <v>0</v>
      </c>
      <c r="J90" s="14" t="s">
        <v>144</v>
      </c>
      <c r="K90" s="16">
        <v>45936</v>
      </c>
      <c r="L90" s="14">
        <v>6208</v>
      </c>
      <c r="M90" s="34">
        <f t="shared" si="5"/>
        <v>46.22</v>
      </c>
      <c r="N90" s="17">
        <v>46.22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1441|1440011|0|0|17702499000181|0|103,79</v>
      </c>
      <c r="B91" s="21" t="str">
        <f t="shared" si="4"/>
        <v>1441|1440011|0|0|6209</v>
      </c>
      <c r="C91" s="14">
        <v>1441</v>
      </c>
      <c r="D91" s="14">
        <v>1440011</v>
      </c>
      <c r="E91" s="14">
        <v>0</v>
      </c>
      <c r="F91" s="14">
        <v>0</v>
      </c>
      <c r="G91" s="14">
        <v>17702499000181</v>
      </c>
      <c r="H91" s="15" t="s">
        <v>165</v>
      </c>
      <c r="I91" s="14">
        <v>0</v>
      </c>
      <c r="J91" s="14" t="s">
        <v>144</v>
      </c>
      <c r="K91" s="16">
        <v>45936</v>
      </c>
      <c r="L91" s="14">
        <v>6209</v>
      </c>
      <c r="M91" s="34">
        <f t="shared" si="5"/>
        <v>103.79</v>
      </c>
      <c r="N91" s="17">
        <v>103.79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1441|1440011|0|0|17702499000181|0|12,34</v>
      </c>
      <c r="B92" s="21" t="str">
        <f t="shared" si="4"/>
        <v>1441|1440011|0|0|6210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165</v>
      </c>
      <c r="I92" s="14">
        <v>0</v>
      </c>
      <c r="J92" s="14" t="s">
        <v>144</v>
      </c>
      <c r="K92" s="16">
        <v>45936</v>
      </c>
      <c r="L92" s="14">
        <v>6210</v>
      </c>
      <c r="M92" s="34">
        <f t="shared" si="5"/>
        <v>12.34</v>
      </c>
      <c r="N92" s="17">
        <v>12.34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1441|1440011|0|0|17702499000181|0|217,81</v>
      </c>
      <c r="B93" s="21" t="str">
        <f t="shared" si="4"/>
        <v>1441|1440011|0|0|6211</v>
      </c>
      <c r="C93" s="14">
        <v>1441</v>
      </c>
      <c r="D93" s="14">
        <v>1440011</v>
      </c>
      <c r="E93" s="14">
        <v>0</v>
      </c>
      <c r="F93" s="14">
        <v>0</v>
      </c>
      <c r="G93" s="14">
        <v>17702499000181</v>
      </c>
      <c r="H93" s="15" t="s">
        <v>165</v>
      </c>
      <c r="I93" s="14">
        <v>0</v>
      </c>
      <c r="J93" s="14" t="s">
        <v>144</v>
      </c>
      <c r="K93" s="16">
        <v>45936</v>
      </c>
      <c r="L93" s="14">
        <v>6211</v>
      </c>
      <c r="M93" s="34">
        <f t="shared" si="5"/>
        <v>217.81</v>
      </c>
      <c r="N93" s="17">
        <v>217.81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1441|1440011|0|0|17702499000181|0|26,68</v>
      </c>
      <c r="B94" s="21" t="str">
        <f t="shared" si="4"/>
        <v>1441|1440011|0|0|6212</v>
      </c>
      <c r="C94" s="14">
        <v>1441</v>
      </c>
      <c r="D94" s="14">
        <v>1440011</v>
      </c>
      <c r="E94" s="14">
        <v>0</v>
      </c>
      <c r="F94" s="14">
        <v>0</v>
      </c>
      <c r="G94" s="14">
        <v>17702499000181</v>
      </c>
      <c r="H94" s="15" t="s">
        <v>165</v>
      </c>
      <c r="I94" s="14">
        <v>0</v>
      </c>
      <c r="J94" s="14" t="s">
        <v>144</v>
      </c>
      <c r="K94" s="16">
        <v>45936</v>
      </c>
      <c r="L94" s="14">
        <v>6212</v>
      </c>
      <c r="M94" s="34">
        <f t="shared" si="5"/>
        <v>26.68</v>
      </c>
      <c r="N94" s="17">
        <v>26.68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1441|1440011|0|0|17702499000181|0|301,07</v>
      </c>
      <c r="B95" s="21" t="str">
        <f t="shared" si="4"/>
        <v>1441|1440011|0|0|6252</v>
      </c>
      <c r="C95" s="14">
        <v>1441</v>
      </c>
      <c r="D95" s="14">
        <v>1440011</v>
      </c>
      <c r="E95" s="14">
        <v>0</v>
      </c>
      <c r="F95" s="14">
        <v>0</v>
      </c>
      <c r="G95" s="14">
        <v>17702499000181</v>
      </c>
      <c r="H95" s="15" t="s">
        <v>165</v>
      </c>
      <c r="I95" s="14">
        <v>0</v>
      </c>
      <c r="J95" s="14" t="s">
        <v>144</v>
      </c>
      <c r="K95" s="16">
        <v>45936</v>
      </c>
      <c r="L95" s="14">
        <v>6252</v>
      </c>
      <c r="M95" s="34">
        <f t="shared" si="5"/>
        <v>301.07</v>
      </c>
      <c r="N95" s="17">
        <v>301.07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1441|1440011|0|0|17702499000181|0|587,25</v>
      </c>
      <c r="B96" s="21" t="str">
        <f t="shared" si="4"/>
        <v>1441|1440011|0|0|6955</v>
      </c>
      <c r="C96" s="14">
        <v>1441</v>
      </c>
      <c r="D96" s="14">
        <v>1440011</v>
      </c>
      <c r="E96" s="14">
        <v>0</v>
      </c>
      <c r="F96" s="14">
        <v>0</v>
      </c>
      <c r="G96" s="14">
        <v>17702499000181</v>
      </c>
      <c r="H96" s="15" t="s">
        <v>165</v>
      </c>
      <c r="I96" s="14">
        <v>0</v>
      </c>
      <c r="J96" s="14" t="s">
        <v>144</v>
      </c>
      <c r="K96" s="16">
        <v>45966</v>
      </c>
      <c r="L96" s="14">
        <v>6955</v>
      </c>
      <c r="M96" s="34">
        <f t="shared" si="5"/>
        <v>587.25</v>
      </c>
      <c r="N96" s="17">
        <v>587.25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1441|1440011|0|0|17702499000181|0|53,52</v>
      </c>
      <c r="B97" s="21" t="str">
        <f t="shared" si="4"/>
        <v>1441|1440011|0|0|6956</v>
      </c>
      <c r="C97" s="14">
        <v>1441</v>
      </c>
      <c r="D97" s="14">
        <v>1440011</v>
      </c>
      <c r="E97" s="14">
        <v>0</v>
      </c>
      <c r="F97" s="14">
        <v>0</v>
      </c>
      <c r="G97" s="14">
        <v>17702499000181</v>
      </c>
      <c r="H97" s="15" t="s">
        <v>165</v>
      </c>
      <c r="I97" s="14">
        <v>0</v>
      </c>
      <c r="J97" s="14" t="s">
        <v>144</v>
      </c>
      <c r="K97" s="16">
        <v>45966</v>
      </c>
      <c r="L97" s="14">
        <v>6956</v>
      </c>
      <c r="M97" s="34">
        <f t="shared" si="5"/>
        <v>53.52</v>
      </c>
      <c r="N97" s="17">
        <v>53.52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1441|1440011|0|0|17702499000181|0|217,81</v>
      </c>
      <c r="B98" s="21" t="str">
        <f t="shared" si="4"/>
        <v>1441|1440011|0|0|6958</v>
      </c>
      <c r="C98" s="14">
        <v>1441</v>
      </c>
      <c r="D98" s="14">
        <v>1440011</v>
      </c>
      <c r="E98" s="14">
        <v>0</v>
      </c>
      <c r="F98" s="14">
        <v>0</v>
      </c>
      <c r="G98" s="14">
        <v>17702499000181</v>
      </c>
      <c r="H98" s="15" t="s">
        <v>165</v>
      </c>
      <c r="I98" s="14">
        <v>0</v>
      </c>
      <c r="J98" s="14" t="s">
        <v>144</v>
      </c>
      <c r="K98" s="16">
        <v>45966</v>
      </c>
      <c r="L98" s="14">
        <v>6958</v>
      </c>
      <c r="M98" s="34">
        <f t="shared" si="5"/>
        <v>217.81</v>
      </c>
      <c r="N98" s="17">
        <v>217.81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1441|1440011|0|0|17702499000181|0|26,68</v>
      </c>
      <c r="B99" s="21" t="str">
        <f t="shared" si="4"/>
        <v>1441|1440011|0|0|6959</v>
      </c>
      <c r="C99" s="14">
        <v>1441</v>
      </c>
      <c r="D99" s="14">
        <v>1440011</v>
      </c>
      <c r="E99" s="14">
        <v>0</v>
      </c>
      <c r="F99" s="14">
        <v>0</v>
      </c>
      <c r="G99" s="14">
        <v>17702499000181</v>
      </c>
      <c r="H99" s="15" t="s">
        <v>165</v>
      </c>
      <c r="I99" s="14">
        <v>0</v>
      </c>
      <c r="J99" s="14" t="s">
        <v>144</v>
      </c>
      <c r="K99" s="16">
        <v>45966</v>
      </c>
      <c r="L99" s="14">
        <v>6959</v>
      </c>
      <c r="M99" s="34">
        <f t="shared" si="5"/>
        <v>26.68</v>
      </c>
      <c r="N99" s="17">
        <v>26.68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1441|1440011|0|0|17702499000181|0|301,07</v>
      </c>
      <c r="B100" s="21" t="str">
        <f t="shared" si="4"/>
        <v>1441|1440011|0|0|7034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17702499000181</v>
      </c>
      <c r="H100" s="15" t="s">
        <v>165</v>
      </c>
      <c r="I100" s="14">
        <v>0</v>
      </c>
      <c r="J100" s="14" t="s">
        <v>144</v>
      </c>
      <c r="K100" s="16">
        <v>45967</v>
      </c>
      <c r="L100" s="14">
        <v>7034</v>
      </c>
      <c r="M100" s="34">
        <f t="shared" si="5"/>
        <v>301.07</v>
      </c>
      <c r="N100" s="17">
        <v>301.07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1441|1440011|0|0|17709197000135|0|0,02</v>
      </c>
      <c r="B101" s="21" t="str">
        <f t="shared" si="4"/>
        <v>1441|1440011|0|0|6131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17709197000135</v>
      </c>
      <c r="H101" s="15" t="s">
        <v>166</v>
      </c>
      <c r="I101" s="14">
        <v>0</v>
      </c>
      <c r="J101" s="14" t="s">
        <v>144</v>
      </c>
      <c r="K101" s="16">
        <v>45932</v>
      </c>
      <c r="L101" s="14">
        <v>6131</v>
      </c>
      <c r="M101" s="34">
        <f t="shared" si="5"/>
        <v>0.02</v>
      </c>
      <c r="N101" s="17">
        <v>0.02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1441|1440011|0|0|17709197000135|0|51,41</v>
      </c>
      <c r="B102" s="21" t="str">
        <f t="shared" si="4"/>
        <v>1441|1440011|0|0|6198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17709197000135</v>
      </c>
      <c r="H102" s="15" t="s">
        <v>166</v>
      </c>
      <c r="I102" s="14">
        <v>0</v>
      </c>
      <c r="J102" s="14" t="s">
        <v>144</v>
      </c>
      <c r="K102" s="16">
        <v>45936</v>
      </c>
      <c r="L102" s="14">
        <v>6198</v>
      </c>
      <c r="M102" s="34">
        <f t="shared" si="5"/>
        <v>51.41</v>
      </c>
      <c r="N102" s="17">
        <v>51.41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1441|1440011|0|0|17709197000135|0|113,48</v>
      </c>
      <c r="B103" s="21" t="str">
        <f t="shared" si="4"/>
        <v>1441|1440011|0|0|6199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17709197000135</v>
      </c>
      <c r="H103" s="15" t="s">
        <v>166</v>
      </c>
      <c r="I103" s="14">
        <v>0</v>
      </c>
      <c r="J103" s="14" t="s">
        <v>144</v>
      </c>
      <c r="K103" s="16">
        <v>45936</v>
      </c>
      <c r="L103" s="14">
        <v>6199</v>
      </c>
      <c r="M103" s="34">
        <f t="shared" si="5"/>
        <v>113.48</v>
      </c>
      <c r="N103" s="17">
        <v>113.48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1441|1440011|0|0|17709197000135|0|10,38</v>
      </c>
      <c r="B104" s="21" t="str">
        <f t="shared" si="4"/>
        <v>1441|1440011|0|0|6200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17709197000135</v>
      </c>
      <c r="H104" s="15" t="s">
        <v>166</v>
      </c>
      <c r="I104" s="14">
        <v>0</v>
      </c>
      <c r="J104" s="14" t="s">
        <v>144</v>
      </c>
      <c r="K104" s="16">
        <v>45936</v>
      </c>
      <c r="L104" s="14">
        <v>6200</v>
      </c>
      <c r="M104" s="34">
        <f t="shared" si="5"/>
        <v>10.38</v>
      </c>
      <c r="N104" s="17">
        <v>10.38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1441|1440011|0|0|17709197000135|0|4,46</v>
      </c>
      <c r="B105" s="21" t="str">
        <f t="shared" si="4"/>
        <v>1441|1440011|0|0|6201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17709197000135</v>
      </c>
      <c r="H105" s="15" t="s">
        <v>166</v>
      </c>
      <c r="I105" s="14">
        <v>0</v>
      </c>
      <c r="J105" s="14" t="s">
        <v>144</v>
      </c>
      <c r="K105" s="16">
        <v>45936</v>
      </c>
      <c r="L105" s="14">
        <v>6201</v>
      </c>
      <c r="M105" s="34">
        <f t="shared" si="5"/>
        <v>4.46</v>
      </c>
      <c r="N105" s="17">
        <v>4.46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1441|1440011|0|0|17709197000135|0|113,48</v>
      </c>
      <c r="B106" s="21" t="str">
        <f t="shared" si="4"/>
        <v>1441|1440011|0|0|6945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17709197000135</v>
      </c>
      <c r="H106" s="15" t="s">
        <v>166</v>
      </c>
      <c r="I106" s="14">
        <v>0</v>
      </c>
      <c r="J106" s="14" t="s">
        <v>144</v>
      </c>
      <c r="K106" s="16">
        <v>45966</v>
      </c>
      <c r="L106" s="14">
        <v>6945</v>
      </c>
      <c r="M106" s="34">
        <f t="shared" si="5"/>
        <v>113.48</v>
      </c>
      <c r="N106" s="17">
        <v>113.48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1441|1440011|0|0|17709197000135|0|10,38</v>
      </c>
      <c r="B107" s="21" t="str">
        <f t="shared" si="4"/>
        <v>1441|1440011|0|0|6946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17709197000135</v>
      </c>
      <c r="H107" s="15" t="s">
        <v>166</v>
      </c>
      <c r="I107" s="14">
        <v>0</v>
      </c>
      <c r="J107" s="14" t="s">
        <v>144</v>
      </c>
      <c r="K107" s="16">
        <v>45966</v>
      </c>
      <c r="L107" s="14">
        <v>6946</v>
      </c>
      <c r="M107" s="34">
        <f t="shared" si="5"/>
        <v>10.38</v>
      </c>
      <c r="N107" s="17">
        <v>10.38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1441|1440011|0|0|17733643000147|0|0,02</v>
      </c>
      <c r="B108" s="21" t="str">
        <f t="shared" si="4"/>
        <v>1441|1440011|0|0|6155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17733643000147</v>
      </c>
      <c r="H108" s="15" t="s">
        <v>167</v>
      </c>
      <c r="I108" s="14">
        <v>0</v>
      </c>
      <c r="J108" s="14" t="s">
        <v>144</v>
      </c>
      <c r="K108" s="16">
        <v>45933</v>
      </c>
      <c r="L108" s="14">
        <v>6155</v>
      </c>
      <c r="M108" s="34">
        <f t="shared" si="5"/>
        <v>0.02</v>
      </c>
      <c r="N108" s="17">
        <v>0.02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1441|1440011|0|0|17733643000147|0|320,02</v>
      </c>
      <c r="B109" s="21" t="str">
        <f t="shared" si="4"/>
        <v>1441|1440011|0|0|6231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17733643000147</v>
      </c>
      <c r="H109" s="15" t="s">
        <v>167</v>
      </c>
      <c r="I109" s="14">
        <v>0</v>
      </c>
      <c r="J109" s="14" t="s">
        <v>144</v>
      </c>
      <c r="K109" s="16">
        <v>45936</v>
      </c>
      <c r="L109" s="14">
        <v>6231</v>
      </c>
      <c r="M109" s="34">
        <f t="shared" si="5"/>
        <v>320.02</v>
      </c>
      <c r="N109" s="17">
        <v>320.02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1441|1440011|0|0|17733643000147|0|218,38</v>
      </c>
      <c r="B110" s="21" t="str">
        <f t="shared" si="4"/>
        <v>1441|1440011|0|0|6986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17733643000147</v>
      </c>
      <c r="H110" s="15" t="s">
        <v>167</v>
      </c>
      <c r="I110" s="14">
        <v>0</v>
      </c>
      <c r="J110" s="14" t="s">
        <v>144</v>
      </c>
      <c r="K110" s="16">
        <v>45966</v>
      </c>
      <c r="L110" s="14">
        <v>6986</v>
      </c>
      <c r="M110" s="34">
        <f t="shared" si="5"/>
        <v>218.38</v>
      </c>
      <c r="N110" s="17">
        <v>218.38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1441|1440011|0|0|17747924000159|0|0,02</v>
      </c>
      <c r="B111" s="21" t="str">
        <f t="shared" si="4"/>
        <v>1441|1440011|0|0|6169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17747924000159</v>
      </c>
      <c r="H111" s="15" t="s">
        <v>168</v>
      </c>
      <c r="I111" s="14">
        <v>0</v>
      </c>
      <c r="J111" s="14" t="s">
        <v>144</v>
      </c>
      <c r="K111" s="16">
        <v>45933</v>
      </c>
      <c r="L111" s="14">
        <v>6169</v>
      </c>
      <c r="M111" s="34">
        <f t="shared" si="5"/>
        <v>0.02</v>
      </c>
      <c r="N111" s="17">
        <v>0.02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1441|1440011|0|0|17747924000159|0|209,29</v>
      </c>
      <c r="B112" s="21" t="str">
        <f t="shared" si="4"/>
        <v>1441|1440011|0|0|6316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17747924000159</v>
      </c>
      <c r="H112" s="15" t="s">
        <v>168</v>
      </c>
      <c r="I112" s="14">
        <v>0</v>
      </c>
      <c r="J112" s="14" t="s">
        <v>144</v>
      </c>
      <c r="K112" s="16">
        <v>45937</v>
      </c>
      <c r="L112" s="14">
        <v>6316</v>
      </c>
      <c r="M112" s="34">
        <f t="shared" si="5"/>
        <v>209.29</v>
      </c>
      <c r="N112" s="17">
        <v>209.29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1441|1440011|0|0|17747924000159|0|143,39</v>
      </c>
      <c r="B113" s="21" t="str">
        <f t="shared" si="4"/>
        <v>1441|1440011|0|0|7006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17747924000159</v>
      </c>
      <c r="H113" s="15" t="s">
        <v>168</v>
      </c>
      <c r="I113" s="14">
        <v>0</v>
      </c>
      <c r="J113" s="14" t="s">
        <v>144</v>
      </c>
      <c r="K113" s="16">
        <v>45966</v>
      </c>
      <c r="L113" s="14">
        <v>7006</v>
      </c>
      <c r="M113" s="34">
        <f t="shared" si="5"/>
        <v>143.38999999999999</v>
      </c>
      <c r="N113" s="17">
        <v>143.38999999999999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1441|1440011|0|0|17749896000109|0|519,69</v>
      </c>
      <c r="B114" s="21" t="str">
        <f t="shared" si="4"/>
        <v>1441|1440011|0|0|6317</v>
      </c>
      <c r="C114" s="14">
        <v>1441</v>
      </c>
      <c r="D114" s="14">
        <v>1440011</v>
      </c>
      <c r="E114" s="14">
        <v>0</v>
      </c>
      <c r="F114" s="14">
        <v>0</v>
      </c>
      <c r="G114" s="14">
        <v>17749896000109</v>
      </c>
      <c r="H114" s="15" t="s">
        <v>169</v>
      </c>
      <c r="I114" s="14">
        <v>0</v>
      </c>
      <c r="J114" s="14" t="s">
        <v>144</v>
      </c>
      <c r="K114" s="16">
        <v>45937</v>
      </c>
      <c r="L114" s="14">
        <v>6317</v>
      </c>
      <c r="M114" s="34">
        <f t="shared" si="5"/>
        <v>519.69000000000005</v>
      </c>
      <c r="N114" s="17">
        <v>519.69000000000005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1441|1440011|0|0|17749896000109|0|0,02</v>
      </c>
      <c r="B115" s="21" t="str">
        <f t="shared" si="4"/>
        <v>1441|1440011|0|0|6388</v>
      </c>
      <c r="C115" s="14">
        <v>1441</v>
      </c>
      <c r="D115" s="14">
        <v>1440011</v>
      </c>
      <c r="E115" s="14">
        <v>0</v>
      </c>
      <c r="F115" s="14">
        <v>0</v>
      </c>
      <c r="G115" s="14">
        <v>17749896000109</v>
      </c>
      <c r="H115" s="15" t="s">
        <v>169</v>
      </c>
      <c r="I115" s="14">
        <v>0</v>
      </c>
      <c r="J115" s="14" t="s">
        <v>144</v>
      </c>
      <c r="K115" s="16">
        <v>45938</v>
      </c>
      <c r="L115" s="14">
        <v>6388</v>
      </c>
      <c r="M115" s="34">
        <f t="shared" si="5"/>
        <v>0.02</v>
      </c>
      <c r="N115" s="17">
        <v>0.02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1441|1440011|0|0|17749896000109|0|357,58</v>
      </c>
      <c r="B116" s="21" t="str">
        <f t="shared" si="4"/>
        <v>1441|1440011|0|0|7008</v>
      </c>
      <c r="C116" s="14">
        <v>1441</v>
      </c>
      <c r="D116" s="14">
        <v>1440011</v>
      </c>
      <c r="E116" s="14">
        <v>0</v>
      </c>
      <c r="F116" s="14">
        <v>0</v>
      </c>
      <c r="G116" s="14">
        <v>17749896000109</v>
      </c>
      <c r="H116" s="15" t="s">
        <v>169</v>
      </c>
      <c r="I116" s="14">
        <v>0</v>
      </c>
      <c r="J116" s="14" t="s">
        <v>144</v>
      </c>
      <c r="K116" s="16">
        <v>45966</v>
      </c>
      <c r="L116" s="14">
        <v>7008</v>
      </c>
      <c r="M116" s="34">
        <f t="shared" si="5"/>
        <v>357.58</v>
      </c>
      <c r="N116" s="17">
        <v>357.58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1441|1440011|0|0|17749912000163|0|533,21</v>
      </c>
      <c r="B117" s="21" t="str">
        <f t="shared" si="4"/>
        <v>1441|1440011|0|0|6312</v>
      </c>
      <c r="C117" s="14">
        <v>1441</v>
      </c>
      <c r="D117" s="14">
        <v>1440011</v>
      </c>
      <c r="E117" s="14">
        <v>0</v>
      </c>
      <c r="F117" s="14">
        <v>0</v>
      </c>
      <c r="G117" s="14">
        <v>17749912000163</v>
      </c>
      <c r="H117" s="15" t="s">
        <v>170</v>
      </c>
      <c r="I117" s="14">
        <v>0</v>
      </c>
      <c r="J117" s="14" t="s">
        <v>144</v>
      </c>
      <c r="K117" s="16">
        <v>45937</v>
      </c>
      <c r="L117" s="14">
        <v>6312</v>
      </c>
      <c r="M117" s="34">
        <f t="shared" si="5"/>
        <v>533.21</v>
      </c>
      <c r="N117" s="17">
        <v>533.21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1441|1440011|0|0|17749912000163|0|388,67</v>
      </c>
      <c r="B118" s="21" t="str">
        <f t="shared" si="4"/>
        <v>1441|1440011|0|0|7112</v>
      </c>
      <c r="C118" s="14">
        <v>1441</v>
      </c>
      <c r="D118" s="14">
        <v>1440011</v>
      </c>
      <c r="E118" s="14">
        <v>0</v>
      </c>
      <c r="F118" s="14">
        <v>0</v>
      </c>
      <c r="G118" s="14">
        <v>17749912000163</v>
      </c>
      <c r="H118" s="15" t="s">
        <v>170</v>
      </c>
      <c r="I118" s="14">
        <v>0</v>
      </c>
      <c r="J118" s="14" t="s">
        <v>144</v>
      </c>
      <c r="K118" s="16">
        <v>45968</v>
      </c>
      <c r="L118" s="14">
        <v>7112</v>
      </c>
      <c r="M118" s="34">
        <f t="shared" si="5"/>
        <v>388.67</v>
      </c>
      <c r="N118" s="17">
        <v>388.67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1441|1440011|0|0|17754136000190|0|0,04</v>
      </c>
      <c r="B119" s="21" t="str">
        <f t="shared" si="4"/>
        <v>1441|1440011|0|0|6137</v>
      </c>
      <c r="C119" s="14">
        <v>1441</v>
      </c>
      <c r="D119" s="14">
        <v>1440011</v>
      </c>
      <c r="E119" s="14">
        <v>0</v>
      </c>
      <c r="F119" s="14">
        <v>0</v>
      </c>
      <c r="G119" s="14">
        <v>17754136000190</v>
      </c>
      <c r="H119" s="15" t="s">
        <v>171</v>
      </c>
      <c r="I119" s="14">
        <v>0</v>
      </c>
      <c r="J119" s="14" t="s">
        <v>144</v>
      </c>
      <c r="K119" s="16">
        <v>45932</v>
      </c>
      <c r="L119" s="14">
        <v>6137</v>
      </c>
      <c r="M119" s="34">
        <f t="shared" si="5"/>
        <v>0.04</v>
      </c>
      <c r="N119" s="17">
        <v>0.04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1441|1440011|0|0|17754136000190|0|0,02</v>
      </c>
      <c r="B120" s="21" t="str">
        <f t="shared" si="4"/>
        <v>1441|1440011|0|0|6138</v>
      </c>
      <c r="C120" s="14">
        <v>1441</v>
      </c>
      <c r="D120" s="14">
        <v>1440011</v>
      </c>
      <c r="E120" s="14">
        <v>0</v>
      </c>
      <c r="F120" s="14">
        <v>0</v>
      </c>
      <c r="G120" s="14">
        <v>17754136000190</v>
      </c>
      <c r="H120" s="15" t="s">
        <v>171</v>
      </c>
      <c r="I120" s="14">
        <v>0</v>
      </c>
      <c r="J120" s="14" t="s">
        <v>144</v>
      </c>
      <c r="K120" s="16">
        <v>45932</v>
      </c>
      <c r="L120" s="14">
        <v>6138</v>
      </c>
      <c r="M120" s="34">
        <f t="shared" si="5"/>
        <v>0.02</v>
      </c>
      <c r="N120" s="17">
        <v>0.02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1441|1440011|0|0|17754136000190|0|10,46</v>
      </c>
      <c r="B121" s="21" t="str">
        <f t="shared" si="4"/>
        <v>1441|1440011|0|0|6215</v>
      </c>
      <c r="C121" s="14">
        <v>1441</v>
      </c>
      <c r="D121" s="14">
        <v>1440011</v>
      </c>
      <c r="E121" s="14">
        <v>0</v>
      </c>
      <c r="F121" s="14">
        <v>0</v>
      </c>
      <c r="G121" s="14">
        <v>17754136000190</v>
      </c>
      <c r="H121" s="15" t="s">
        <v>171</v>
      </c>
      <c r="I121" s="14">
        <v>0</v>
      </c>
      <c r="J121" s="14" t="s">
        <v>144</v>
      </c>
      <c r="K121" s="16">
        <v>45936</v>
      </c>
      <c r="L121" s="14">
        <v>6215</v>
      </c>
      <c r="M121" s="34">
        <f t="shared" si="5"/>
        <v>10.46</v>
      </c>
      <c r="N121" s="17">
        <v>10.46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1441|1440011|0|0|17754136000190|0|203,29</v>
      </c>
      <c r="B122" s="21" t="str">
        <f t="shared" si="4"/>
        <v>1441|1440011|0|0|6216</v>
      </c>
      <c r="C122" s="14">
        <v>1441</v>
      </c>
      <c r="D122" s="14">
        <v>1440011</v>
      </c>
      <c r="E122" s="14">
        <v>0</v>
      </c>
      <c r="F122" s="14">
        <v>0</v>
      </c>
      <c r="G122" s="14">
        <v>17754136000190</v>
      </c>
      <c r="H122" s="15" t="s">
        <v>171</v>
      </c>
      <c r="I122" s="14">
        <v>0</v>
      </c>
      <c r="J122" s="14" t="s">
        <v>144</v>
      </c>
      <c r="K122" s="16">
        <v>45936</v>
      </c>
      <c r="L122" s="14">
        <v>6216</v>
      </c>
      <c r="M122" s="34">
        <f t="shared" si="5"/>
        <v>203.29</v>
      </c>
      <c r="N122" s="17">
        <v>203.29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1441|1440011|0|0|17754136000190|0|88,36</v>
      </c>
      <c r="B123" s="21" t="str">
        <f t="shared" si="4"/>
        <v>1441|1440011|0|0|6217</v>
      </c>
      <c r="C123" s="14">
        <v>1441</v>
      </c>
      <c r="D123" s="14">
        <v>1440011</v>
      </c>
      <c r="E123" s="14">
        <v>0</v>
      </c>
      <c r="F123" s="14">
        <v>0</v>
      </c>
      <c r="G123" s="14">
        <v>17754136000190</v>
      </c>
      <c r="H123" s="15" t="s">
        <v>171</v>
      </c>
      <c r="I123" s="14">
        <v>0</v>
      </c>
      <c r="J123" s="14" t="s">
        <v>144</v>
      </c>
      <c r="K123" s="16">
        <v>45936</v>
      </c>
      <c r="L123" s="14">
        <v>6217</v>
      </c>
      <c r="M123" s="34">
        <f t="shared" si="5"/>
        <v>88.36</v>
      </c>
      <c r="N123" s="17">
        <v>88.36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1441|1440011|0|0|17754136000190|0|24,25</v>
      </c>
      <c r="B124" s="21" t="str">
        <f t="shared" si="4"/>
        <v>1441|1440011|0|0|6218</v>
      </c>
      <c r="C124" s="14">
        <v>1441</v>
      </c>
      <c r="D124" s="14">
        <v>1440011</v>
      </c>
      <c r="E124" s="14">
        <v>0</v>
      </c>
      <c r="F124" s="14">
        <v>0</v>
      </c>
      <c r="G124" s="14">
        <v>17754136000190</v>
      </c>
      <c r="H124" s="15" t="s">
        <v>171</v>
      </c>
      <c r="I124" s="14">
        <v>0</v>
      </c>
      <c r="J124" s="14" t="s">
        <v>144</v>
      </c>
      <c r="K124" s="16">
        <v>45936</v>
      </c>
      <c r="L124" s="14">
        <v>6218</v>
      </c>
      <c r="M124" s="34">
        <f t="shared" si="5"/>
        <v>24.25</v>
      </c>
      <c r="N124" s="17">
        <v>24.25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1441|1440011|0|0|17754136000190|0|293,63</v>
      </c>
      <c r="B125" s="21" t="str">
        <f t="shared" si="4"/>
        <v>1441|1440011|0|0|6219</v>
      </c>
      <c r="C125" s="14">
        <v>1441</v>
      </c>
      <c r="D125" s="14">
        <v>1440011</v>
      </c>
      <c r="E125" s="14">
        <v>0</v>
      </c>
      <c r="F125" s="14">
        <v>0</v>
      </c>
      <c r="G125" s="14">
        <v>17754136000190</v>
      </c>
      <c r="H125" s="15" t="s">
        <v>171</v>
      </c>
      <c r="I125" s="14">
        <v>0</v>
      </c>
      <c r="J125" s="14" t="s">
        <v>144</v>
      </c>
      <c r="K125" s="16">
        <v>45936</v>
      </c>
      <c r="L125" s="14">
        <v>6219</v>
      </c>
      <c r="M125" s="34">
        <f t="shared" si="5"/>
        <v>293.63</v>
      </c>
      <c r="N125" s="17">
        <v>293.63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1441|1440011|0|0|17754136000190|0|134,82</v>
      </c>
      <c r="B126" s="21" t="str">
        <f t="shared" si="4"/>
        <v>1441|1440011|0|0|6220</v>
      </c>
      <c r="C126" s="14">
        <v>1441</v>
      </c>
      <c r="D126" s="14">
        <v>1440011</v>
      </c>
      <c r="E126" s="14">
        <v>0</v>
      </c>
      <c r="F126" s="14">
        <v>0</v>
      </c>
      <c r="G126" s="14">
        <v>17754136000190</v>
      </c>
      <c r="H126" s="15" t="s">
        <v>171</v>
      </c>
      <c r="I126" s="14">
        <v>0</v>
      </c>
      <c r="J126" s="14" t="s">
        <v>144</v>
      </c>
      <c r="K126" s="16">
        <v>45936</v>
      </c>
      <c r="L126" s="14">
        <v>6220</v>
      </c>
      <c r="M126" s="34">
        <f t="shared" si="5"/>
        <v>134.82</v>
      </c>
      <c r="N126" s="17">
        <v>134.82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1441|1440011|0|0|17754136000190|0|11,83</v>
      </c>
      <c r="B127" s="21" t="str">
        <f t="shared" si="4"/>
        <v>1441|1440011|0|0|6221</v>
      </c>
      <c r="C127" s="14">
        <v>1441</v>
      </c>
      <c r="D127" s="14">
        <v>1440011</v>
      </c>
      <c r="E127" s="14">
        <v>0</v>
      </c>
      <c r="F127" s="14">
        <v>0</v>
      </c>
      <c r="G127" s="14">
        <v>17754136000190</v>
      </c>
      <c r="H127" s="15" t="s">
        <v>171</v>
      </c>
      <c r="I127" s="14">
        <v>0</v>
      </c>
      <c r="J127" s="14" t="s">
        <v>144</v>
      </c>
      <c r="K127" s="16">
        <v>45936</v>
      </c>
      <c r="L127" s="14">
        <v>6221</v>
      </c>
      <c r="M127" s="34">
        <f t="shared" si="5"/>
        <v>11.83</v>
      </c>
      <c r="N127" s="17">
        <v>11.83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1441|1440011|0|0|17754136000190|0|26,76</v>
      </c>
      <c r="B128" s="21" t="str">
        <f t="shared" si="4"/>
        <v>1441|1440011|0|0|6319</v>
      </c>
      <c r="C128" s="14">
        <v>1441</v>
      </c>
      <c r="D128" s="14">
        <v>1440011</v>
      </c>
      <c r="E128" s="14">
        <v>0</v>
      </c>
      <c r="F128" s="14">
        <v>0</v>
      </c>
      <c r="G128" s="14">
        <v>17754136000190</v>
      </c>
      <c r="H128" s="15" t="s">
        <v>171</v>
      </c>
      <c r="I128" s="14">
        <v>0</v>
      </c>
      <c r="J128" s="14" t="s">
        <v>144</v>
      </c>
      <c r="K128" s="16">
        <v>45937</v>
      </c>
      <c r="L128" s="14">
        <v>6319</v>
      </c>
      <c r="M128" s="34">
        <f t="shared" si="5"/>
        <v>26.76</v>
      </c>
      <c r="N128" s="17">
        <v>26.76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1441|1440011|0|0|17754136000190|0|283,84</v>
      </c>
      <c r="B129" s="21" t="str">
        <f t="shared" si="4"/>
        <v>1441|1440011|0|0|6962</v>
      </c>
      <c r="C129" s="14">
        <v>1441</v>
      </c>
      <c r="D129" s="14">
        <v>1440011</v>
      </c>
      <c r="E129" s="14">
        <v>0</v>
      </c>
      <c r="F129" s="14">
        <v>0</v>
      </c>
      <c r="G129" s="14">
        <v>17754136000190</v>
      </c>
      <c r="H129" s="15" t="s">
        <v>171</v>
      </c>
      <c r="I129" s="14">
        <v>0</v>
      </c>
      <c r="J129" s="14" t="s">
        <v>144</v>
      </c>
      <c r="K129" s="16">
        <v>45966</v>
      </c>
      <c r="L129" s="14">
        <v>6962</v>
      </c>
      <c r="M129" s="34">
        <f t="shared" si="5"/>
        <v>283.83999999999997</v>
      </c>
      <c r="N129" s="17">
        <v>283.83999999999997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1441|1440011|0|0|17754136000190|0|26,68</v>
      </c>
      <c r="B130" s="21" t="str">
        <f t="shared" si="4"/>
        <v>1441|1440011|0|0|6963</v>
      </c>
      <c r="C130" s="14">
        <v>1441</v>
      </c>
      <c r="D130" s="14">
        <v>1440011</v>
      </c>
      <c r="E130" s="14">
        <v>0</v>
      </c>
      <c r="F130" s="14">
        <v>0</v>
      </c>
      <c r="G130" s="14">
        <v>17754136000190</v>
      </c>
      <c r="H130" s="15" t="s">
        <v>171</v>
      </c>
      <c r="I130" s="14">
        <v>0</v>
      </c>
      <c r="J130" s="14" t="s">
        <v>144</v>
      </c>
      <c r="K130" s="16">
        <v>45966</v>
      </c>
      <c r="L130" s="14">
        <v>6963</v>
      </c>
      <c r="M130" s="34">
        <f t="shared" si="5"/>
        <v>26.68</v>
      </c>
      <c r="N130" s="17">
        <v>26.68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1441|1440011|0|0|17754136000190|0|25,54</v>
      </c>
      <c r="B131" s="21" t="str">
        <f t="shared" si="4"/>
        <v>1441|1440011|0|0|6964</v>
      </c>
      <c r="C131" s="14">
        <v>1441</v>
      </c>
      <c r="D131" s="14">
        <v>1440011</v>
      </c>
      <c r="E131" s="14">
        <v>0</v>
      </c>
      <c r="F131" s="14">
        <v>0</v>
      </c>
      <c r="G131" s="14">
        <v>17754136000190</v>
      </c>
      <c r="H131" s="15" t="s">
        <v>171</v>
      </c>
      <c r="I131" s="14">
        <v>0</v>
      </c>
      <c r="J131" s="14" t="s">
        <v>144</v>
      </c>
      <c r="K131" s="16">
        <v>45966</v>
      </c>
      <c r="L131" s="14">
        <v>6964</v>
      </c>
      <c r="M131" s="34">
        <f t="shared" si="5"/>
        <v>25.54</v>
      </c>
      <c r="N131" s="17">
        <v>25.54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1441|1440011|0|0|17754136000190|0|217,81</v>
      </c>
      <c r="B132" s="21" t="str">
        <f t="shared" si="4"/>
        <v>1441|1440011|0|0|6965</v>
      </c>
      <c r="C132" s="14">
        <v>1441</v>
      </c>
      <c r="D132" s="14">
        <v>1440011</v>
      </c>
      <c r="E132" s="14">
        <v>0</v>
      </c>
      <c r="F132" s="14">
        <v>0</v>
      </c>
      <c r="G132" s="14">
        <v>17754136000190</v>
      </c>
      <c r="H132" s="15" t="s">
        <v>171</v>
      </c>
      <c r="I132" s="14">
        <v>0</v>
      </c>
      <c r="J132" s="14" t="s">
        <v>144</v>
      </c>
      <c r="K132" s="16">
        <v>45966</v>
      </c>
      <c r="L132" s="14">
        <v>6965</v>
      </c>
      <c r="M132" s="34">
        <f t="shared" si="5"/>
        <v>217.81</v>
      </c>
      <c r="N132" s="17">
        <v>217.81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1441|1440011|0|0|17894049000138|0|0,11</v>
      </c>
      <c r="B133" s="21" t="str">
        <f t="shared" ref="B133:B196" si="7">C133&amp;"|"&amp;D133&amp;"|"&amp;E133&amp;"|"&amp;F133&amp;"|"&amp;L133</f>
        <v>1441|1440011|0|0|6349</v>
      </c>
      <c r="C133" s="14">
        <v>1441</v>
      </c>
      <c r="D133" s="14">
        <v>1440011</v>
      </c>
      <c r="E133" s="14">
        <v>0</v>
      </c>
      <c r="F133" s="14">
        <v>0</v>
      </c>
      <c r="G133" s="14">
        <v>17894049000138</v>
      </c>
      <c r="H133" s="15" t="s">
        <v>172</v>
      </c>
      <c r="I133" s="14">
        <v>0</v>
      </c>
      <c r="J133" s="14" t="s">
        <v>144</v>
      </c>
      <c r="K133" s="16">
        <v>45938</v>
      </c>
      <c r="L133" s="14">
        <v>6349</v>
      </c>
      <c r="M133" s="34">
        <f t="shared" si="5"/>
        <v>0.11</v>
      </c>
      <c r="N133" s="17">
        <v>0.11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1441|1440011|0|0|17894049000138|0|481,66</v>
      </c>
      <c r="B134" s="21" t="str">
        <f t="shared" si="7"/>
        <v>1441|1440011|0|0|6733</v>
      </c>
      <c r="C134" s="14">
        <v>1441</v>
      </c>
      <c r="D134" s="14">
        <v>1440011</v>
      </c>
      <c r="E134" s="14">
        <v>0</v>
      </c>
      <c r="F134" s="14">
        <v>0</v>
      </c>
      <c r="G134" s="14">
        <v>17894049000138</v>
      </c>
      <c r="H134" s="15" t="s">
        <v>172</v>
      </c>
      <c r="I134" s="14">
        <v>0</v>
      </c>
      <c r="J134" s="14" t="s">
        <v>144</v>
      </c>
      <c r="K134" s="16">
        <v>45946</v>
      </c>
      <c r="L134" s="14">
        <v>6733</v>
      </c>
      <c r="M134" s="34">
        <f t="shared" ref="M134:M197" si="8">N134+O134</f>
        <v>481.66</v>
      </c>
      <c r="N134" s="17">
        <v>481.66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1441|1440011|0|0|17894049000138|0|331,27</v>
      </c>
      <c r="B135" s="21" t="str">
        <f t="shared" si="7"/>
        <v>1441|1440011|0|0|7223</v>
      </c>
      <c r="C135" s="14">
        <v>1441</v>
      </c>
      <c r="D135" s="14">
        <v>1440011</v>
      </c>
      <c r="E135" s="14">
        <v>0</v>
      </c>
      <c r="F135" s="14">
        <v>0</v>
      </c>
      <c r="G135" s="14">
        <v>17894049000138</v>
      </c>
      <c r="H135" s="15" t="s">
        <v>172</v>
      </c>
      <c r="I135" s="14">
        <v>0</v>
      </c>
      <c r="J135" s="14" t="s">
        <v>144</v>
      </c>
      <c r="K135" s="16">
        <v>45972</v>
      </c>
      <c r="L135" s="14">
        <v>7223</v>
      </c>
      <c r="M135" s="34">
        <f t="shared" si="8"/>
        <v>331.27</v>
      </c>
      <c r="N135" s="17">
        <v>331.27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1441|1440011|0|0|17894072000122|0|0,05</v>
      </c>
      <c r="B136" s="21" t="str">
        <f t="shared" si="7"/>
        <v>1441|1440011|0|0|6141</v>
      </c>
      <c r="C136" s="14">
        <v>1441</v>
      </c>
      <c r="D136" s="14">
        <v>1440011</v>
      </c>
      <c r="E136" s="14">
        <v>0</v>
      </c>
      <c r="F136" s="14">
        <v>0</v>
      </c>
      <c r="G136" s="14">
        <v>17894072000122</v>
      </c>
      <c r="H136" s="15" t="s">
        <v>173</v>
      </c>
      <c r="I136" s="14">
        <v>0</v>
      </c>
      <c r="J136" s="14" t="s">
        <v>144</v>
      </c>
      <c r="K136" s="16">
        <v>45932</v>
      </c>
      <c r="L136" s="14">
        <v>6141</v>
      </c>
      <c r="M136" s="34">
        <f t="shared" si="8"/>
        <v>0.05</v>
      </c>
      <c r="N136" s="17">
        <v>0.05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1441|1440011|0|0|17894072000122|0|387,74</v>
      </c>
      <c r="B137" s="21" t="str">
        <f t="shared" si="7"/>
        <v>1441|1440011|0|0|6224</v>
      </c>
      <c r="C137" s="14">
        <v>1441</v>
      </c>
      <c r="D137" s="14">
        <v>1440011</v>
      </c>
      <c r="E137" s="14">
        <v>0</v>
      </c>
      <c r="F137" s="14">
        <v>0</v>
      </c>
      <c r="G137" s="14">
        <v>17894072000122</v>
      </c>
      <c r="H137" s="15" t="s">
        <v>173</v>
      </c>
      <c r="I137" s="14">
        <v>0</v>
      </c>
      <c r="J137" s="14" t="s">
        <v>144</v>
      </c>
      <c r="K137" s="16">
        <v>45936</v>
      </c>
      <c r="L137" s="14">
        <v>6224</v>
      </c>
      <c r="M137" s="34">
        <f t="shared" si="8"/>
        <v>387.74</v>
      </c>
      <c r="N137" s="17">
        <v>387.74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1441|1440011|0|0|17894072000122|0|331,27</v>
      </c>
      <c r="B138" s="21" t="str">
        <f t="shared" si="7"/>
        <v>1441|1440011|0|0|6972</v>
      </c>
      <c r="C138" s="14">
        <v>1441</v>
      </c>
      <c r="D138" s="14">
        <v>1440011</v>
      </c>
      <c r="E138" s="14">
        <v>0</v>
      </c>
      <c r="F138" s="14">
        <v>0</v>
      </c>
      <c r="G138" s="14">
        <v>17894072000122</v>
      </c>
      <c r="H138" s="15" t="s">
        <v>173</v>
      </c>
      <c r="I138" s="14">
        <v>0</v>
      </c>
      <c r="J138" s="14" t="s">
        <v>144</v>
      </c>
      <c r="K138" s="16">
        <v>45966</v>
      </c>
      <c r="L138" s="14">
        <v>6972</v>
      </c>
      <c r="M138" s="34">
        <f t="shared" si="8"/>
        <v>331.27</v>
      </c>
      <c r="N138" s="17">
        <v>331.27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1441|1440011|0|0|17900473000148|0|0</v>
      </c>
      <c r="B139" s="21" t="str">
        <f t="shared" si="7"/>
        <v>1441|1440011|0|0|6373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17900473000148</v>
      </c>
      <c r="H139" s="15" t="s">
        <v>174</v>
      </c>
      <c r="I139" s="14">
        <v>0</v>
      </c>
      <c r="J139" s="14" t="s">
        <v>144</v>
      </c>
      <c r="K139" s="16">
        <v>45938</v>
      </c>
      <c r="L139" s="14">
        <v>6373</v>
      </c>
      <c r="M139" s="34">
        <f t="shared" si="8"/>
        <v>0</v>
      </c>
      <c r="N139" s="17">
        <v>0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1441|1440011|0|0|17900473000148|0|316,58</v>
      </c>
      <c r="B140" s="21" t="str">
        <f t="shared" si="7"/>
        <v>1441|1440011|0|0|6457</v>
      </c>
      <c r="C140" s="14">
        <v>1441</v>
      </c>
      <c r="D140" s="14">
        <v>1440011</v>
      </c>
      <c r="E140" s="14">
        <v>0</v>
      </c>
      <c r="F140" s="14">
        <v>0</v>
      </c>
      <c r="G140" s="14">
        <v>17900473000148</v>
      </c>
      <c r="H140" s="15" t="s">
        <v>174</v>
      </c>
      <c r="I140" s="14">
        <v>0</v>
      </c>
      <c r="J140" s="14" t="s">
        <v>144</v>
      </c>
      <c r="K140" s="16">
        <v>45939</v>
      </c>
      <c r="L140" s="14">
        <v>6457</v>
      </c>
      <c r="M140" s="34">
        <f t="shared" si="8"/>
        <v>316.58</v>
      </c>
      <c r="N140" s="17">
        <v>316.58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1441|1440011|0|0|17900473000148|0|218,38</v>
      </c>
      <c r="B141" s="21" t="str">
        <f t="shared" si="7"/>
        <v>1441|1440011|0|0|7095</v>
      </c>
      <c r="C141" s="14">
        <v>1441</v>
      </c>
      <c r="D141" s="14">
        <v>1440011</v>
      </c>
      <c r="E141" s="14">
        <v>0</v>
      </c>
      <c r="F141" s="14">
        <v>0</v>
      </c>
      <c r="G141" s="14">
        <v>17900473000148</v>
      </c>
      <c r="H141" s="15" t="s">
        <v>174</v>
      </c>
      <c r="I141" s="14">
        <v>0</v>
      </c>
      <c r="J141" s="14" t="s">
        <v>144</v>
      </c>
      <c r="K141" s="16">
        <v>45967</v>
      </c>
      <c r="L141" s="14">
        <v>7095</v>
      </c>
      <c r="M141" s="34">
        <f t="shared" si="8"/>
        <v>218.38</v>
      </c>
      <c r="N141" s="17">
        <v>218.38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1441|1440011|0|0|17935396000161|0|0,07</v>
      </c>
      <c r="B142" s="21" t="str">
        <f t="shared" si="7"/>
        <v>1441|1440011|0|0|6132</v>
      </c>
      <c r="C142" s="14">
        <v>1441</v>
      </c>
      <c r="D142" s="14">
        <v>1440011</v>
      </c>
      <c r="E142" s="14">
        <v>0</v>
      </c>
      <c r="F142" s="14">
        <v>0</v>
      </c>
      <c r="G142" s="14">
        <v>17935396000161</v>
      </c>
      <c r="H142" s="15" t="s">
        <v>175</v>
      </c>
      <c r="I142" s="14">
        <v>0</v>
      </c>
      <c r="J142" s="14" t="s">
        <v>144</v>
      </c>
      <c r="K142" s="16">
        <v>45932</v>
      </c>
      <c r="L142" s="14">
        <v>6132</v>
      </c>
      <c r="M142" s="34">
        <f t="shared" si="8"/>
        <v>7.0000000000000007E-2</v>
      </c>
      <c r="N142" s="17">
        <v>7.0000000000000007E-2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1441|1440011|0|0|17935396000161|0|323,93</v>
      </c>
      <c r="B143" s="21" t="str">
        <f t="shared" si="7"/>
        <v>1441|1440011|0|0|6202</v>
      </c>
      <c r="C143" s="14">
        <v>1441</v>
      </c>
      <c r="D143" s="14">
        <v>1440011</v>
      </c>
      <c r="E143" s="14">
        <v>0</v>
      </c>
      <c r="F143" s="14">
        <v>0</v>
      </c>
      <c r="G143" s="14">
        <v>17935396000161</v>
      </c>
      <c r="H143" s="15" t="s">
        <v>175</v>
      </c>
      <c r="I143" s="14">
        <v>0</v>
      </c>
      <c r="J143" s="14" t="s">
        <v>144</v>
      </c>
      <c r="K143" s="16">
        <v>45936</v>
      </c>
      <c r="L143" s="14">
        <v>6202</v>
      </c>
      <c r="M143" s="34">
        <f t="shared" si="8"/>
        <v>323.93</v>
      </c>
      <c r="N143" s="17">
        <v>323.93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1441|1440011|0|0|17935396000161|0|202,47</v>
      </c>
      <c r="B144" s="21" t="str">
        <f t="shared" si="7"/>
        <v>1441|1440011|0|0|6952</v>
      </c>
      <c r="C144" s="14">
        <v>1441</v>
      </c>
      <c r="D144" s="14">
        <v>1440011</v>
      </c>
      <c r="E144" s="14">
        <v>0</v>
      </c>
      <c r="F144" s="14">
        <v>0</v>
      </c>
      <c r="G144" s="14">
        <v>17935396000161</v>
      </c>
      <c r="H144" s="15" t="s">
        <v>175</v>
      </c>
      <c r="I144" s="14">
        <v>0</v>
      </c>
      <c r="J144" s="14" t="s">
        <v>144</v>
      </c>
      <c r="K144" s="16">
        <v>45966</v>
      </c>
      <c r="L144" s="14">
        <v>6952</v>
      </c>
      <c r="M144" s="34">
        <f t="shared" si="8"/>
        <v>202.47</v>
      </c>
      <c r="N144" s="17">
        <v>202.47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1441|1440011|0|0|17947581000176|0|0,03</v>
      </c>
      <c r="B145" s="21" t="str">
        <f t="shared" si="7"/>
        <v>1441|1440011|0|0|6187</v>
      </c>
      <c r="C145" s="14">
        <v>1441</v>
      </c>
      <c r="D145" s="14">
        <v>1440011</v>
      </c>
      <c r="E145" s="14">
        <v>0</v>
      </c>
      <c r="F145" s="14">
        <v>0</v>
      </c>
      <c r="G145" s="14">
        <v>17947581000176</v>
      </c>
      <c r="H145" s="15" t="s">
        <v>176</v>
      </c>
      <c r="I145" s="14">
        <v>0</v>
      </c>
      <c r="J145" s="14" t="s">
        <v>144</v>
      </c>
      <c r="K145" s="16">
        <v>45933</v>
      </c>
      <c r="L145" s="14">
        <v>6187</v>
      </c>
      <c r="M145" s="34">
        <f t="shared" si="8"/>
        <v>0.03</v>
      </c>
      <c r="N145" s="17">
        <v>0.03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1441|1440011|0|0|17947581000176|0|734,1</v>
      </c>
      <c r="B146" s="21" t="str">
        <f t="shared" si="7"/>
        <v>1441|1440011|0|0|6339</v>
      </c>
      <c r="C146" s="14">
        <v>1441</v>
      </c>
      <c r="D146" s="14">
        <v>1440011</v>
      </c>
      <c r="E146" s="14">
        <v>0</v>
      </c>
      <c r="F146" s="14">
        <v>0</v>
      </c>
      <c r="G146" s="14">
        <v>17947581000176</v>
      </c>
      <c r="H146" s="15" t="s">
        <v>176</v>
      </c>
      <c r="I146" s="14">
        <v>0</v>
      </c>
      <c r="J146" s="14" t="s">
        <v>144</v>
      </c>
      <c r="K146" s="16">
        <v>45937</v>
      </c>
      <c r="L146" s="14">
        <v>6339</v>
      </c>
      <c r="M146" s="34">
        <f t="shared" si="8"/>
        <v>734.1</v>
      </c>
      <c r="N146" s="17">
        <v>734.1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1441|1440011|0|0|17947581000176|0|177,79</v>
      </c>
      <c r="B147" s="21" t="str">
        <f t="shared" si="7"/>
        <v>1441|1440011|0|0|6376</v>
      </c>
      <c r="C147" s="14">
        <v>1441</v>
      </c>
      <c r="D147" s="14">
        <v>1440011</v>
      </c>
      <c r="E147" s="14">
        <v>0</v>
      </c>
      <c r="F147" s="14">
        <v>0</v>
      </c>
      <c r="G147" s="14">
        <v>17947581000176</v>
      </c>
      <c r="H147" s="15" t="s">
        <v>176</v>
      </c>
      <c r="I147" s="14">
        <v>0</v>
      </c>
      <c r="J147" s="14" t="s">
        <v>144</v>
      </c>
      <c r="K147" s="16">
        <v>45938</v>
      </c>
      <c r="L147" s="14">
        <v>6376</v>
      </c>
      <c r="M147" s="34">
        <f t="shared" si="8"/>
        <v>177.79</v>
      </c>
      <c r="N147" s="17">
        <v>177.79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1441|1440011|0|0|17947581000176|0|177,79</v>
      </c>
      <c r="B148" s="21" t="str">
        <f t="shared" si="7"/>
        <v>1441|1440011|0|0|7076</v>
      </c>
      <c r="C148" s="14">
        <v>1441</v>
      </c>
      <c r="D148" s="14">
        <v>1440011</v>
      </c>
      <c r="E148" s="14">
        <v>0</v>
      </c>
      <c r="F148" s="14">
        <v>0</v>
      </c>
      <c r="G148" s="14">
        <v>17947581000176</v>
      </c>
      <c r="H148" s="15" t="s">
        <v>176</v>
      </c>
      <c r="I148" s="14">
        <v>0</v>
      </c>
      <c r="J148" s="14" t="s">
        <v>144</v>
      </c>
      <c r="K148" s="16">
        <v>45967</v>
      </c>
      <c r="L148" s="14">
        <v>7076</v>
      </c>
      <c r="M148" s="34">
        <f t="shared" si="8"/>
        <v>177.79</v>
      </c>
      <c r="N148" s="17">
        <v>177.79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1441|1440011|0|0|17947581000176|0|519,23</v>
      </c>
      <c r="B149" s="21" t="str">
        <f t="shared" si="7"/>
        <v>1441|1440011|0|0|7105</v>
      </c>
      <c r="C149" s="14">
        <v>1441</v>
      </c>
      <c r="D149" s="14">
        <v>1440011</v>
      </c>
      <c r="E149" s="14">
        <v>0</v>
      </c>
      <c r="F149" s="14">
        <v>0</v>
      </c>
      <c r="G149" s="14">
        <v>17947581000176</v>
      </c>
      <c r="H149" s="15" t="s">
        <v>176</v>
      </c>
      <c r="I149" s="14">
        <v>0</v>
      </c>
      <c r="J149" s="14" t="s">
        <v>144</v>
      </c>
      <c r="K149" s="16">
        <v>45968</v>
      </c>
      <c r="L149" s="14">
        <v>7105</v>
      </c>
      <c r="M149" s="34">
        <f t="shared" si="8"/>
        <v>519.23</v>
      </c>
      <c r="N149" s="17">
        <v>519.23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1441|1440011|0|0|17955535000119|0|0,06</v>
      </c>
      <c r="B150" s="21" t="str">
        <f t="shared" si="7"/>
        <v>1441|1440011|0|0|6291</v>
      </c>
      <c r="C150" s="14">
        <v>1441</v>
      </c>
      <c r="D150" s="14">
        <v>1440011</v>
      </c>
      <c r="E150" s="14">
        <v>0</v>
      </c>
      <c r="F150" s="14">
        <v>0</v>
      </c>
      <c r="G150" s="14">
        <v>17955535000119</v>
      </c>
      <c r="H150" s="15" t="s">
        <v>177</v>
      </c>
      <c r="I150" s="14">
        <v>0</v>
      </c>
      <c r="J150" s="14" t="s">
        <v>144</v>
      </c>
      <c r="K150" s="16">
        <v>45937</v>
      </c>
      <c r="L150" s="14">
        <v>6291</v>
      </c>
      <c r="M150" s="34">
        <f t="shared" si="8"/>
        <v>0.06</v>
      </c>
      <c r="N150" s="17">
        <v>0.06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1441|1440011|0|0|17955535000119|0|752,13</v>
      </c>
      <c r="B151" s="21" t="str">
        <f t="shared" si="7"/>
        <v>1441|1440011|0|0|6595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17955535000119</v>
      </c>
      <c r="H151" s="15" t="s">
        <v>177</v>
      </c>
      <c r="I151" s="14">
        <v>0</v>
      </c>
      <c r="J151" s="14" t="s">
        <v>144</v>
      </c>
      <c r="K151" s="16">
        <v>45939</v>
      </c>
      <c r="L151" s="14">
        <v>6595</v>
      </c>
      <c r="M151" s="34">
        <f t="shared" si="8"/>
        <v>752.13</v>
      </c>
      <c r="N151" s="17">
        <v>752.13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1441|1440011|0|0|17955535000119|0|403,22</v>
      </c>
      <c r="B152" s="21" t="str">
        <f t="shared" si="7"/>
        <v>1441|1440011|0|0|7288</v>
      </c>
      <c r="C152" s="14">
        <v>1441</v>
      </c>
      <c r="D152" s="14">
        <v>1440011</v>
      </c>
      <c r="E152" s="14">
        <v>0</v>
      </c>
      <c r="F152" s="14">
        <v>0</v>
      </c>
      <c r="G152" s="14">
        <v>17955535000119</v>
      </c>
      <c r="H152" s="15" t="s">
        <v>177</v>
      </c>
      <c r="I152" s="14">
        <v>0</v>
      </c>
      <c r="J152" s="14" t="s">
        <v>144</v>
      </c>
      <c r="K152" s="16">
        <v>45972</v>
      </c>
      <c r="L152" s="14">
        <v>7288</v>
      </c>
      <c r="M152" s="34">
        <f t="shared" si="8"/>
        <v>403.22</v>
      </c>
      <c r="N152" s="17">
        <v>403.22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1441|1440011|0|0|17963083000117|0|253,47</v>
      </c>
      <c r="B153" s="21" t="str">
        <f t="shared" si="7"/>
        <v>1441|1440011|0|0|6547</v>
      </c>
      <c r="C153" s="14">
        <v>1441</v>
      </c>
      <c r="D153" s="14">
        <v>1440011</v>
      </c>
      <c r="E153" s="14">
        <v>0</v>
      </c>
      <c r="F153" s="14">
        <v>0</v>
      </c>
      <c r="G153" s="14">
        <v>17963083000117</v>
      </c>
      <c r="H153" s="15" t="s">
        <v>178</v>
      </c>
      <c r="I153" s="14">
        <v>0</v>
      </c>
      <c r="J153" s="14" t="s">
        <v>144</v>
      </c>
      <c r="K153" s="16">
        <v>45939</v>
      </c>
      <c r="L153" s="14">
        <v>6547</v>
      </c>
      <c r="M153" s="34">
        <f t="shared" si="8"/>
        <v>253.47</v>
      </c>
      <c r="N153" s="17">
        <v>253.47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1441|1440011|0|0|17963083000117|0|187,88</v>
      </c>
      <c r="B154" s="21" t="str">
        <f t="shared" si="7"/>
        <v>1441|1440011|0|0|7215</v>
      </c>
      <c r="C154" s="14">
        <v>1441</v>
      </c>
      <c r="D154" s="14">
        <v>1440011</v>
      </c>
      <c r="E154" s="14">
        <v>0</v>
      </c>
      <c r="F154" s="14">
        <v>0</v>
      </c>
      <c r="G154" s="14">
        <v>17963083000117</v>
      </c>
      <c r="H154" s="15" t="s">
        <v>178</v>
      </c>
      <c r="I154" s="14">
        <v>0</v>
      </c>
      <c r="J154" s="14" t="s">
        <v>144</v>
      </c>
      <c r="K154" s="16">
        <v>45972</v>
      </c>
      <c r="L154" s="14">
        <v>7215</v>
      </c>
      <c r="M154" s="34">
        <f t="shared" si="8"/>
        <v>187.88</v>
      </c>
      <c r="N154" s="17">
        <v>187.88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1441|1440011|0|0|18008862000126|0|0,03</v>
      </c>
      <c r="B155" s="21" t="str">
        <f t="shared" si="7"/>
        <v>1441|1440011|0|0|6372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18008862000126</v>
      </c>
      <c r="H155" s="15" t="s">
        <v>179</v>
      </c>
      <c r="I155" s="14">
        <v>0</v>
      </c>
      <c r="J155" s="14" t="s">
        <v>144</v>
      </c>
      <c r="K155" s="16">
        <v>45938</v>
      </c>
      <c r="L155" s="14">
        <v>6372</v>
      </c>
      <c r="M155" s="34">
        <f t="shared" si="8"/>
        <v>0.03</v>
      </c>
      <c r="N155" s="17">
        <v>0.03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1441|1440011|0|0|18008862000126|0|279,76</v>
      </c>
      <c r="B156" s="21" t="str">
        <f t="shared" si="7"/>
        <v>1441|1440011|0|0|6550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18008862000126</v>
      </c>
      <c r="H156" s="15" t="s">
        <v>179</v>
      </c>
      <c r="I156" s="14">
        <v>0</v>
      </c>
      <c r="J156" s="14" t="s">
        <v>144</v>
      </c>
      <c r="K156" s="16">
        <v>45939</v>
      </c>
      <c r="L156" s="14">
        <v>6550</v>
      </c>
      <c r="M156" s="34">
        <f t="shared" si="8"/>
        <v>279.76</v>
      </c>
      <c r="N156" s="17">
        <v>279.76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1441|1440011|0|0|18008862000126|0|187,88</v>
      </c>
      <c r="B157" s="21" t="str">
        <f t="shared" si="7"/>
        <v>1441|1440011|0|0|7218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18008862000126</v>
      </c>
      <c r="H157" s="15" t="s">
        <v>179</v>
      </c>
      <c r="I157" s="14">
        <v>0</v>
      </c>
      <c r="J157" s="14" t="s">
        <v>144</v>
      </c>
      <c r="K157" s="16">
        <v>45972</v>
      </c>
      <c r="L157" s="14">
        <v>7218</v>
      </c>
      <c r="M157" s="34">
        <f t="shared" si="8"/>
        <v>187.88</v>
      </c>
      <c r="N157" s="17">
        <v>187.88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1441|1440011|0|0|18008870000172|0|0,01</v>
      </c>
      <c r="B158" s="21" t="str">
        <f t="shared" si="7"/>
        <v>1441|1440011|0|0|6135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18008870000172</v>
      </c>
      <c r="H158" s="15" t="s">
        <v>180</v>
      </c>
      <c r="I158" s="14">
        <v>0</v>
      </c>
      <c r="J158" s="14" t="s">
        <v>144</v>
      </c>
      <c r="K158" s="16">
        <v>45932</v>
      </c>
      <c r="L158" s="14">
        <v>6135</v>
      </c>
      <c r="M158" s="34">
        <f t="shared" si="8"/>
        <v>0.01</v>
      </c>
      <c r="N158" s="17">
        <v>0.01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1441|1440011|0|0|18008870000172|0|279,26</v>
      </c>
      <c r="B159" s="21" t="str">
        <f t="shared" si="7"/>
        <v>1441|1440011|0|0|6213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18008870000172</v>
      </c>
      <c r="H159" s="15" t="s">
        <v>180</v>
      </c>
      <c r="I159" s="14">
        <v>0</v>
      </c>
      <c r="J159" s="14" t="s">
        <v>144</v>
      </c>
      <c r="K159" s="16">
        <v>45936</v>
      </c>
      <c r="L159" s="14">
        <v>6213</v>
      </c>
      <c r="M159" s="34">
        <f t="shared" si="8"/>
        <v>279.26</v>
      </c>
      <c r="N159" s="17">
        <v>279.26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1441|1440011|0|0|18008870000172|0|187,88</v>
      </c>
      <c r="B160" s="21" t="str">
        <f t="shared" si="7"/>
        <v>1441|1440011|0|0|6961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18008870000172</v>
      </c>
      <c r="H160" s="15" t="s">
        <v>180</v>
      </c>
      <c r="I160" s="14">
        <v>0</v>
      </c>
      <c r="J160" s="14" t="s">
        <v>144</v>
      </c>
      <c r="K160" s="16">
        <v>45966</v>
      </c>
      <c r="L160" s="14">
        <v>6961</v>
      </c>
      <c r="M160" s="34">
        <f t="shared" si="8"/>
        <v>187.88</v>
      </c>
      <c r="N160" s="17">
        <v>187.88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1441|1440011|0|0|18017392000167|0|0,05</v>
      </c>
      <c r="B161" s="21" t="str">
        <f t="shared" si="7"/>
        <v>1441|1440011|0|0|6147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18017392000167</v>
      </c>
      <c r="H161" s="15" t="s">
        <v>181</v>
      </c>
      <c r="I161" s="14">
        <v>0</v>
      </c>
      <c r="J161" s="14" t="s">
        <v>144</v>
      </c>
      <c r="K161" s="16">
        <v>45932</v>
      </c>
      <c r="L161" s="14">
        <v>6147</v>
      </c>
      <c r="M161" s="34">
        <f t="shared" si="8"/>
        <v>0.05</v>
      </c>
      <c r="N161" s="17">
        <v>0.05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1441|1440011|0|0|18017392000167|0|1027,82</v>
      </c>
      <c r="B162" s="21" t="str">
        <f t="shared" si="7"/>
        <v>1441|1440011|0|0|6230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18017392000167</v>
      </c>
      <c r="H162" s="15" t="s">
        <v>181</v>
      </c>
      <c r="I162" s="14">
        <v>0</v>
      </c>
      <c r="J162" s="14" t="s">
        <v>144</v>
      </c>
      <c r="K162" s="16">
        <v>45936</v>
      </c>
      <c r="L162" s="14">
        <v>6230</v>
      </c>
      <c r="M162" s="34">
        <f t="shared" si="8"/>
        <v>1027.82</v>
      </c>
      <c r="N162" s="17">
        <v>1027.82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1441|1440011|0|0|18017392000167|0|233,31</v>
      </c>
      <c r="B163" s="21" t="str">
        <f t="shared" si="7"/>
        <v>1441|1440011|0|0|6900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18017392000167</v>
      </c>
      <c r="H163" s="15" t="s">
        <v>181</v>
      </c>
      <c r="I163" s="14">
        <v>0</v>
      </c>
      <c r="J163" s="14" t="s">
        <v>144</v>
      </c>
      <c r="K163" s="16">
        <v>45959</v>
      </c>
      <c r="L163" s="14">
        <v>6900</v>
      </c>
      <c r="M163" s="34">
        <f t="shared" si="8"/>
        <v>233.31</v>
      </c>
      <c r="N163" s="17">
        <v>233.31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1441|1440011|0|0|18017392000167|0|615,98</v>
      </c>
      <c r="B164" s="21" t="str">
        <f t="shared" si="7"/>
        <v>1441|1440011|0|0|6984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18017392000167</v>
      </c>
      <c r="H164" s="15" t="s">
        <v>181</v>
      </c>
      <c r="I164" s="14">
        <v>0</v>
      </c>
      <c r="J164" s="14" t="s">
        <v>144</v>
      </c>
      <c r="K164" s="16">
        <v>45966</v>
      </c>
      <c r="L164" s="14">
        <v>6984</v>
      </c>
      <c r="M164" s="34">
        <f t="shared" si="8"/>
        <v>615.98</v>
      </c>
      <c r="N164" s="17">
        <v>615.98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1441|1440011|0|0|18017442000106|0|0,03</v>
      </c>
      <c r="B165" s="21" t="str">
        <f t="shared" si="7"/>
        <v>1441|1440011|0|0|6177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18017442000106</v>
      </c>
      <c r="H165" s="15" t="s">
        <v>182</v>
      </c>
      <c r="I165" s="14">
        <v>0</v>
      </c>
      <c r="J165" s="14" t="s">
        <v>144</v>
      </c>
      <c r="K165" s="16">
        <v>45933</v>
      </c>
      <c r="L165" s="14">
        <v>6177</v>
      </c>
      <c r="M165" s="34">
        <f t="shared" si="8"/>
        <v>0.03</v>
      </c>
      <c r="N165" s="17">
        <v>0.03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1441|1440011|0|0|18017442000106|0|475,31</v>
      </c>
      <c r="B166" s="21" t="str">
        <f t="shared" si="7"/>
        <v>1441|1440011|0|0|6325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18017442000106</v>
      </c>
      <c r="H166" s="15" t="s">
        <v>182</v>
      </c>
      <c r="I166" s="14">
        <v>0</v>
      </c>
      <c r="J166" s="14" t="s">
        <v>144</v>
      </c>
      <c r="K166" s="16">
        <v>45937</v>
      </c>
      <c r="L166" s="14">
        <v>6325</v>
      </c>
      <c r="M166" s="34">
        <f t="shared" si="8"/>
        <v>475.31</v>
      </c>
      <c r="N166" s="17">
        <v>475.31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1441|1440011|0|0|18017442000106|0|299,73</v>
      </c>
      <c r="B167" s="21" t="str">
        <f t="shared" si="7"/>
        <v>1441|1440011|0|0|7089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18017442000106</v>
      </c>
      <c r="H167" s="15" t="s">
        <v>182</v>
      </c>
      <c r="I167" s="14">
        <v>0</v>
      </c>
      <c r="J167" s="14" t="s">
        <v>144</v>
      </c>
      <c r="K167" s="16">
        <v>45967</v>
      </c>
      <c r="L167" s="14">
        <v>7089</v>
      </c>
      <c r="M167" s="34">
        <f t="shared" si="8"/>
        <v>299.73</v>
      </c>
      <c r="N167" s="17">
        <v>299.73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1441|1440011|0|0|18025940000109|0|0,09</v>
      </c>
      <c r="B168" s="21" t="str">
        <f t="shared" si="7"/>
        <v>1441|1440011|0|0|6145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18025940000109</v>
      </c>
      <c r="H168" s="15" t="s">
        <v>183</v>
      </c>
      <c r="I168" s="14">
        <v>0</v>
      </c>
      <c r="J168" s="14" t="s">
        <v>144</v>
      </c>
      <c r="K168" s="16">
        <v>45932</v>
      </c>
      <c r="L168" s="14">
        <v>6145</v>
      </c>
      <c r="M168" s="34">
        <f t="shared" si="8"/>
        <v>0.09</v>
      </c>
      <c r="N168" s="17">
        <v>0.09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1441|1440011|0|0|18025940000109|0|803,79</v>
      </c>
      <c r="B169" s="21" t="str">
        <f t="shared" si="7"/>
        <v>1441|1440011|0|0|6228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18025940000109</v>
      </c>
      <c r="H169" s="15" t="s">
        <v>183</v>
      </c>
      <c r="I169" s="14">
        <v>0</v>
      </c>
      <c r="J169" s="14" t="s">
        <v>144</v>
      </c>
      <c r="K169" s="16">
        <v>45936</v>
      </c>
      <c r="L169" s="14">
        <v>6228</v>
      </c>
      <c r="M169" s="34">
        <f t="shared" si="8"/>
        <v>803.79</v>
      </c>
      <c r="N169" s="17">
        <v>803.79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1441|1440011|0|0|18025940000109|0|581,64</v>
      </c>
      <c r="B170" s="21" t="str">
        <f t="shared" si="7"/>
        <v>1441|1440011|0|0|6980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18025940000109</v>
      </c>
      <c r="H170" s="15" t="s">
        <v>183</v>
      </c>
      <c r="I170" s="14">
        <v>0</v>
      </c>
      <c r="J170" s="14" t="s">
        <v>144</v>
      </c>
      <c r="K170" s="16">
        <v>45966</v>
      </c>
      <c r="L170" s="14">
        <v>6980</v>
      </c>
      <c r="M170" s="34">
        <f t="shared" si="8"/>
        <v>581.64</v>
      </c>
      <c r="N170" s="17">
        <v>581.64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1441|1440011|0|0|18125161000177|0|238,66</v>
      </c>
      <c r="B171" s="21" t="str">
        <f t="shared" si="7"/>
        <v>1441|1440011|0|0|6257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18125161000177</v>
      </c>
      <c r="H171" s="15" t="s">
        <v>184</v>
      </c>
      <c r="I171" s="14">
        <v>0</v>
      </c>
      <c r="J171" s="14" t="s">
        <v>144</v>
      </c>
      <c r="K171" s="16">
        <v>45936</v>
      </c>
      <c r="L171" s="14">
        <v>6257</v>
      </c>
      <c r="M171" s="34">
        <f t="shared" si="8"/>
        <v>238.66</v>
      </c>
      <c r="N171" s="17">
        <v>238.66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1441|1440011|0|0|18125161000177|0|0,03</v>
      </c>
      <c r="B172" s="21" t="str">
        <f t="shared" si="7"/>
        <v>1441|1440011|0|0|6277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18125161000177</v>
      </c>
      <c r="H172" s="15" t="s">
        <v>184</v>
      </c>
      <c r="I172" s="14">
        <v>0</v>
      </c>
      <c r="J172" s="14" t="s">
        <v>144</v>
      </c>
      <c r="K172" s="16">
        <v>45937</v>
      </c>
      <c r="L172" s="14">
        <v>6277</v>
      </c>
      <c r="M172" s="34">
        <f t="shared" si="8"/>
        <v>0.03</v>
      </c>
      <c r="N172" s="17">
        <v>0.03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1441|1440011|0|0|18125161000177|0|0,01</v>
      </c>
      <c r="B173" s="21" t="str">
        <f t="shared" si="7"/>
        <v>1441|1440011|0|0|6278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18125161000177</v>
      </c>
      <c r="H173" s="15" t="s">
        <v>184</v>
      </c>
      <c r="I173" s="14">
        <v>0</v>
      </c>
      <c r="J173" s="14" t="s">
        <v>144</v>
      </c>
      <c r="K173" s="16">
        <v>45937</v>
      </c>
      <c r="L173" s="14">
        <v>6278</v>
      </c>
      <c r="M173" s="34">
        <f t="shared" si="8"/>
        <v>0.01</v>
      </c>
      <c r="N173" s="17">
        <v>0.01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1441|1440011|0|0|18125161000177|0|172,24</v>
      </c>
      <c r="B174" s="21" t="str">
        <f t="shared" si="7"/>
        <v>1441|1440011|0|0|6551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18125161000177</v>
      </c>
      <c r="H174" s="15" t="s">
        <v>184</v>
      </c>
      <c r="I174" s="14">
        <v>0</v>
      </c>
      <c r="J174" s="14" t="s">
        <v>144</v>
      </c>
      <c r="K174" s="16">
        <v>45939</v>
      </c>
      <c r="L174" s="14">
        <v>6551</v>
      </c>
      <c r="M174" s="34">
        <f t="shared" si="8"/>
        <v>172.24</v>
      </c>
      <c r="N174" s="17">
        <v>172.24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1441|1440011|0|0|18125161000177|0|82,43</v>
      </c>
      <c r="B175" s="21" t="str">
        <f t="shared" si="7"/>
        <v>1441|1440011|0|0|6552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18125161000177</v>
      </c>
      <c r="H175" s="15" t="s">
        <v>184</v>
      </c>
      <c r="I175" s="14">
        <v>0</v>
      </c>
      <c r="J175" s="14" t="s">
        <v>144</v>
      </c>
      <c r="K175" s="16">
        <v>45939</v>
      </c>
      <c r="L175" s="14">
        <v>6552</v>
      </c>
      <c r="M175" s="34">
        <f t="shared" si="8"/>
        <v>82.43</v>
      </c>
      <c r="N175" s="17">
        <v>82.43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1441|1440011|0|0|18125161000177|0|21,12</v>
      </c>
      <c r="B176" s="21" t="str">
        <f t="shared" si="7"/>
        <v>1441|1440011|0|0|6553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18125161000177</v>
      </c>
      <c r="H176" s="15" t="s">
        <v>184</v>
      </c>
      <c r="I176" s="14">
        <v>0</v>
      </c>
      <c r="J176" s="14" t="s">
        <v>144</v>
      </c>
      <c r="K176" s="16">
        <v>45939</v>
      </c>
      <c r="L176" s="14">
        <v>6553</v>
      </c>
      <c r="M176" s="34">
        <f t="shared" si="8"/>
        <v>21.12</v>
      </c>
      <c r="N176" s="17">
        <v>21.12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1441|1440011|0|0|18125161000177|0|9,83</v>
      </c>
      <c r="B177" s="21" t="str">
        <f t="shared" si="7"/>
        <v>1441|1440011|0|0|6554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18125161000177</v>
      </c>
      <c r="H177" s="15" t="s">
        <v>184</v>
      </c>
      <c r="I177" s="14">
        <v>0</v>
      </c>
      <c r="J177" s="14" t="s">
        <v>144</v>
      </c>
      <c r="K177" s="16">
        <v>45939</v>
      </c>
      <c r="L177" s="14">
        <v>6554</v>
      </c>
      <c r="M177" s="34">
        <f t="shared" si="8"/>
        <v>9.83</v>
      </c>
      <c r="N177" s="17">
        <v>9.83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1441|1440011|0|0|18125161000177|0|42,37</v>
      </c>
      <c r="B178" s="21" t="str">
        <f t="shared" si="7"/>
        <v>1441|1440011|0|0|6555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18125161000177</v>
      </c>
      <c r="H178" s="15" t="s">
        <v>184</v>
      </c>
      <c r="I178" s="14">
        <v>0</v>
      </c>
      <c r="J178" s="14" t="s">
        <v>144</v>
      </c>
      <c r="K178" s="16">
        <v>45939</v>
      </c>
      <c r="L178" s="14">
        <v>6555</v>
      </c>
      <c r="M178" s="34">
        <f t="shared" si="8"/>
        <v>42.37</v>
      </c>
      <c r="N178" s="17">
        <v>42.37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1441|1440011|0|0|18125161000177|0|175,46</v>
      </c>
      <c r="B179" s="21" t="str">
        <f t="shared" si="7"/>
        <v>1441|1440011|0|0|6556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18125161000177</v>
      </c>
      <c r="H179" s="15" t="s">
        <v>184</v>
      </c>
      <c r="I179" s="14">
        <v>0</v>
      </c>
      <c r="J179" s="14" t="s">
        <v>144</v>
      </c>
      <c r="K179" s="16">
        <v>45939</v>
      </c>
      <c r="L179" s="14">
        <v>6556</v>
      </c>
      <c r="M179" s="34">
        <f t="shared" si="8"/>
        <v>175.46</v>
      </c>
      <c r="N179" s="17">
        <v>175.46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1441|1440011|0|0|18125161000177|0|464,39</v>
      </c>
      <c r="B180" s="21" t="str">
        <f t="shared" si="7"/>
        <v>1441|1440011|0|0|6557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18125161000177</v>
      </c>
      <c r="H180" s="15" t="s">
        <v>184</v>
      </c>
      <c r="I180" s="14">
        <v>0</v>
      </c>
      <c r="J180" s="14" t="s">
        <v>144</v>
      </c>
      <c r="K180" s="16">
        <v>45939</v>
      </c>
      <c r="L180" s="14">
        <v>6557</v>
      </c>
      <c r="M180" s="34">
        <f t="shared" si="8"/>
        <v>464.39</v>
      </c>
      <c r="N180" s="17">
        <v>464.39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1441|1440011|0|0|18125161000177|0|15,42</v>
      </c>
      <c r="B181" s="21" t="str">
        <f t="shared" si="7"/>
        <v>1441|1440011|0|0|6558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18125161000177</v>
      </c>
      <c r="H181" s="15" t="s">
        <v>184</v>
      </c>
      <c r="I181" s="14">
        <v>0</v>
      </c>
      <c r="J181" s="14" t="s">
        <v>144</v>
      </c>
      <c r="K181" s="16">
        <v>45939</v>
      </c>
      <c r="L181" s="14">
        <v>6558</v>
      </c>
      <c r="M181" s="34">
        <f t="shared" si="8"/>
        <v>15.42</v>
      </c>
      <c r="N181" s="17">
        <v>15.42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1441|1440011|0|0|18125161000177|0|325,07</v>
      </c>
      <c r="B182" s="21" t="str">
        <f t="shared" si="7"/>
        <v>1441|1440011|0|0|7041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18125161000177</v>
      </c>
      <c r="H182" s="15" t="s">
        <v>184</v>
      </c>
      <c r="I182" s="14">
        <v>0</v>
      </c>
      <c r="J182" s="14" t="s">
        <v>144</v>
      </c>
      <c r="K182" s="16">
        <v>45967</v>
      </c>
      <c r="L182" s="14">
        <v>7041</v>
      </c>
      <c r="M182" s="34">
        <f t="shared" si="8"/>
        <v>325.07</v>
      </c>
      <c r="N182" s="17">
        <v>325.07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1441|1440011|0|0|18125161000177|0|30,82</v>
      </c>
      <c r="B183" s="21" t="str">
        <f t="shared" si="7"/>
        <v>1441|1440011|0|0|7042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18125161000177</v>
      </c>
      <c r="H183" s="15" t="s">
        <v>184</v>
      </c>
      <c r="I183" s="14">
        <v>0</v>
      </c>
      <c r="J183" s="14" t="s">
        <v>144</v>
      </c>
      <c r="K183" s="16">
        <v>45967</v>
      </c>
      <c r="L183" s="14">
        <v>7042</v>
      </c>
      <c r="M183" s="34">
        <f t="shared" si="8"/>
        <v>30.82</v>
      </c>
      <c r="N183" s="17">
        <v>30.82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1441|1440011|0|0|18125161000177|0|172,24</v>
      </c>
      <c r="B184" s="21" t="str">
        <f t="shared" si="7"/>
        <v>1441|1440011|0|0|7043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18125161000177</v>
      </c>
      <c r="H184" s="15" t="s">
        <v>184</v>
      </c>
      <c r="I184" s="14">
        <v>0</v>
      </c>
      <c r="J184" s="14" t="s">
        <v>144</v>
      </c>
      <c r="K184" s="16">
        <v>45967</v>
      </c>
      <c r="L184" s="14">
        <v>7043</v>
      </c>
      <c r="M184" s="34">
        <f t="shared" si="8"/>
        <v>172.24</v>
      </c>
      <c r="N184" s="17">
        <v>172.24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1441|1440011|0|0|18125161000177|0|21,12</v>
      </c>
      <c r="B185" s="21" t="str">
        <f t="shared" si="7"/>
        <v>1441|1440011|0|0|7044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18125161000177</v>
      </c>
      <c r="H185" s="15" t="s">
        <v>184</v>
      </c>
      <c r="I185" s="14">
        <v>0</v>
      </c>
      <c r="J185" s="14" t="s">
        <v>144</v>
      </c>
      <c r="K185" s="16">
        <v>45967</v>
      </c>
      <c r="L185" s="14">
        <v>7044</v>
      </c>
      <c r="M185" s="34">
        <f t="shared" si="8"/>
        <v>21.12</v>
      </c>
      <c r="N185" s="17">
        <v>21.12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1441|1440011|0|0|18125161000177|0|238,66</v>
      </c>
      <c r="B186" s="21" t="str">
        <f t="shared" si="7"/>
        <v>1441|1440011|0|0|367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18125161000177</v>
      </c>
      <c r="H186" s="15" t="s">
        <v>184</v>
      </c>
      <c r="I186" s="14">
        <v>0</v>
      </c>
      <c r="J186" s="14" t="s">
        <v>144</v>
      </c>
      <c r="K186" s="16">
        <v>45972</v>
      </c>
      <c r="L186" s="14">
        <v>367</v>
      </c>
      <c r="M186" s="34">
        <f t="shared" si="8"/>
        <v>238.66</v>
      </c>
      <c r="N186" s="17">
        <v>238.66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1441|1440011|0|0|18128207000101|0|0,01</v>
      </c>
      <c r="B187" s="21" t="str">
        <f t="shared" si="7"/>
        <v>1441|1440011|0|0|6170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18128207000101</v>
      </c>
      <c r="H187" s="15" t="s">
        <v>185</v>
      </c>
      <c r="I187" s="14">
        <v>0</v>
      </c>
      <c r="J187" s="14" t="s">
        <v>144</v>
      </c>
      <c r="K187" s="16">
        <v>45933</v>
      </c>
      <c r="L187" s="14">
        <v>6170</v>
      </c>
      <c r="M187" s="34">
        <f t="shared" si="8"/>
        <v>0.01</v>
      </c>
      <c r="N187" s="17">
        <v>0.01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1441|1440011|0|0|18128207000101|0|219,7</v>
      </c>
      <c r="B188" s="21" t="str">
        <f t="shared" si="7"/>
        <v>1441|1440011|0|0|6318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18128207000101</v>
      </c>
      <c r="H188" s="15" t="s">
        <v>185</v>
      </c>
      <c r="I188" s="14">
        <v>0</v>
      </c>
      <c r="J188" s="14" t="s">
        <v>144</v>
      </c>
      <c r="K188" s="16">
        <v>45937</v>
      </c>
      <c r="L188" s="14">
        <v>6318</v>
      </c>
      <c r="M188" s="34">
        <f t="shared" si="8"/>
        <v>219.7</v>
      </c>
      <c r="N188" s="17">
        <v>219.7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1441|1440011|0|0|18128207000101|0|180,72</v>
      </c>
      <c r="B189" s="21" t="str">
        <f t="shared" si="7"/>
        <v>1441|1440011|0|0|7014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18128207000101</v>
      </c>
      <c r="H189" s="15" t="s">
        <v>185</v>
      </c>
      <c r="I189" s="14">
        <v>0</v>
      </c>
      <c r="J189" s="14" t="s">
        <v>144</v>
      </c>
      <c r="K189" s="16">
        <v>45966</v>
      </c>
      <c r="L189" s="14">
        <v>7014</v>
      </c>
      <c r="M189" s="34">
        <f t="shared" si="8"/>
        <v>180.72</v>
      </c>
      <c r="N189" s="17">
        <v>180.72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1441|1440011|0|0|18132449000179|0|0,15</v>
      </c>
      <c r="B190" s="21" t="str">
        <f t="shared" si="7"/>
        <v>1441|1440011|0|0|6368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18132449000179</v>
      </c>
      <c r="H190" s="15" t="s">
        <v>186</v>
      </c>
      <c r="I190" s="14">
        <v>0</v>
      </c>
      <c r="J190" s="14" t="s">
        <v>144</v>
      </c>
      <c r="K190" s="16">
        <v>45938</v>
      </c>
      <c r="L190" s="14">
        <v>6368</v>
      </c>
      <c r="M190" s="34">
        <f t="shared" si="8"/>
        <v>0.15</v>
      </c>
      <c r="N190" s="17">
        <v>0.15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1441|1440011|0|0|18132449000179|0|816,34</v>
      </c>
      <c r="B191" s="21" t="str">
        <f t="shared" si="7"/>
        <v>1441|1440011|0|0|6730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18132449000179</v>
      </c>
      <c r="H191" s="15" t="s">
        <v>186</v>
      </c>
      <c r="I191" s="14">
        <v>0</v>
      </c>
      <c r="J191" s="14" t="s">
        <v>144</v>
      </c>
      <c r="K191" s="16">
        <v>45946</v>
      </c>
      <c r="L191" s="14">
        <v>6730</v>
      </c>
      <c r="M191" s="34">
        <f t="shared" si="8"/>
        <v>816.34</v>
      </c>
      <c r="N191" s="17">
        <v>816.34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1441|1440011|0|0|18132449000179|0|319,66</v>
      </c>
      <c r="B192" s="21" t="str">
        <f t="shared" si="7"/>
        <v>1441|1440011|0|0|6731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18132449000179</v>
      </c>
      <c r="H192" s="15" t="s">
        <v>186</v>
      </c>
      <c r="I192" s="14">
        <v>0</v>
      </c>
      <c r="J192" s="14" t="s">
        <v>144</v>
      </c>
      <c r="K192" s="16">
        <v>45946</v>
      </c>
      <c r="L192" s="14">
        <v>6731</v>
      </c>
      <c r="M192" s="34">
        <f t="shared" si="8"/>
        <v>319.66000000000003</v>
      </c>
      <c r="N192" s="17">
        <v>319.66000000000003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1441|1440011|0|0|18132449000179|0|1136,38</v>
      </c>
      <c r="B193" s="21" t="str">
        <f t="shared" si="7"/>
        <v>1441|1440011|0|0|7295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18132449000179</v>
      </c>
      <c r="H193" s="15" t="s">
        <v>186</v>
      </c>
      <c r="I193" s="14">
        <v>0</v>
      </c>
      <c r="J193" s="14" t="s">
        <v>144</v>
      </c>
      <c r="K193" s="16">
        <v>45972</v>
      </c>
      <c r="L193" s="14">
        <v>7295</v>
      </c>
      <c r="M193" s="34">
        <f t="shared" si="8"/>
        <v>1136.3800000000001</v>
      </c>
      <c r="N193" s="17">
        <v>1136.3800000000001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1441|1440011|0|0|18133306000181|0|0,01</v>
      </c>
      <c r="B194" s="21" t="str">
        <f t="shared" si="7"/>
        <v>1441|1440011|0|0|6284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18133306000181</v>
      </c>
      <c r="H194" s="15" t="s">
        <v>187</v>
      </c>
      <c r="I194" s="14">
        <v>0</v>
      </c>
      <c r="J194" s="14" t="s">
        <v>144</v>
      </c>
      <c r="K194" s="16">
        <v>45937</v>
      </c>
      <c r="L194" s="14">
        <v>6284</v>
      </c>
      <c r="M194" s="34">
        <f t="shared" si="8"/>
        <v>0.01</v>
      </c>
      <c r="N194" s="17">
        <v>0.01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1441|1440011|0|0|18133306000181|0|163,64</v>
      </c>
      <c r="B195" s="21" t="str">
        <f t="shared" si="7"/>
        <v>1441|1440011|0|0|6576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18133306000181</v>
      </c>
      <c r="H195" s="15" t="s">
        <v>187</v>
      </c>
      <c r="I195" s="14">
        <v>0</v>
      </c>
      <c r="J195" s="14" t="s">
        <v>144</v>
      </c>
      <c r="K195" s="16">
        <v>45939</v>
      </c>
      <c r="L195" s="14">
        <v>6576</v>
      </c>
      <c r="M195" s="34">
        <f t="shared" si="8"/>
        <v>163.63999999999999</v>
      </c>
      <c r="N195" s="17">
        <v>163.63999999999999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1441|1440011|0|0|18133306000181|0|15,72</v>
      </c>
      <c r="B196" s="21" t="str">
        <f t="shared" si="7"/>
        <v>1441|1440011|0|0|7229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18133306000181</v>
      </c>
      <c r="H196" s="15" t="s">
        <v>187</v>
      </c>
      <c r="I196" s="14">
        <v>0</v>
      </c>
      <c r="J196" s="14" t="s">
        <v>144</v>
      </c>
      <c r="K196" s="16">
        <v>45972</v>
      </c>
      <c r="L196" s="14">
        <v>7229</v>
      </c>
      <c r="M196" s="34">
        <f t="shared" si="8"/>
        <v>15.72</v>
      </c>
      <c r="N196" s="17">
        <v>15.72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1441|1440011|0|0|18133306000181|0|166,42</v>
      </c>
      <c r="B197" s="21" t="str">
        <f t="shared" ref="B197:B260" si="10">C197&amp;"|"&amp;D197&amp;"|"&amp;E197&amp;"|"&amp;F197&amp;"|"&amp;L197</f>
        <v>1441|1440011|0|0|7230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18133306000181</v>
      </c>
      <c r="H197" s="15" t="s">
        <v>187</v>
      </c>
      <c r="I197" s="14">
        <v>0</v>
      </c>
      <c r="J197" s="14" t="s">
        <v>144</v>
      </c>
      <c r="K197" s="16">
        <v>45972</v>
      </c>
      <c r="L197" s="14">
        <v>7230</v>
      </c>
      <c r="M197" s="34">
        <f t="shared" si="8"/>
        <v>166.42</v>
      </c>
      <c r="N197" s="17">
        <v>166.42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1441|1440011|0|0|18137927000133|0|279,21</v>
      </c>
      <c r="B198" s="21" t="str">
        <f t="shared" si="10"/>
        <v>1441|1440011|0|0|6597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18137927000133</v>
      </c>
      <c r="H198" s="15" t="s">
        <v>188</v>
      </c>
      <c r="I198" s="14">
        <v>0</v>
      </c>
      <c r="J198" s="14" t="s">
        <v>144</v>
      </c>
      <c r="K198" s="16">
        <v>45939</v>
      </c>
      <c r="L198" s="14">
        <v>6597</v>
      </c>
      <c r="M198" s="34">
        <f t="shared" ref="M198:M261" si="11">N198+O198</f>
        <v>279.20999999999998</v>
      </c>
      <c r="N198" s="17">
        <v>279.20999999999998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1441|1440011|0|0|18137927000133|0|187,88</v>
      </c>
      <c r="B199" s="21" t="str">
        <f t="shared" si="10"/>
        <v>1441|1440011|0|0|7298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18137927000133</v>
      </c>
      <c r="H199" s="15" t="s">
        <v>188</v>
      </c>
      <c r="I199" s="14">
        <v>0</v>
      </c>
      <c r="J199" s="14" t="s">
        <v>144</v>
      </c>
      <c r="K199" s="16">
        <v>45972</v>
      </c>
      <c r="L199" s="14">
        <v>7298</v>
      </c>
      <c r="M199" s="34">
        <f t="shared" si="11"/>
        <v>187.88</v>
      </c>
      <c r="N199" s="17">
        <v>187.88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1441|1440011|0|0|18140756000100|0|0,07</v>
      </c>
      <c r="B200" s="21" t="str">
        <f t="shared" si="10"/>
        <v>1441|1440011|0|0|6280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18140756000100</v>
      </c>
      <c r="H200" s="15" t="s">
        <v>189</v>
      </c>
      <c r="I200" s="14">
        <v>0</v>
      </c>
      <c r="J200" s="14" t="s">
        <v>144</v>
      </c>
      <c r="K200" s="16">
        <v>45937</v>
      </c>
      <c r="L200" s="14">
        <v>6280</v>
      </c>
      <c r="M200" s="34">
        <f t="shared" si="11"/>
        <v>7.0000000000000007E-2</v>
      </c>
      <c r="N200" s="17">
        <v>7.0000000000000007E-2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1441|1440011|0|0|18140756000100|0|301,46</v>
      </c>
      <c r="B201" s="21" t="str">
        <f t="shared" si="10"/>
        <v>1441|1440011|0|0|6548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18140756000100</v>
      </c>
      <c r="H201" s="15" t="s">
        <v>189</v>
      </c>
      <c r="I201" s="14">
        <v>0</v>
      </c>
      <c r="J201" s="14" t="s">
        <v>144</v>
      </c>
      <c r="K201" s="16">
        <v>45939</v>
      </c>
      <c r="L201" s="14">
        <v>6548</v>
      </c>
      <c r="M201" s="34">
        <f t="shared" si="11"/>
        <v>301.45999999999998</v>
      </c>
      <c r="N201" s="17">
        <v>301.45999999999998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1441|1440011|0|0|18140756000100|0|166,94</v>
      </c>
      <c r="B202" s="21" t="str">
        <f t="shared" si="10"/>
        <v>1441|1440011|0|0|7216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18140756000100</v>
      </c>
      <c r="H202" s="15" t="s">
        <v>189</v>
      </c>
      <c r="I202" s="14">
        <v>0</v>
      </c>
      <c r="J202" s="14" t="s">
        <v>144</v>
      </c>
      <c r="K202" s="16">
        <v>45972</v>
      </c>
      <c r="L202" s="14">
        <v>7216</v>
      </c>
      <c r="M202" s="34">
        <f t="shared" si="11"/>
        <v>166.94</v>
      </c>
      <c r="N202" s="17">
        <v>166.94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1441|1440011|0|0|18140764000148|0|0,01</v>
      </c>
      <c r="B203" s="21" t="str">
        <f t="shared" si="10"/>
        <v>1441|1440011|0|0|6168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18140764000148</v>
      </c>
      <c r="H203" s="15" t="s">
        <v>190</v>
      </c>
      <c r="I203" s="14">
        <v>0</v>
      </c>
      <c r="J203" s="14" t="s">
        <v>144</v>
      </c>
      <c r="K203" s="16">
        <v>45933</v>
      </c>
      <c r="L203" s="14">
        <v>6168</v>
      </c>
      <c r="M203" s="34">
        <f t="shared" si="11"/>
        <v>0.01</v>
      </c>
      <c r="N203" s="17">
        <v>0.01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1441|1440011|0|0|18140764000148|0|253,67</v>
      </c>
      <c r="B204" s="21" t="str">
        <f t="shared" si="10"/>
        <v>1441|1440011|0|0|6314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18140764000148</v>
      </c>
      <c r="H204" s="15" t="s">
        <v>190</v>
      </c>
      <c r="I204" s="14">
        <v>0</v>
      </c>
      <c r="J204" s="14" t="s">
        <v>144</v>
      </c>
      <c r="K204" s="16">
        <v>45937</v>
      </c>
      <c r="L204" s="14">
        <v>6314</v>
      </c>
      <c r="M204" s="34">
        <f t="shared" si="11"/>
        <v>253.67</v>
      </c>
      <c r="N204" s="17">
        <v>253.67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1441|1440011|0|0|18140764000148|0|187,88</v>
      </c>
      <c r="B205" s="21" t="str">
        <f t="shared" si="10"/>
        <v>1441|1440011|0|0|7002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18140764000148</v>
      </c>
      <c r="H205" s="15" t="s">
        <v>190</v>
      </c>
      <c r="I205" s="14">
        <v>0</v>
      </c>
      <c r="J205" s="14" t="s">
        <v>144</v>
      </c>
      <c r="K205" s="16">
        <v>45966</v>
      </c>
      <c r="L205" s="14">
        <v>7002</v>
      </c>
      <c r="M205" s="34">
        <f t="shared" si="11"/>
        <v>187.88</v>
      </c>
      <c r="N205" s="17">
        <v>187.88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1441|1440011|0|0|18188219000121|0|0,07</v>
      </c>
      <c r="B206" s="21" t="str">
        <f t="shared" si="10"/>
        <v>1441|1440011|0|0|6190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18188219000121</v>
      </c>
      <c r="H206" s="15" t="s">
        <v>191</v>
      </c>
      <c r="I206" s="14">
        <v>0</v>
      </c>
      <c r="J206" s="14" t="s">
        <v>144</v>
      </c>
      <c r="K206" s="16">
        <v>45933</v>
      </c>
      <c r="L206" s="14">
        <v>6190</v>
      </c>
      <c r="M206" s="34">
        <f t="shared" si="11"/>
        <v>7.0000000000000007E-2</v>
      </c>
      <c r="N206" s="17">
        <v>7.0000000000000007E-2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1441|1440011|0|0|18188219000121|0|543,7</v>
      </c>
      <c r="B207" s="21" t="str">
        <f t="shared" si="10"/>
        <v>1441|1440011|0|0|6344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18188219000121</v>
      </c>
      <c r="H207" s="15" t="s">
        <v>191</v>
      </c>
      <c r="I207" s="14">
        <v>0</v>
      </c>
      <c r="J207" s="14" t="s">
        <v>144</v>
      </c>
      <c r="K207" s="16">
        <v>45937</v>
      </c>
      <c r="L207" s="14">
        <v>6344</v>
      </c>
      <c r="M207" s="34">
        <f t="shared" si="11"/>
        <v>543.70000000000005</v>
      </c>
      <c r="N207" s="17">
        <v>543.70000000000005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1441|1440011|0|0|18188219000121|0|1732,76</v>
      </c>
      <c r="B208" s="21" t="str">
        <f t="shared" si="10"/>
        <v>1441|1440011|0|0|6881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18188219000121</v>
      </c>
      <c r="H208" s="15" t="s">
        <v>191</v>
      </c>
      <c r="I208" s="14">
        <v>0</v>
      </c>
      <c r="J208" s="14" t="s">
        <v>144</v>
      </c>
      <c r="K208" s="16">
        <v>45954</v>
      </c>
      <c r="L208" s="14">
        <v>6881</v>
      </c>
      <c r="M208" s="34">
        <f t="shared" si="11"/>
        <v>1732.76</v>
      </c>
      <c r="N208" s="17">
        <v>1732.76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1441|1440011|0|0|18188219000121|0|271,99</v>
      </c>
      <c r="B209" s="21" t="str">
        <f t="shared" si="10"/>
        <v>1441|1440011|0|0|7114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18188219000121</v>
      </c>
      <c r="H209" s="15" t="s">
        <v>191</v>
      </c>
      <c r="I209" s="14">
        <v>0</v>
      </c>
      <c r="J209" s="14" t="s">
        <v>144</v>
      </c>
      <c r="K209" s="16">
        <v>45968</v>
      </c>
      <c r="L209" s="14">
        <v>7114</v>
      </c>
      <c r="M209" s="34">
        <f t="shared" si="11"/>
        <v>271.99</v>
      </c>
      <c r="N209" s="17">
        <v>271.99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1441|1440011|0|0|18192898000102|0|0,03</v>
      </c>
      <c r="B210" s="21" t="str">
        <f t="shared" si="10"/>
        <v>1441|1440011|0|0|6363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18192898000102</v>
      </c>
      <c r="H210" s="15" t="s">
        <v>192</v>
      </c>
      <c r="I210" s="14">
        <v>0</v>
      </c>
      <c r="J210" s="14" t="s">
        <v>144</v>
      </c>
      <c r="K210" s="16">
        <v>45938</v>
      </c>
      <c r="L210" s="14">
        <v>6363</v>
      </c>
      <c r="M210" s="34">
        <f t="shared" si="11"/>
        <v>0.03</v>
      </c>
      <c r="N210" s="17">
        <v>0.03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1441|1440011|0|0|18192898000102|0|481,33</v>
      </c>
      <c r="B211" s="21" t="str">
        <f t="shared" si="10"/>
        <v>1441|1440011|0|0|6692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18192898000102</v>
      </c>
      <c r="H211" s="15" t="s">
        <v>192</v>
      </c>
      <c r="I211" s="14">
        <v>0</v>
      </c>
      <c r="J211" s="14" t="s">
        <v>144</v>
      </c>
      <c r="K211" s="16">
        <v>45940</v>
      </c>
      <c r="L211" s="14">
        <v>6692</v>
      </c>
      <c r="M211" s="34">
        <f t="shared" si="11"/>
        <v>481.33</v>
      </c>
      <c r="N211" s="17">
        <v>481.33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1441|1440011|0|0|18192898000102|0|326,29</v>
      </c>
      <c r="B212" s="21" t="str">
        <f t="shared" si="10"/>
        <v>1441|1440011|0|0|7309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18192898000102</v>
      </c>
      <c r="H212" s="15" t="s">
        <v>192</v>
      </c>
      <c r="I212" s="14">
        <v>0</v>
      </c>
      <c r="J212" s="14" t="s">
        <v>144</v>
      </c>
      <c r="K212" s="16">
        <v>45972</v>
      </c>
      <c r="L212" s="14">
        <v>7309</v>
      </c>
      <c r="M212" s="34">
        <f t="shared" si="11"/>
        <v>326.29000000000002</v>
      </c>
      <c r="N212" s="17">
        <v>326.29000000000002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1441|1440011|0|0|18239590000175|0|0,03</v>
      </c>
      <c r="B213" s="21" t="str">
        <f t="shared" si="10"/>
        <v>1441|1440011|0|0|6176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18239590000175</v>
      </c>
      <c r="H213" s="15" t="s">
        <v>193</v>
      </c>
      <c r="I213" s="14">
        <v>0</v>
      </c>
      <c r="J213" s="14" t="s">
        <v>144</v>
      </c>
      <c r="K213" s="16">
        <v>45933</v>
      </c>
      <c r="L213" s="14">
        <v>6176</v>
      </c>
      <c r="M213" s="34">
        <f t="shared" si="11"/>
        <v>0.03</v>
      </c>
      <c r="N213" s="17">
        <v>0.03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1441|1440011|0|0|18239590000175|0|480,08</v>
      </c>
      <c r="B214" s="21" t="str">
        <f t="shared" si="10"/>
        <v>1441|1440011|0|0|6324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18239590000175</v>
      </c>
      <c r="H214" s="15" t="s">
        <v>193</v>
      </c>
      <c r="I214" s="14">
        <v>0</v>
      </c>
      <c r="J214" s="14" t="s">
        <v>144</v>
      </c>
      <c r="K214" s="16">
        <v>45937</v>
      </c>
      <c r="L214" s="14">
        <v>6324</v>
      </c>
      <c r="M214" s="34">
        <f t="shared" si="11"/>
        <v>480.08</v>
      </c>
      <c r="N214" s="17">
        <v>480.08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1441|1440011|0|0|18239590000175|0|329,84</v>
      </c>
      <c r="B215" s="21" t="str">
        <f t="shared" si="10"/>
        <v>1441|1440011|0|0|7088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18239590000175</v>
      </c>
      <c r="H215" s="15" t="s">
        <v>193</v>
      </c>
      <c r="I215" s="14">
        <v>0</v>
      </c>
      <c r="J215" s="14" t="s">
        <v>144</v>
      </c>
      <c r="K215" s="16">
        <v>45967</v>
      </c>
      <c r="L215" s="14">
        <v>7088</v>
      </c>
      <c r="M215" s="34">
        <f t="shared" si="11"/>
        <v>329.84</v>
      </c>
      <c r="N215" s="17">
        <v>329.84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1441|1440011|0|0|18240119000105|0|0,14</v>
      </c>
      <c r="B216" s="21" t="str">
        <f t="shared" si="10"/>
        <v>1441|1440011|0|0|6193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18240119000105</v>
      </c>
      <c r="H216" s="15" t="s">
        <v>194</v>
      </c>
      <c r="I216" s="14">
        <v>0</v>
      </c>
      <c r="J216" s="14" t="s">
        <v>144</v>
      </c>
      <c r="K216" s="16">
        <v>45933</v>
      </c>
      <c r="L216" s="14">
        <v>6193</v>
      </c>
      <c r="M216" s="34">
        <f t="shared" si="11"/>
        <v>0.14000000000000001</v>
      </c>
      <c r="N216" s="17">
        <v>0.14000000000000001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1441|1440011|0|0|18240119000105|0|1080,04</v>
      </c>
      <c r="B217" s="21" t="str">
        <f t="shared" si="10"/>
        <v>1441|1440011|0|0|6346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18240119000105</v>
      </c>
      <c r="H217" s="15" t="s">
        <v>194</v>
      </c>
      <c r="I217" s="14">
        <v>0</v>
      </c>
      <c r="J217" s="14" t="s">
        <v>144</v>
      </c>
      <c r="K217" s="16">
        <v>45937</v>
      </c>
      <c r="L217" s="14">
        <v>6346</v>
      </c>
      <c r="M217" s="34">
        <f t="shared" si="11"/>
        <v>1080.04</v>
      </c>
      <c r="N217" s="17">
        <v>1080.04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1441|1440011|0|0|18240119000105|0|178,49</v>
      </c>
      <c r="B218" s="21" t="str">
        <f t="shared" si="10"/>
        <v>1441|1440011|0|0|6379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18240119000105</v>
      </c>
      <c r="H218" s="15" t="s">
        <v>194</v>
      </c>
      <c r="I218" s="14">
        <v>0</v>
      </c>
      <c r="J218" s="14" t="s">
        <v>144</v>
      </c>
      <c r="K218" s="16">
        <v>45938</v>
      </c>
      <c r="L218" s="14">
        <v>6379</v>
      </c>
      <c r="M218" s="34">
        <f t="shared" si="11"/>
        <v>178.49</v>
      </c>
      <c r="N218" s="17">
        <v>178.49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1441|1440011|0|0|18240119000105|0|178,49</v>
      </c>
      <c r="B219" s="21" t="str">
        <f t="shared" si="10"/>
        <v>1441|1440011|0|0|7078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18240119000105</v>
      </c>
      <c r="H219" s="15" t="s">
        <v>194</v>
      </c>
      <c r="I219" s="14">
        <v>0</v>
      </c>
      <c r="J219" s="14" t="s">
        <v>144</v>
      </c>
      <c r="K219" s="16">
        <v>45967</v>
      </c>
      <c r="L219" s="14">
        <v>7078</v>
      </c>
      <c r="M219" s="34">
        <f t="shared" si="11"/>
        <v>178.49</v>
      </c>
      <c r="N219" s="17">
        <v>178.49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1441|1440011|0|0|18240119000105|0|783,28</v>
      </c>
      <c r="B220" s="21" t="str">
        <f t="shared" si="10"/>
        <v>1441|1440011|0|0|7117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18240119000105</v>
      </c>
      <c r="H220" s="15" t="s">
        <v>194</v>
      </c>
      <c r="I220" s="14">
        <v>0</v>
      </c>
      <c r="J220" s="14" t="s">
        <v>144</v>
      </c>
      <c r="K220" s="16">
        <v>45968</v>
      </c>
      <c r="L220" s="14">
        <v>7117</v>
      </c>
      <c r="M220" s="34">
        <f t="shared" si="11"/>
        <v>783.28</v>
      </c>
      <c r="N220" s="17">
        <v>783.28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1441|1440011|0|0|18241349000180|0|0,1</v>
      </c>
      <c r="B221" s="21" t="str">
        <f t="shared" si="10"/>
        <v>1441|1440011|0|0|6191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18241349000180</v>
      </c>
      <c r="H221" s="15" t="s">
        <v>195</v>
      </c>
      <c r="I221" s="14">
        <v>0</v>
      </c>
      <c r="J221" s="14" t="s">
        <v>144</v>
      </c>
      <c r="K221" s="16">
        <v>45933</v>
      </c>
      <c r="L221" s="14">
        <v>6191</v>
      </c>
      <c r="M221" s="34">
        <f t="shared" si="11"/>
        <v>0.1</v>
      </c>
      <c r="N221" s="17">
        <v>0.1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1441|1440011|0|0|18241349000180|0|676,27</v>
      </c>
      <c r="B222" s="21" t="str">
        <f t="shared" si="10"/>
        <v>1441|1440011|0|0|6348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18241349000180</v>
      </c>
      <c r="H222" s="15" t="s">
        <v>195</v>
      </c>
      <c r="I222" s="14">
        <v>0</v>
      </c>
      <c r="J222" s="14" t="s">
        <v>144</v>
      </c>
      <c r="K222" s="16">
        <v>45937</v>
      </c>
      <c r="L222" s="14">
        <v>6348</v>
      </c>
      <c r="M222" s="34">
        <f t="shared" si="11"/>
        <v>676.27</v>
      </c>
      <c r="N222" s="17">
        <v>676.27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1441|1440011|0|0|18241349000180|0|419,47</v>
      </c>
      <c r="B223" s="21" t="str">
        <f t="shared" si="10"/>
        <v>1441|1440011|0|0|7115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18241349000180</v>
      </c>
      <c r="H223" s="15" t="s">
        <v>195</v>
      </c>
      <c r="I223" s="14">
        <v>0</v>
      </c>
      <c r="J223" s="14" t="s">
        <v>144</v>
      </c>
      <c r="K223" s="16">
        <v>45968</v>
      </c>
      <c r="L223" s="14">
        <v>7115</v>
      </c>
      <c r="M223" s="34">
        <f t="shared" si="11"/>
        <v>419.47</v>
      </c>
      <c r="N223" s="17">
        <v>419.47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1441|1440011|0|0|18241372000175|0|0,02</v>
      </c>
      <c r="B224" s="21" t="str">
        <f t="shared" si="10"/>
        <v>1441|1440011|0|0|6242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18241372000175</v>
      </c>
      <c r="H224" s="15" t="s">
        <v>196</v>
      </c>
      <c r="I224" s="14">
        <v>0</v>
      </c>
      <c r="J224" s="14" t="s">
        <v>144</v>
      </c>
      <c r="K224" s="16">
        <v>45936</v>
      </c>
      <c r="L224" s="14">
        <v>6242</v>
      </c>
      <c r="M224" s="34">
        <f t="shared" si="11"/>
        <v>0.02</v>
      </c>
      <c r="N224" s="17">
        <v>0.02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1441|1440011|0|0|18241372000175|0|172,75</v>
      </c>
      <c r="B225" s="21" t="str">
        <f t="shared" si="10"/>
        <v>1441|1440011|0|0|6321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18241372000175</v>
      </c>
      <c r="H225" s="15" t="s">
        <v>196</v>
      </c>
      <c r="I225" s="14">
        <v>0</v>
      </c>
      <c r="J225" s="14" t="s">
        <v>144</v>
      </c>
      <c r="K225" s="16">
        <v>45937</v>
      </c>
      <c r="L225" s="14">
        <v>6321</v>
      </c>
      <c r="M225" s="34">
        <f t="shared" si="11"/>
        <v>172.75</v>
      </c>
      <c r="N225" s="17">
        <v>172.75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1441|1440011|0|0|18241372000175|0|123,86</v>
      </c>
      <c r="B226" s="21" t="str">
        <f t="shared" si="10"/>
        <v>1441|1440011|0|0|7015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18241372000175</v>
      </c>
      <c r="H226" s="15" t="s">
        <v>196</v>
      </c>
      <c r="I226" s="14">
        <v>0</v>
      </c>
      <c r="J226" s="14" t="s">
        <v>144</v>
      </c>
      <c r="K226" s="16">
        <v>45966</v>
      </c>
      <c r="L226" s="14">
        <v>7015</v>
      </c>
      <c r="M226" s="34">
        <f t="shared" si="11"/>
        <v>123.86</v>
      </c>
      <c r="N226" s="17">
        <v>123.86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1441|1440011|0|0|18241380000111|0|0,03</v>
      </c>
      <c r="B227" s="21" t="str">
        <f t="shared" si="10"/>
        <v>1441|1440011|0|0|6146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18241380000111</v>
      </c>
      <c r="H227" s="15" t="s">
        <v>197</v>
      </c>
      <c r="I227" s="14">
        <v>0</v>
      </c>
      <c r="J227" s="14" t="s">
        <v>144</v>
      </c>
      <c r="K227" s="16">
        <v>45932</v>
      </c>
      <c r="L227" s="14">
        <v>6146</v>
      </c>
      <c r="M227" s="34">
        <f t="shared" si="11"/>
        <v>0.03</v>
      </c>
      <c r="N227" s="17">
        <v>0.03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1441|1440011|0|0|18241380000111|0|277,76</v>
      </c>
      <c r="B228" s="21" t="str">
        <f t="shared" si="10"/>
        <v>1441|1440011|0|0|6229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18241380000111</v>
      </c>
      <c r="H228" s="15" t="s">
        <v>197</v>
      </c>
      <c r="I228" s="14">
        <v>0</v>
      </c>
      <c r="J228" s="14" t="s">
        <v>144</v>
      </c>
      <c r="K228" s="16">
        <v>45936</v>
      </c>
      <c r="L228" s="14">
        <v>6229</v>
      </c>
      <c r="M228" s="34">
        <f t="shared" si="11"/>
        <v>277.76</v>
      </c>
      <c r="N228" s="17">
        <v>277.76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1441|1440011|0|0|18241380000111|0|187,89</v>
      </c>
      <c r="B229" s="21" t="str">
        <f t="shared" si="10"/>
        <v>1441|1440011|0|0|6981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18241380000111</v>
      </c>
      <c r="H229" s="15" t="s">
        <v>197</v>
      </c>
      <c r="I229" s="14">
        <v>0</v>
      </c>
      <c r="J229" s="14" t="s">
        <v>144</v>
      </c>
      <c r="K229" s="16">
        <v>45966</v>
      </c>
      <c r="L229" s="14">
        <v>6981</v>
      </c>
      <c r="M229" s="34">
        <f t="shared" si="11"/>
        <v>187.89</v>
      </c>
      <c r="N229" s="17">
        <v>187.89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1441|1440011|0|0|18241745000108|0|0,14</v>
      </c>
      <c r="B230" s="21" t="str">
        <f t="shared" si="10"/>
        <v>1441|1440011|0|0|6163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18241745000108</v>
      </c>
      <c r="H230" s="15" t="s">
        <v>198</v>
      </c>
      <c r="I230" s="14">
        <v>0</v>
      </c>
      <c r="J230" s="14" t="s">
        <v>144</v>
      </c>
      <c r="K230" s="16">
        <v>45933</v>
      </c>
      <c r="L230" s="14">
        <v>6163</v>
      </c>
      <c r="M230" s="34">
        <f t="shared" si="11"/>
        <v>0.14000000000000001</v>
      </c>
      <c r="N230" s="17">
        <v>0.14000000000000001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1441|1440011|0|0|18241745000108|0|176,94</v>
      </c>
      <c r="B231" s="21" t="str">
        <f t="shared" si="10"/>
        <v>1441|1440011|0|0|6256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18241745000108</v>
      </c>
      <c r="H231" s="15" t="s">
        <v>198</v>
      </c>
      <c r="I231" s="14">
        <v>0</v>
      </c>
      <c r="J231" s="14" t="s">
        <v>144</v>
      </c>
      <c r="K231" s="16">
        <v>45936</v>
      </c>
      <c r="L231" s="14">
        <v>6256</v>
      </c>
      <c r="M231" s="34">
        <f t="shared" si="11"/>
        <v>176.94</v>
      </c>
      <c r="N231" s="17">
        <v>176.94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1441|1440011|0|0|18241745000108|0|815,09</v>
      </c>
      <c r="B232" s="21" t="str">
        <f t="shared" si="10"/>
        <v>1441|1440011|0|0|6310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18241745000108</v>
      </c>
      <c r="H232" s="15" t="s">
        <v>198</v>
      </c>
      <c r="I232" s="14">
        <v>0</v>
      </c>
      <c r="J232" s="14" t="s">
        <v>144</v>
      </c>
      <c r="K232" s="16">
        <v>45937</v>
      </c>
      <c r="L232" s="14">
        <v>6310</v>
      </c>
      <c r="M232" s="34">
        <f t="shared" si="11"/>
        <v>815.09</v>
      </c>
      <c r="N232" s="17">
        <v>815.09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1441|1440011|0|0|18241745000108|0|555,9</v>
      </c>
      <c r="B233" s="21" t="str">
        <f t="shared" si="10"/>
        <v>1441|1440011|0|0|6997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18241745000108</v>
      </c>
      <c r="H233" s="15" t="s">
        <v>198</v>
      </c>
      <c r="I233" s="14">
        <v>0</v>
      </c>
      <c r="J233" s="14" t="s">
        <v>144</v>
      </c>
      <c r="K233" s="16">
        <v>45966</v>
      </c>
      <c r="L233" s="14">
        <v>6997</v>
      </c>
      <c r="M233" s="34">
        <f t="shared" si="11"/>
        <v>555.9</v>
      </c>
      <c r="N233" s="17">
        <v>555.9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1441|1440011|0|0|18241745000108|0|176,94</v>
      </c>
      <c r="B234" s="21" t="str">
        <f t="shared" si="10"/>
        <v>1441|1440011|0|0|7040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18241745000108</v>
      </c>
      <c r="H234" s="15" t="s">
        <v>198</v>
      </c>
      <c r="I234" s="14">
        <v>0</v>
      </c>
      <c r="J234" s="14" t="s">
        <v>144</v>
      </c>
      <c r="K234" s="16">
        <v>45967</v>
      </c>
      <c r="L234" s="14">
        <v>7040</v>
      </c>
      <c r="M234" s="34">
        <f t="shared" si="11"/>
        <v>176.94</v>
      </c>
      <c r="N234" s="17">
        <v>176.94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1441|1440011|0|0|18243220000101|0|480,11</v>
      </c>
      <c r="B235" s="21" t="str">
        <f t="shared" si="10"/>
        <v>1441|1440011|0|0|6521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18243220000101</v>
      </c>
      <c r="H235" s="15" t="s">
        <v>199</v>
      </c>
      <c r="I235" s="14">
        <v>0</v>
      </c>
      <c r="J235" s="14" t="s">
        <v>144</v>
      </c>
      <c r="K235" s="16">
        <v>45939</v>
      </c>
      <c r="L235" s="14">
        <v>6521</v>
      </c>
      <c r="M235" s="34">
        <f t="shared" si="11"/>
        <v>480.11</v>
      </c>
      <c r="N235" s="17">
        <v>480.11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1441|1440011|0|0|18243220000101|0|340,82</v>
      </c>
      <c r="B236" s="21" t="str">
        <f t="shared" si="10"/>
        <v>1441|1440011|0|0|7213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18243220000101</v>
      </c>
      <c r="H236" s="15" t="s">
        <v>199</v>
      </c>
      <c r="I236" s="14">
        <v>0</v>
      </c>
      <c r="J236" s="14" t="s">
        <v>144</v>
      </c>
      <c r="K236" s="16">
        <v>45972</v>
      </c>
      <c r="L236" s="14">
        <v>7213</v>
      </c>
      <c r="M236" s="34">
        <f t="shared" si="11"/>
        <v>340.82</v>
      </c>
      <c r="N236" s="17">
        <v>340.82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1441|1440011|0|0|18244376000107|0|0,11</v>
      </c>
      <c r="B237" s="21" t="str">
        <f t="shared" si="10"/>
        <v>1441|1440011|0|0|6356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18244376000107</v>
      </c>
      <c r="H237" s="15" t="s">
        <v>200</v>
      </c>
      <c r="I237" s="14">
        <v>0</v>
      </c>
      <c r="J237" s="14" t="s">
        <v>144</v>
      </c>
      <c r="K237" s="16">
        <v>45938</v>
      </c>
      <c r="L237" s="14">
        <v>6356</v>
      </c>
      <c r="M237" s="34">
        <f t="shared" si="11"/>
        <v>0.11</v>
      </c>
      <c r="N237" s="17">
        <v>0.11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1441|1440011|0|0|18244376000107|0|1287,61</v>
      </c>
      <c r="B238" s="21" t="str">
        <f t="shared" si="10"/>
        <v>1441|1440011|0|0|6613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18244376000107</v>
      </c>
      <c r="H238" s="15" t="s">
        <v>200</v>
      </c>
      <c r="I238" s="14">
        <v>0</v>
      </c>
      <c r="J238" s="14" t="s">
        <v>144</v>
      </c>
      <c r="K238" s="16">
        <v>45939</v>
      </c>
      <c r="L238" s="14">
        <v>6613</v>
      </c>
      <c r="M238" s="34">
        <f t="shared" si="11"/>
        <v>1287.6099999999999</v>
      </c>
      <c r="N238" s="17">
        <v>1287.6099999999999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1441|1440011|0|0|18244376000107|0|774,02</v>
      </c>
      <c r="B239" s="21" t="str">
        <f t="shared" si="10"/>
        <v>1441|1440011|0|0|7253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18244376000107</v>
      </c>
      <c r="H239" s="15" t="s">
        <v>200</v>
      </c>
      <c r="I239" s="14">
        <v>0</v>
      </c>
      <c r="J239" s="14" t="s">
        <v>144</v>
      </c>
      <c r="K239" s="16">
        <v>45972</v>
      </c>
      <c r="L239" s="14">
        <v>7253</v>
      </c>
      <c r="M239" s="34">
        <f t="shared" si="11"/>
        <v>774.02</v>
      </c>
      <c r="N239" s="17">
        <v>774.02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1441|1440011|0|0|18245167000188|0|0,03</v>
      </c>
      <c r="B240" s="21" t="str">
        <f t="shared" si="10"/>
        <v>1441|1440011|0|0|6366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18245167000188</v>
      </c>
      <c r="H240" s="15" t="s">
        <v>201</v>
      </c>
      <c r="I240" s="14">
        <v>0</v>
      </c>
      <c r="J240" s="14" t="s">
        <v>144</v>
      </c>
      <c r="K240" s="16">
        <v>45938</v>
      </c>
      <c r="L240" s="14">
        <v>6366</v>
      </c>
      <c r="M240" s="34">
        <f t="shared" si="11"/>
        <v>0.03</v>
      </c>
      <c r="N240" s="17">
        <v>0.03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1441|1440011|0|0|18245167000188|0|400,21</v>
      </c>
      <c r="B241" s="21" t="str">
        <f t="shared" si="10"/>
        <v>1441|1440011|0|0|6732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18245167000188</v>
      </c>
      <c r="H241" s="15" t="s">
        <v>201</v>
      </c>
      <c r="I241" s="14">
        <v>0</v>
      </c>
      <c r="J241" s="14" t="s">
        <v>144</v>
      </c>
      <c r="K241" s="16">
        <v>45946</v>
      </c>
      <c r="L241" s="14">
        <v>6732</v>
      </c>
      <c r="M241" s="34">
        <f t="shared" si="11"/>
        <v>400.21</v>
      </c>
      <c r="N241" s="17">
        <v>400.21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1441|1440011|0|0|18245167000188|0|274,51</v>
      </c>
      <c r="B242" s="21" t="str">
        <f t="shared" si="10"/>
        <v>1441|1440011|0|0|7291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18245167000188</v>
      </c>
      <c r="H242" s="15" t="s">
        <v>201</v>
      </c>
      <c r="I242" s="14">
        <v>0</v>
      </c>
      <c r="J242" s="14" t="s">
        <v>144</v>
      </c>
      <c r="K242" s="16">
        <v>45972</v>
      </c>
      <c r="L242" s="14">
        <v>7291</v>
      </c>
      <c r="M242" s="34">
        <f t="shared" si="11"/>
        <v>274.51</v>
      </c>
      <c r="N242" s="17">
        <v>274.51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1441|1440011|0|0|18278051000145|0|933,39</v>
      </c>
      <c r="B243" s="21" t="str">
        <f t="shared" si="10"/>
        <v>1441|1440011|0|0|6309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18278051000145</v>
      </c>
      <c r="H243" s="15" t="s">
        <v>202</v>
      </c>
      <c r="I243" s="14">
        <v>0</v>
      </c>
      <c r="J243" s="14" t="s">
        <v>144</v>
      </c>
      <c r="K243" s="16">
        <v>45937</v>
      </c>
      <c r="L243" s="14">
        <v>6309</v>
      </c>
      <c r="M243" s="34">
        <f t="shared" si="11"/>
        <v>933.39</v>
      </c>
      <c r="N243" s="17">
        <v>933.39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1441|1440011|0|0|18278051000145|0|686,49</v>
      </c>
      <c r="B244" s="21" t="str">
        <f t="shared" si="10"/>
        <v>1441|1440011|0|0|6996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18278051000145</v>
      </c>
      <c r="H244" s="15" t="s">
        <v>202</v>
      </c>
      <c r="I244" s="14">
        <v>0</v>
      </c>
      <c r="J244" s="14" t="s">
        <v>144</v>
      </c>
      <c r="K244" s="16">
        <v>45966</v>
      </c>
      <c r="L244" s="14">
        <v>6996</v>
      </c>
      <c r="M244" s="34">
        <f t="shared" si="11"/>
        <v>686.49</v>
      </c>
      <c r="N244" s="17">
        <v>686.49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1441|1440011|0|0|18291351000164|0|116,94</v>
      </c>
      <c r="B245" s="21" t="str">
        <f t="shared" si="10"/>
        <v>1441|1440011|0|0|6384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18291351000164</v>
      </c>
      <c r="H245" s="15" t="s">
        <v>203</v>
      </c>
      <c r="I245" s="14">
        <v>0</v>
      </c>
      <c r="J245" s="14" t="s">
        <v>144</v>
      </c>
      <c r="K245" s="16">
        <v>45938</v>
      </c>
      <c r="L245" s="14">
        <v>6384</v>
      </c>
      <c r="M245" s="34">
        <f t="shared" si="11"/>
        <v>116.94</v>
      </c>
      <c r="N245" s="17">
        <v>116.94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1441|1440011|0|0|18291351000164|0|0,1</v>
      </c>
      <c r="B246" s="21" t="str">
        <f t="shared" si="10"/>
        <v>1441|1440011|0|0|6389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18291351000164</v>
      </c>
      <c r="H246" s="15" t="s">
        <v>203</v>
      </c>
      <c r="I246" s="14">
        <v>0</v>
      </c>
      <c r="J246" s="14" t="s">
        <v>144</v>
      </c>
      <c r="K246" s="16">
        <v>45938</v>
      </c>
      <c r="L246" s="14">
        <v>6389</v>
      </c>
      <c r="M246" s="34">
        <f t="shared" si="11"/>
        <v>0.1</v>
      </c>
      <c r="N246" s="17">
        <v>0.1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1441|1440011|0|0|18291351000164|0|1164,09</v>
      </c>
      <c r="B247" s="21" t="str">
        <f t="shared" si="10"/>
        <v>1441|1440011|0|0|6606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18291351000164</v>
      </c>
      <c r="H247" s="15" t="s">
        <v>203</v>
      </c>
      <c r="I247" s="14">
        <v>0</v>
      </c>
      <c r="J247" s="14" t="s">
        <v>144</v>
      </c>
      <c r="K247" s="16">
        <v>45939</v>
      </c>
      <c r="L247" s="14">
        <v>6606</v>
      </c>
      <c r="M247" s="34">
        <f t="shared" si="11"/>
        <v>1164.0899999999999</v>
      </c>
      <c r="N247" s="17">
        <v>1164.0899999999999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1441|1440011|0|0|18291351000164|0|116,94</v>
      </c>
      <c r="B248" s="21" t="str">
        <f t="shared" si="10"/>
        <v>1441|1440011|0|0|7080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18291351000164</v>
      </c>
      <c r="H248" s="15" t="s">
        <v>203</v>
      </c>
      <c r="I248" s="14">
        <v>0</v>
      </c>
      <c r="J248" s="14" t="s">
        <v>144</v>
      </c>
      <c r="K248" s="16">
        <v>45967</v>
      </c>
      <c r="L248" s="14">
        <v>7080</v>
      </c>
      <c r="M248" s="34">
        <f t="shared" si="11"/>
        <v>116.94</v>
      </c>
      <c r="N248" s="17">
        <v>116.94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1441|1440011|0|0|18291351000164|0|835,64</v>
      </c>
      <c r="B249" s="21" t="str">
        <f t="shared" si="10"/>
        <v>1441|1440011|0|0|7227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18291351000164</v>
      </c>
      <c r="H249" s="15" t="s">
        <v>203</v>
      </c>
      <c r="I249" s="14">
        <v>0</v>
      </c>
      <c r="J249" s="14" t="s">
        <v>144</v>
      </c>
      <c r="K249" s="16">
        <v>45972</v>
      </c>
      <c r="L249" s="14">
        <v>7227</v>
      </c>
      <c r="M249" s="34">
        <f t="shared" si="11"/>
        <v>835.64</v>
      </c>
      <c r="N249" s="17">
        <v>835.64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1441|1440011|0|0|18291377000102|0|0,01</v>
      </c>
      <c r="B250" s="21" t="str">
        <f t="shared" si="10"/>
        <v>1441|1440011|0|0|6370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18291377000102</v>
      </c>
      <c r="H250" s="15" t="s">
        <v>204</v>
      </c>
      <c r="I250" s="14">
        <v>0</v>
      </c>
      <c r="J250" s="14" t="s">
        <v>144</v>
      </c>
      <c r="K250" s="16">
        <v>45938</v>
      </c>
      <c r="L250" s="14">
        <v>6370</v>
      </c>
      <c r="M250" s="34">
        <f t="shared" si="11"/>
        <v>0.01</v>
      </c>
      <c r="N250" s="17">
        <v>0.01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1441|1440011|0|0|18291377000102|0|179,7</v>
      </c>
      <c r="B251" s="21" t="str">
        <f t="shared" si="10"/>
        <v>1441|1440011|0|0|6694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18291377000102</v>
      </c>
      <c r="H251" s="15" t="s">
        <v>204</v>
      </c>
      <c r="I251" s="14">
        <v>0</v>
      </c>
      <c r="J251" s="14" t="s">
        <v>144</v>
      </c>
      <c r="K251" s="16">
        <v>45940</v>
      </c>
      <c r="L251" s="14">
        <v>6694</v>
      </c>
      <c r="M251" s="34">
        <f t="shared" si="11"/>
        <v>179.7</v>
      </c>
      <c r="N251" s="17">
        <v>179.7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1441|1440011|0|0|18291377000102|0|123,86</v>
      </c>
      <c r="B252" s="21" t="str">
        <f t="shared" si="10"/>
        <v>1441|1440011|0|0|7303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18291377000102</v>
      </c>
      <c r="H252" s="15" t="s">
        <v>204</v>
      </c>
      <c r="I252" s="14">
        <v>0</v>
      </c>
      <c r="J252" s="14" t="s">
        <v>144</v>
      </c>
      <c r="K252" s="16">
        <v>45972</v>
      </c>
      <c r="L252" s="14">
        <v>7303</v>
      </c>
      <c r="M252" s="34">
        <f t="shared" si="11"/>
        <v>123.86</v>
      </c>
      <c r="N252" s="17">
        <v>123.86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1441|1440011|0|0|18291385000159|0|648,69</v>
      </c>
      <c r="B253" s="21" t="str">
        <f t="shared" si="10"/>
        <v>1441|1440011|0|0|6250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18291385000159</v>
      </c>
      <c r="H253" s="15" t="s">
        <v>205</v>
      </c>
      <c r="I253" s="14">
        <v>0</v>
      </c>
      <c r="J253" s="14" t="s">
        <v>144</v>
      </c>
      <c r="K253" s="16">
        <v>45936</v>
      </c>
      <c r="L253" s="14">
        <v>6250</v>
      </c>
      <c r="M253" s="34">
        <f t="shared" si="11"/>
        <v>648.69000000000005</v>
      </c>
      <c r="N253" s="17">
        <v>648.69000000000005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1441|1440011|0|0|18291385000159|0|519,16</v>
      </c>
      <c r="B254" s="21" t="str">
        <f t="shared" si="10"/>
        <v>1441|1440011|0|0|6994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18291385000159</v>
      </c>
      <c r="H254" s="15" t="s">
        <v>205</v>
      </c>
      <c r="I254" s="14">
        <v>0</v>
      </c>
      <c r="J254" s="14" t="s">
        <v>144</v>
      </c>
      <c r="K254" s="16">
        <v>45966</v>
      </c>
      <c r="L254" s="14">
        <v>6994</v>
      </c>
      <c r="M254" s="34">
        <f t="shared" si="11"/>
        <v>519.16</v>
      </c>
      <c r="N254" s="17">
        <v>519.16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1441|1440011|0|0|18295303000144|0|0,05</v>
      </c>
      <c r="B255" s="21" t="str">
        <f t="shared" si="10"/>
        <v>1441|1440011|0|0|6186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18295303000144</v>
      </c>
      <c r="H255" s="15" t="s">
        <v>206</v>
      </c>
      <c r="I255" s="14">
        <v>0</v>
      </c>
      <c r="J255" s="14" t="s">
        <v>144</v>
      </c>
      <c r="K255" s="16">
        <v>45933</v>
      </c>
      <c r="L255" s="14">
        <v>6186</v>
      </c>
      <c r="M255" s="34">
        <f t="shared" si="11"/>
        <v>0.05</v>
      </c>
      <c r="N255" s="17">
        <v>0.05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1441|1440011|0|0|18295303000144|0|573,75</v>
      </c>
      <c r="B256" s="21" t="str">
        <f t="shared" si="10"/>
        <v>1441|1440011|0|0|6337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18295303000144</v>
      </c>
      <c r="H256" s="15" t="s">
        <v>206</v>
      </c>
      <c r="I256" s="14">
        <v>0</v>
      </c>
      <c r="J256" s="14" t="s">
        <v>144</v>
      </c>
      <c r="K256" s="16">
        <v>45937</v>
      </c>
      <c r="L256" s="14">
        <v>6337</v>
      </c>
      <c r="M256" s="34">
        <f t="shared" si="11"/>
        <v>573.75</v>
      </c>
      <c r="N256" s="17">
        <v>573.75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1441|1440011|0|0|18295303000144|0|308,62</v>
      </c>
      <c r="B257" s="21" t="str">
        <f t="shared" si="10"/>
        <v>1441|1440011|0|0|7106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18295303000144</v>
      </c>
      <c r="H257" s="15" t="s">
        <v>206</v>
      </c>
      <c r="I257" s="14">
        <v>0</v>
      </c>
      <c r="J257" s="14" t="s">
        <v>144</v>
      </c>
      <c r="K257" s="16">
        <v>45968</v>
      </c>
      <c r="L257" s="14">
        <v>7106</v>
      </c>
      <c r="M257" s="34">
        <f t="shared" si="11"/>
        <v>308.62</v>
      </c>
      <c r="N257" s="17">
        <v>308.62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1441|1440011|0|0|18295329000192|0|163,52</v>
      </c>
      <c r="B258" s="21" t="str">
        <f t="shared" si="10"/>
        <v>1441|1440011|0|0|6394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18295329000192</v>
      </c>
      <c r="H258" s="15" t="s">
        <v>207</v>
      </c>
      <c r="I258" s="14">
        <v>0</v>
      </c>
      <c r="J258" s="14" t="s">
        <v>144</v>
      </c>
      <c r="K258" s="16">
        <v>45938</v>
      </c>
      <c r="L258" s="14">
        <v>6394</v>
      </c>
      <c r="M258" s="34">
        <f t="shared" si="11"/>
        <v>163.52000000000001</v>
      </c>
      <c r="N258" s="17">
        <v>163.52000000000001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1441|1440011|0|0|18295329000192|0|115,34</v>
      </c>
      <c r="B259" s="21" t="str">
        <f t="shared" si="10"/>
        <v>1441|1440011|0|0|7120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18295329000192</v>
      </c>
      <c r="H259" s="15" t="s">
        <v>207</v>
      </c>
      <c r="I259" s="14">
        <v>0</v>
      </c>
      <c r="J259" s="14" t="s">
        <v>144</v>
      </c>
      <c r="K259" s="16">
        <v>45968</v>
      </c>
      <c r="L259" s="14">
        <v>7120</v>
      </c>
      <c r="M259" s="34">
        <f t="shared" si="11"/>
        <v>115.34</v>
      </c>
      <c r="N259" s="17">
        <v>115.34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1441|1440011|0|0|18299446000124|0|0,05</v>
      </c>
      <c r="B260" s="21" t="str">
        <f t="shared" si="10"/>
        <v>1441|1440011|0|0|6144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18299446000124</v>
      </c>
      <c r="H260" s="15" t="s">
        <v>208</v>
      </c>
      <c r="I260" s="14">
        <v>0</v>
      </c>
      <c r="J260" s="14" t="s">
        <v>144</v>
      </c>
      <c r="K260" s="16">
        <v>45932</v>
      </c>
      <c r="L260" s="14">
        <v>6144</v>
      </c>
      <c r="M260" s="34">
        <f t="shared" si="11"/>
        <v>0.05</v>
      </c>
      <c r="N260" s="17">
        <v>0.05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1441|1440011|0|0|18299446000124|0|513,47</v>
      </c>
      <c r="B261" s="21" t="str">
        <f t="shared" ref="B261:B324" si="13">C261&amp;"|"&amp;D261&amp;"|"&amp;E261&amp;"|"&amp;F261&amp;"|"&amp;L261</f>
        <v>1441|1440011|0|0|6227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18299446000124</v>
      </c>
      <c r="H261" s="15" t="s">
        <v>208</v>
      </c>
      <c r="I261" s="14">
        <v>0</v>
      </c>
      <c r="J261" s="14" t="s">
        <v>144</v>
      </c>
      <c r="K261" s="16">
        <v>45936</v>
      </c>
      <c r="L261" s="14">
        <v>6227</v>
      </c>
      <c r="M261" s="34">
        <f t="shared" si="11"/>
        <v>513.47</v>
      </c>
      <c r="N261" s="17">
        <v>513.47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1441|1440011|0|0|18299446000124|0|177,08</v>
      </c>
      <c r="B262" s="21" t="str">
        <f t="shared" si="13"/>
        <v>1441|1440011|0|0|6255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18299446000124</v>
      </c>
      <c r="H262" s="15" t="s">
        <v>208</v>
      </c>
      <c r="I262" s="14">
        <v>0</v>
      </c>
      <c r="J262" s="14" t="s">
        <v>144</v>
      </c>
      <c r="K262" s="16">
        <v>45936</v>
      </c>
      <c r="L262" s="14">
        <v>6255</v>
      </c>
      <c r="M262" s="34">
        <f t="shared" ref="M262:M325" si="14">N262+O262</f>
        <v>177.08</v>
      </c>
      <c r="N262" s="17">
        <v>177.08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1441|1440011|0|0|18299446000124|0|310,48</v>
      </c>
      <c r="B263" s="21" t="str">
        <f t="shared" si="13"/>
        <v>1441|1440011|0|0|6978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18299446000124</v>
      </c>
      <c r="H263" s="15" t="s">
        <v>208</v>
      </c>
      <c r="I263" s="14">
        <v>0</v>
      </c>
      <c r="J263" s="14" t="s">
        <v>144</v>
      </c>
      <c r="K263" s="16">
        <v>45966</v>
      </c>
      <c r="L263" s="14">
        <v>6978</v>
      </c>
      <c r="M263" s="34">
        <f t="shared" si="14"/>
        <v>310.48</v>
      </c>
      <c r="N263" s="17">
        <v>310.48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1441|1440011|0|0|18299446000124|0|177,08</v>
      </c>
      <c r="B264" s="21" t="str">
        <f t="shared" si="13"/>
        <v>1441|1440011|0|0|7038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18299446000124</v>
      </c>
      <c r="H264" s="15" t="s">
        <v>208</v>
      </c>
      <c r="I264" s="14">
        <v>0</v>
      </c>
      <c r="J264" s="14" t="s">
        <v>144</v>
      </c>
      <c r="K264" s="16">
        <v>45967</v>
      </c>
      <c r="L264" s="14">
        <v>7038</v>
      </c>
      <c r="M264" s="34">
        <f t="shared" si="14"/>
        <v>177.08</v>
      </c>
      <c r="N264" s="17">
        <v>177.08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1441|1440011|0|0|18301002000186|0|457,93</v>
      </c>
      <c r="B265" s="21" t="str">
        <f t="shared" si="13"/>
        <v>1441|1440011|0|0|6238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18301002000186</v>
      </c>
      <c r="H265" s="15" t="s">
        <v>209</v>
      </c>
      <c r="I265" s="14">
        <v>0</v>
      </c>
      <c r="J265" s="14" t="s">
        <v>144</v>
      </c>
      <c r="K265" s="16">
        <v>45936</v>
      </c>
      <c r="L265" s="14">
        <v>6238</v>
      </c>
      <c r="M265" s="34">
        <f t="shared" si="14"/>
        <v>457.93</v>
      </c>
      <c r="N265" s="17">
        <v>457.93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1441|1440011|0|0|18301002000186|0|326,29</v>
      </c>
      <c r="B266" s="21" t="str">
        <f t="shared" si="13"/>
        <v>1441|1440011|0|0|6951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18301002000186</v>
      </c>
      <c r="H266" s="15" t="s">
        <v>209</v>
      </c>
      <c r="I266" s="14">
        <v>0</v>
      </c>
      <c r="J266" s="14" t="s">
        <v>144</v>
      </c>
      <c r="K266" s="16">
        <v>45966</v>
      </c>
      <c r="L266" s="14">
        <v>6951</v>
      </c>
      <c r="M266" s="34">
        <f t="shared" si="14"/>
        <v>326.29000000000002</v>
      </c>
      <c r="N266" s="17">
        <v>326.29000000000002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1441|1440011|0|0|18301036000170|0|0,01</v>
      </c>
      <c r="B267" s="21" t="str">
        <f t="shared" si="13"/>
        <v>1441|1440011|0|0|6357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18301036000170</v>
      </c>
      <c r="H267" s="15" t="s">
        <v>210</v>
      </c>
      <c r="I267" s="14">
        <v>0</v>
      </c>
      <c r="J267" s="14" t="s">
        <v>144</v>
      </c>
      <c r="K267" s="16">
        <v>45938</v>
      </c>
      <c r="L267" s="14">
        <v>6357</v>
      </c>
      <c r="M267" s="34">
        <f t="shared" si="14"/>
        <v>0.01</v>
      </c>
      <c r="N267" s="17">
        <v>0.01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1441|1440011|0|0|18301036000170|0|481,87</v>
      </c>
      <c r="B268" s="21" t="str">
        <f t="shared" si="13"/>
        <v>1441|1440011|0|0|6616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18301036000170</v>
      </c>
      <c r="H268" s="15" t="s">
        <v>210</v>
      </c>
      <c r="I268" s="14">
        <v>0</v>
      </c>
      <c r="J268" s="14" t="s">
        <v>144</v>
      </c>
      <c r="K268" s="16">
        <v>45939</v>
      </c>
      <c r="L268" s="14">
        <v>6616</v>
      </c>
      <c r="M268" s="34">
        <f t="shared" si="14"/>
        <v>481.87</v>
      </c>
      <c r="N268" s="17">
        <v>481.87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1441|1440011|0|0|18301036000170|0|331,27</v>
      </c>
      <c r="B269" s="21" t="str">
        <f t="shared" si="13"/>
        <v>1441|1440011|0|0|7255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18301036000170</v>
      </c>
      <c r="H269" s="15" t="s">
        <v>210</v>
      </c>
      <c r="I269" s="14">
        <v>0</v>
      </c>
      <c r="J269" s="14" t="s">
        <v>144</v>
      </c>
      <c r="K269" s="16">
        <v>45972</v>
      </c>
      <c r="L269" s="14">
        <v>7255</v>
      </c>
      <c r="M269" s="34">
        <f t="shared" si="14"/>
        <v>331.27</v>
      </c>
      <c r="N269" s="17">
        <v>331.27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1441|1440011|0|0|18303156000107|0|0,03</v>
      </c>
      <c r="B270" s="21" t="str">
        <f t="shared" si="13"/>
        <v>1441|1440011|0|0|6179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18303156000107</v>
      </c>
      <c r="H270" s="15" t="s">
        <v>211</v>
      </c>
      <c r="I270" s="14">
        <v>0</v>
      </c>
      <c r="J270" s="14" t="s">
        <v>144</v>
      </c>
      <c r="K270" s="16">
        <v>45933</v>
      </c>
      <c r="L270" s="14">
        <v>6179</v>
      </c>
      <c r="M270" s="34">
        <f t="shared" si="14"/>
        <v>0.03</v>
      </c>
      <c r="N270" s="17">
        <v>0.03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1441|1440011|0|0|18303156000107|0|191,52</v>
      </c>
      <c r="B271" s="21" t="str">
        <f t="shared" si="13"/>
        <v>1441|1440011|0|0|6396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18303156000107</v>
      </c>
      <c r="H271" s="15" t="s">
        <v>211</v>
      </c>
      <c r="I271" s="14">
        <v>0</v>
      </c>
      <c r="J271" s="14" t="s">
        <v>144</v>
      </c>
      <c r="K271" s="16">
        <v>45938</v>
      </c>
      <c r="L271" s="14">
        <v>6396</v>
      </c>
      <c r="M271" s="34">
        <f t="shared" si="14"/>
        <v>191.52</v>
      </c>
      <c r="N271" s="17">
        <v>191.52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1441|1440011|0|0|18303156000107|0|187,88</v>
      </c>
      <c r="B272" s="21" t="str">
        <f t="shared" si="13"/>
        <v>1441|1440011|0|0|7121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18303156000107</v>
      </c>
      <c r="H272" s="15" t="s">
        <v>211</v>
      </c>
      <c r="I272" s="14">
        <v>0</v>
      </c>
      <c r="J272" s="14" t="s">
        <v>144</v>
      </c>
      <c r="K272" s="16">
        <v>45968</v>
      </c>
      <c r="L272" s="14">
        <v>7121</v>
      </c>
      <c r="M272" s="34">
        <f t="shared" si="14"/>
        <v>187.88</v>
      </c>
      <c r="N272" s="17">
        <v>187.88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1441|1440011|0|0|18306688000106|0|0,01</v>
      </c>
      <c r="B273" s="21" t="str">
        <f t="shared" si="13"/>
        <v>1441|1440011|0|0|6183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18306688000106</v>
      </c>
      <c r="H273" s="15" t="s">
        <v>212</v>
      </c>
      <c r="I273" s="14">
        <v>0</v>
      </c>
      <c r="J273" s="14" t="s">
        <v>144</v>
      </c>
      <c r="K273" s="16">
        <v>45933</v>
      </c>
      <c r="L273" s="14">
        <v>6183</v>
      </c>
      <c r="M273" s="34">
        <f t="shared" si="14"/>
        <v>0.01</v>
      </c>
      <c r="N273" s="17">
        <v>0.01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1441|1440011|0|0|18306688000106|0|277,94</v>
      </c>
      <c r="B274" s="21" t="str">
        <f t="shared" si="13"/>
        <v>1441|1440011|0|0|6333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18306688000106</v>
      </c>
      <c r="H274" s="15" t="s">
        <v>212</v>
      </c>
      <c r="I274" s="14">
        <v>0</v>
      </c>
      <c r="J274" s="14" t="s">
        <v>144</v>
      </c>
      <c r="K274" s="16">
        <v>45937</v>
      </c>
      <c r="L274" s="14">
        <v>6333</v>
      </c>
      <c r="M274" s="34">
        <f t="shared" si="14"/>
        <v>277.94</v>
      </c>
      <c r="N274" s="17">
        <v>277.94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1441|1440011|0|0|18306688000106|0|187,88</v>
      </c>
      <c r="B275" s="21" t="str">
        <f t="shared" si="13"/>
        <v>1441|1440011|0|0|7119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18306688000106</v>
      </c>
      <c r="H275" s="15" t="s">
        <v>212</v>
      </c>
      <c r="I275" s="14">
        <v>0</v>
      </c>
      <c r="J275" s="14" t="s">
        <v>144</v>
      </c>
      <c r="K275" s="16">
        <v>45968</v>
      </c>
      <c r="L275" s="14">
        <v>7119</v>
      </c>
      <c r="M275" s="34">
        <f t="shared" si="14"/>
        <v>187.88</v>
      </c>
      <c r="N275" s="17">
        <v>187.88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1441|1440011|0|0|18307439000127|0|0,1</v>
      </c>
      <c r="B276" s="21" t="str">
        <f t="shared" si="13"/>
        <v>1441|1440011|0|0|6182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18307439000127</v>
      </c>
      <c r="H276" s="15" t="s">
        <v>213</v>
      </c>
      <c r="I276" s="14">
        <v>0</v>
      </c>
      <c r="J276" s="14" t="s">
        <v>144</v>
      </c>
      <c r="K276" s="16">
        <v>45933</v>
      </c>
      <c r="L276" s="14">
        <v>6182</v>
      </c>
      <c r="M276" s="34">
        <f t="shared" si="14"/>
        <v>0.1</v>
      </c>
      <c r="N276" s="17">
        <v>0.1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1441|1440011|0|0|18307439000127|0|631,96</v>
      </c>
      <c r="B277" s="21" t="str">
        <f t="shared" si="13"/>
        <v>1441|1440011|0|0|6332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18307439000127</v>
      </c>
      <c r="H277" s="15" t="s">
        <v>213</v>
      </c>
      <c r="I277" s="14">
        <v>0</v>
      </c>
      <c r="J277" s="14" t="s">
        <v>144</v>
      </c>
      <c r="K277" s="16">
        <v>45937</v>
      </c>
      <c r="L277" s="14">
        <v>6332</v>
      </c>
      <c r="M277" s="34">
        <f t="shared" si="14"/>
        <v>631.96</v>
      </c>
      <c r="N277" s="17">
        <v>631.96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1441|1440011|0|0|18307439000127|0|429,34</v>
      </c>
      <c r="B278" s="21" t="str">
        <f t="shared" si="13"/>
        <v>1441|1440011|0|0|7094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18307439000127</v>
      </c>
      <c r="H278" s="15" t="s">
        <v>213</v>
      </c>
      <c r="I278" s="14">
        <v>0</v>
      </c>
      <c r="J278" s="14" t="s">
        <v>144</v>
      </c>
      <c r="K278" s="16">
        <v>45967</v>
      </c>
      <c r="L278" s="14">
        <v>7094</v>
      </c>
      <c r="M278" s="34">
        <f t="shared" si="14"/>
        <v>429.34</v>
      </c>
      <c r="N278" s="17">
        <v>429.34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1441|1440011|0|0|18309724000187|0|0,05</v>
      </c>
      <c r="B279" s="21" t="str">
        <f t="shared" si="13"/>
        <v>1441|1440011|0|0|6352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18309724000187</v>
      </c>
      <c r="H279" s="15" t="s">
        <v>214</v>
      </c>
      <c r="I279" s="14">
        <v>0</v>
      </c>
      <c r="J279" s="14" t="s">
        <v>144</v>
      </c>
      <c r="K279" s="16">
        <v>45938</v>
      </c>
      <c r="L279" s="14">
        <v>6352</v>
      </c>
      <c r="M279" s="34">
        <f t="shared" si="14"/>
        <v>0.05</v>
      </c>
      <c r="N279" s="17">
        <v>0.05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1441|1440011|0|0|18309724000187|0|499,53</v>
      </c>
      <c r="B280" s="21" t="str">
        <f t="shared" si="13"/>
        <v>1441|1440011|0|0|6608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18309724000187</v>
      </c>
      <c r="H280" s="15" t="s">
        <v>214</v>
      </c>
      <c r="I280" s="14">
        <v>0</v>
      </c>
      <c r="J280" s="14" t="s">
        <v>144</v>
      </c>
      <c r="K280" s="16">
        <v>45939</v>
      </c>
      <c r="L280" s="14">
        <v>6608</v>
      </c>
      <c r="M280" s="34">
        <f t="shared" si="14"/>
        <v>499.53</v>
      </c>
      <c r="N280" s="17">
        <v>499.53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1441|1440011|0|0|18309724000187|0|337,98</v>
      </c>
      <c r="B281" s="21" t="str">
        <f t="shared" si="13"/>
        <v>1441|1440011|0|0|7240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18309724000187</v>
      </c>
      <c r="H281" s="15" t="s">
        <v>214</v>
      </c>
      <c r="I281" s="14">
        <v>0</v>
      </c>
      <c r="J281" s="14" t="s">
        <v>144</v>
      </c>
      <c r="K281" s="16">
        <v>45972</v>
      </c>
      <c r="L281" s="14">
        <v>7240</v>
      </c>
      <c r="M281" s="34">
        <f t="shared" si="14"/>
        <v>337.98</v>
      </c>
      <c r="N281" s="17">
        <v>337.98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1441|1440011|0|0|18313817000185|0|170,58</v>
      </c>
      <c r="B282" s="21" t="str">
        <f t="shared" si="13"/>
        <v>1441|1440011|0|0|6668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18313817000185</v>
      </c>
      <c r="H282" s="15" t="s">
        <v>215</v>
      </c>
      <c r="I282" s="14">
        <v>0</v>
      </c>
      <c r="J282" s="14" t="s">
        <v>144</v>
      </c>
      <c r="K282" s="16">
        <v>45940</v>
      </c>
      <c r="L282" s="14">
        <v>6668</v>
      </c>
      <c r="M282" s="34">
        <f t="shared" si="14"/>
        <v>170.58</v>
      </c>
      <c r="N282" s="17">
        <v>170.58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1441|1440011|0|0|18313817000185|0|143,39</v>
      </c>
      <c r="B283" s="21" t="str">
        <f t="shared" si="13"/>
        <v>1441|1440011|0|0|7263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18313817000185</v>
      </c>
      <c r="H283" s="15" t="s">
        <v>215</v>
      </c>
      <c r="I283" s="14">
        <v>0</v>
      </c>
      <c r="J283" s="14" t="s">
        <v>144</v>
      </c>
      <c r="K283" s="16">
        <v>45972</v>
      </c>
      <c r="L283" s="14">
        <v>7263</v>
      </c>
      <c r="M283" s="34">
        <f t="shared" si="14"/>
        <v>143.38999999999999</v>
      </c>
      <c r="N283" s="17">
        <v>143.38999999999999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1441|1440011|0|0|18313866000118|0|0,02</v>
      </c>
      <c r="B284" s="21" t="str">
        <f t="shared" si="13"/>
        <v>1441|1440011|0|0|6188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18313866000118</v>
      </c>
      <c r="H284" s="15" t="s">
        <v>216</v>
      </c>
      <c r="I284" s="14">
        <v>0</v>
      </c>
      <c r="J284" s="14" t="s">
        <v>144</v>
      </c>
      <c r="K284" s="16">
        <v>45933</v>
      </c>
      <c r="L284" s="14">
        <v>6188</v>
      </c>
      <c r="M284" s="34">
        <f t="shared" si="14"/>
        <v>0.02</v>
      </c>
      <c r="N284" s="17">
        <v>0.02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1441|1440011|0|0|18313866000118|0|184,89</v>
      </c>
      <c r="B285" s="21" t="str">
        <f t="shared" si="13"/>
        <v>1441|1440011|0|0|6340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18313866000118</v>
      </c>
      <c r="H285" s="15" t="s">
        <v>216</v>
      </c>
      <c r="I285" s="14">
        <v>0</v>
      </c>
      <c r="J285" s="14" t="s">
        <v>144</v>
      </c>
      <c r="K285" s="16">
        <v>45937</v>
      </c>
      <c r="L285" s="14">
        <v>6340</v>
      </c>
      <c r="M285" s="34">
        <f t="shared" si="14"/>
        <v>184.89</v>
      </c>
      <c r="N285" s="17">
        <v>184.89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1441|1440011|0|0|18313866000118|0|123,86</v>
      </c>
      <c r="B286" s="21" t="str">
        <f t="shared" si="13"/>
        <v>1441|1440011|0|0|7107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18313866000118</v>
      </c>
      <c r="H286" s="15" t="s">
        <v>216</v>
      </c>
      <c r="I286" s="14">
        <v>0</v>
      </c>
      <c r="J286" s="14" t="s">
        <v>144</v>
      </c>
      <c r="K286" s="16">
        <v>45968</v>
      </c>
      <c r="L286" s="14">
        <v>7107</v>
      </c>
      <c r="M286" s="34">
        <f t="shared" si="14"/>
        <v>123.86</v>
      </c>
      <c r="N286" s="17">
        <v>123.86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1441|1440011|0|0|18314609000109|0|0,13</v>
      </c>
      <c r="B287" s="21" t="str">
        <f t="shared" si="13"/>
        <v>1441|1440011|0|0|6093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18314609000109</v>
      </c>
      <c r="H287" s="15" t="s">
        <v>217</v>
      </c>
      <c r="I287" s="14">
        <v>0</v>
      </c>
      <c r="J287" s="14" t="s">
        <v>144</v>
      </c>
      <c r="K287" s="16">
        <v>45931</v>
      </c>
      <c r="L287" s="14">
        <v>6093</v>
      </c>
      <c r="M287" s="34">
        <f t="shared" si="14"/>
        <v>0.13</v>
      </c>
      <c r="N287" s="17">
        <v>0.13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1441|1440011|0|0|18314609000109|0|0,22</v>
      </c>
      <c r="B288" s="21" t="str">
        <f t="shared" si="13"/>
        <v>1441|1440011|0|0|6094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18314609000109</v>
      </c>
      <c r="H288" s="15" t="s">
        <v>217</v>
      </c>
      <c r="I288" s="14">
        <v>0</v>
      </c>
      <c r="J288" s="14" t="s">
        <v>144</v>
      </c>
      <c r="K288" s="16">
        <v>45931</v>
      </c>
      <c r="L288" s="14">
        <v>6094</v>
      </c>
      <c r="M288" s="34">
        <f t="shared" si="14"/>
        <v>0.22</v>
      </c>
      <c r="N288" s="17">
        <v>0.22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1441|1440011|0|0|18314609000109|0|667,46</v>
      </c>
      <c r="B289" s="21" t="str">
        <f t="shared" si="13"/>
        <v>1441|1440011|0|0|6107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18314609000109</v>
      </c>
      <c r="H289" s="15" t="s">
        <v>217</v>
      </c>
      <c r="I289" s="14">
        <v>0</v>
      </c>
      <c r="J289" s="14" t="s">
        <v>144</v>
      </c>
      <c r="K289" s="16">
        <v>45931</v>
      </c>
      <c r="L289" s="14">
        <v>6107</v>
      </c>
      <c r="M289" s="34">
        <f t="shared" si="14"/>
        <v>667.46</v>
      </c>
      <c r="N289" s="17">
        <v>667.46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1441|1440011|0|0|18314609000109|0|988,54</v>
      </c>
      <c r="B290" s="21" t="str">
        <f t="shared" si="13"/>
        <v>1441|1440011|0|0|6108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18314609000109</v>
      </c>
      <c r="H290" s="15" t="s">
        <v>217</v>
      </c>
      <c r="I290" s="14">
        <v>0</v>
      </c>
      <c r="J290" s="14" t="s">
        <v>144</v>
      </c>
      <c r="K290" s="16">
        <v>45931</v>
      </c>
      <c r="L290" s="14">
        <v>6108</v>
      </c>
      <c r="M290" s="34">
        <f t="shared" si="14"/>
        <v>988.54</v>
      </c>
      <c r="N290" s="17">
        <v>988.54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1441|1440011|0|0|18314609000109|0|87,58</v>
      </c>
      <c r="B291" s="21" t="str">
        <f t="shared" si="13"/>
        <v>1441|1440011|0|0|6110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18314609000109</v>
      </c>
      <c r="H291" s="15" t="s">
        <v>217</v>
      </c>
      <c r="I291" s="14">
        <v>0</v>
      </c>
      <c r="J291" s="14" t="s">
        <v>144</v>
      </c>
      <c r="K291" s="16">
        <v>45931</v>
      </c>
      <c r="L291" s="14">
        <v>6110</v>
      </c>
      <c r="M291" s="34">
        <f t="shared" si="14"/>
        <v>87.58</v>
      </c>
      <c r="N291" s="17">
        <v>87.58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1441|1440011|0|0|18314609000109|0|57,89</v>
      </c>
      <c r="B292" s="21" t="str">
        <f t="shared" si="13"/>
        <v>1441|1440011|0|0|6111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18314609000109</v>
      </c>
      <c r="H292" s="15" t="s">
        <v>217</v>
      </c>
      <c r="I292" s="14">
        <v>0</v>
      </c>
      <c r="J292" s="14" t="s">
        <v>144</v>
      </c>
      <c r="K292" s="16">
        <v>45931</v>
      </c>
      <c r="L292" s="14">
        <v>6111</v>
      </c>
      <c r="M292" s="34">
        <f t="shared" si="14"/>
        <v>57.89</v>
      </c>
      <c r="N292" s="17">
        <v>57.89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1441|1440011|0|0|18314609000109|0|225,97</v>
      </c>
      <c r="B293" s="21" t="str">
        <f t="shared" si="13"/>
        <v>1441|1440011|0|0|6112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18314609000109</v>
      </c>
      <c r="H293" s="15" t="s">
        <v>217</v>
      </c>
      <c r="I293" s="14">
        <v>0</v>
      </c>
      <c r="J293" s="14" t="s">
        <v>144</v>
      </c>
      <c r="K293" s="16">
        <v>45931</v>
      </c>
      <c r="L293" s="14">
        <v>6112</v>
      </c>
      <c r="M293" s="34">
        <f t="shared" si="14"/>
        <v>225.97</v>
      </c>
      <c r="N293" s="17">
        <v>225.97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1441|1440011|0|0|18314609000109|0|105,45</v>
      </c>
      <c r="B294" s="21" t="str">
        <f t="shared" si="13"/>
        <v>1441|1440011|0|0|6113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18314609000109</v>
      </c>
      <c r="H294" s="15" t="s">
        <v>217</v>
      </c>
      <c r="I294" s="14">
        <v>0</v>
      </c>
      <c r="J294" s="14" t="s">
        <v>144</v>
      </c>
      <c r="K294" s="16">
        <v>45931</v>
      </c>
      <c r="L294" s="14">
        <v>6113</v>
      </c>
      <c r="M294" s="34">
        <f t="shared" si="14"/>
        <v>105.45</v>
      </c>
      <c r="N294" s="17">
        <v>105.45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1441|1440011|0|0|18314609000109|0|30,32</v>
      </c>
      <c r="B295" s="21" t="str">
        <f t="shared" si="13"/>
        <v>1441|1440011|0|0|6114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18314609000109</v>
      </c>
      <c r="H295" s="15" t="s">
        <v>217</v>
      </c>
      <c r="I295" s="14">
        <v>0</v>
      </c>
      <c r="J295" s="14" t="s">
        <v>144</v>
      </c>
      <c r="K295" s="16">
        <v>45931</v>
      </c>
      <c r="L295" s="14">
        <v>6114</v>
      </c>
      <c r="M295" s="34">
        <f t="shared" si="14"/>
        <v>30.32</v>
      </c>
      <c r="N295" s="17">
        <v>30.32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1441|1440011|0|0|18314609000109|0|10,06</v>
      </c>
      <c r="B296" s="21" t="str">
        <f t="shared" si="13"/>
        <v>1441|1440011|0|0|6115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18314609000109</v>
      </c>
      <c r="H296" s="15" t="s">
        <v>217</v>
      </c>
      <c r="I296" s="14">
        <v>0</v>
      </c>
      <c r="J296" s="14" t="s">
        <v>144</v>
      </c>
      <c r="K296" s="16">
        <v>45931</v>
      </c>
      <c r="L296" s="14">
        <v>6115</v>
      </c>
      <c r="M296" s="34">
        <f t="shared" si="14"/>
        <v>10.06</v>
      </c>
      <c r="N296" s="17">
        <v>10.06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1441|1440011|0|0|18314609000109|0|85,75</v>
      </c>
      <c r="B297" s="21" t="str">
        <f t="shared" si="13"/>
        <v>1441|1440011|0|0|6148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18314609000109</v>
      </c>
      <c r="H297" s="15" t="s">
        <v>217</v>
      </c>
      <c r="I297" s="14">
        <v>0</v>
      </c>
      <c r="J297" s="14" t="s">
        <v>144</v>
      </c>
      <c r="K297" s="16">
        <v>45933</v>
      </c>
      <c r="L297" s="14">
        <v>6148</v>
      </c>
      <c r="M297" s="34">
        <f t="shared" si="14"/>
        <v>85.75</v>
      </c>
      <c r="N297" s="17">
        <v>85.75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1441|1440011|0|0|18314609000109|0|617,65</v>
      </c>
      <c r="B298" s="21" t="str">
        <f t="shared" si="13"/>
        <v>1441|1440011|0|0|6174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18314609000109</v>
      </c>
      <c r="H298" s="15" t="s">
        <v>217</v>
      </c>
      <c r="I298" s="14">
        <v>0</v>
      </c>
      <c r="J298" s="14" t="s">
        <v>144</v>
      </c>
      <c r="K298" s="16">
        <v>45933</v>
      </c>
      <c r="L298" s="14">
        <v>6174</v>
      </c>
      <c r="M298" s="34">
        <f t="shared" si="14"/>
        <v>617.65</v>
      </c>
      <c r="N298" s="17">
        <v>617.65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1441|1440011|0|0|18314609000109|0|11,76</v>
      </c>
      <c r="B299" s="21" t="str">
        <f t="shared" si="13"/>
        <v>1441|1440011|0|0|6860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18314609000109</v>
      </c>
      <c r="H299" s="15" t="s">
        <v>217</v>
      </c>
      <c r="I299" s="14">
        <v>0</v>
      </c>
      <c r="J299" s="14" t="s">
        <v>144</v>
      </c>
      <c r="K299" s="16">
        <v>45953</v>
      </c>
      <c r="L299" s="14">
        <v>6860</v>
      </c>
      <c r="M299" s="34">
        <f t="shared" si="14"/>
        <v>11.76</v>
      </c>
      <c r="N299" s="17">
        <v>11.76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1441|1440011|0|0|18314609000109|0|997,48</v>
      </c>
      <c r="B300" s="21" t="str">
        <f t="shared" si="13"/>
        <v>1441|1440011|0|0|6862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18314609000109</v>
      </c>
      <c r="H300" s="15" t="s">
        <v>217</v>
      </c>
      <c r="I300" s="14">
        <v>0</v>
      </c>
      <c r="J300" s="14" t="s">
        <v>144</v>
      </c>
      <c r="K300" s="16">
        <v>45953</v>
      </c>
      <c r="L300" s="14">
        <v>6862</v>
      </c>
      <c r="M300" s="34">
        <f t="shared" si="14"/>
        <v>997.48</v>
      </c>
      <c r="N300" s="17">
        <v>997.48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1441|1440011|0|0|18314609000109|0|0</v>
      </c>
      <c r="B301" s="21" t="str">
        <f t="shared" si="13"/>
        <v>1441|1440011|0|0|6921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18314609000109</v>
      </c>
      <c r="H301" s="15" t="s">
        <v>217</v>
      </c>
      <c r="I301" s="14">
        <v>0</v>
      </c>
      <c r="J301" s="14" t="s">
        <v>144</v>
      </c>
      <c r="K301" s="16">
        <v>45964</v>
      </c>
      <c r="L301" s="14">
        <v>6921</v>
      </c>
      <c r="M301" s="34">
        <f t="shared" si="14"/>
        <v>0</v>
      </c>
      <c r="N301" s="17">
        <v>0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1441|1440011|0|0|18314609000109|0|2064,54</v>
      </c>
      <c r="B302" s="21" t="str">
        <f t="shared" si="13"/>
        <v>1441|1440011|0|0|6922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18314609000109</v>
      </c>
      <c r="H302" s="15" t="s">
        <v>217</v>
      </c>
      <c r="I302" s="14">
        <v>0</v>
      </c>
      <c r="J302" s="14" t="s">
        <v>144</v>
      </c>
      <c r="K302" s="16">
        <v>45964</v>
      </c>
      <c r="L302" s="14">
        <v>6922</v>
      </c>
      <c r="M302" s="34">
        <f t="shared" si="14"/>
        <v>2064.54</v>
      </c>
      <c r="N302" s="17">
        <v>2064.54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1441|1440011|0|0|18314609000109|0|152,49</v>
      </c>
      <c r="B303" s="21" t="str">
        <f t="shared" si="13"/>
        <v>1441|1440011|0|0|6941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18314609000109</v>
      </c>
      <c r="H303" s="15" t="s">
        <v>217</v>
      </c>
      <c r="I303" s="14">
        <v>0</v>
      </c>
      <c r="J303" s="14" t="s">
        <v>144</v>
      </c>
      <c r="K303" s="16">
        <v>45965</v>
      </c>
      <c r="L303" s="14">
        <v>6941</v>
      </c>
      <c r="M303" s="34">
        <f t="shared" si="14"/>
        <v>152.49</v>
      </c>
      <c r="N303" s="17">
        <v>152.49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1441|1440011|0|0|18314609000109|0|617,65</v>
      </c>
      <c r="B304" s="21" t="str">
        <f t="shared" si="13"/>
        <v>1441|1440011|0|0|7031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18314609000109</v>
      </c>
      <c r="H304" s="15" t="s">
        <v>217</v>
      </c>
      <c r="I304" s="14">
        <v>0</v>
      </c>
      <c r="J304" s="14" t="s">
        <v>144</v>
      </c>
      <c r="K304" s="16">
        <v>45967</v>
      </c>
      <c r="L304" s="14">
        <v>7031</v>
      </c>
      <c r="M304" s="34">
        <f t="shared" si="14"/>
        <v>617.65</v>
      </c>
      <c r="N304" s="17">
        <v>617.65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1441|1440011|0|0|18315226000147|0|29,59</v>
      </c>
      <c r="B305" s="21" t="str">
        <f t="shared" si="13"/>
        <v>1441|1440011|0|0|6531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18315226000147</v>
      </c>
      <c r="H305" s="15" t="s">
        <v>218</v>
      </c>
      <c r="I305" s="14">
        <v>0</v>
      </c>
      <c r="J305" s="14" t="s">
        <v>144</v>
      </c>
      <c r="K305" s="16">
        <v>45939</v>
      </c>
      <c r="L305" s="14">
        <v>6531</v>
      </c>
      <c r="M305" s="34">
        <f t="shared" si="14"/>
        <v>29.59</v>
      </c>
      <c r="N305" s="17">
        <v>29.59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1441|1440011|0|0|18315226000147|0|40,29</v>
      </c>
      <c r="B306" s="21" t="str">
        <f t="shared" si="13"/>
        <v>1441|1440011|0|0|6543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18315226000147</v>
      </c>
      <c r="H306" s="15" t="s">
        <v>218</v>
      </c>
      <c r="I306" s="14">
        <v>0</v>
      </c>
      <c r="J306" s="14" t="s">
        <v>144</v>
      </c>
      <c r="K306" s="16">
        <v>45939</v>
      </c>
      <c r="L306" s="14">
        <v>6543</v>
      </c>
      <c r="M306" s="34">
        <f t="shared" si="14"/>
        <v>40.29</v>
      </c>
      <c r="N306" s="17">
        <v>40.29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1441|1440011|0|0|18315226000147|0|52,11</v>
      </c>
      <c r="B307" s="21" t="str">
        <f t="shared" si="13"/>
        <v>1441|1440011|0|0|6544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18315226000147</v>
      </c>
      <c r="H307" s="15" t="s">
        <v>218</v>
      </c>
      <c r="I307" s="14">
        <v>0</v>
      </c>
      <c r="J307" s="14" t="s">
        <v>144</v>
      </c>
      <c r="K307" s="16">
        <v>45939</v>
      </c>
      <c r="L307" s="14">
        <v>6544</v>
      </c>
      <c r="M307" s="34">
        <f t="shared" si="14"/>
        <v>52.11</v>
      </c>
      <c r="N307" s="17">
        <v>52.11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1441|1440011|0|0|18315226000147|0|113,48</v>
      </c>
      <c r="B308" s="21" t="str">
        <f t="shared" si="13"/>
        <v>1441|1440011|0|0|6545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18315226000147</v>
      </c>
      <c r="H308" s="15" t="s">
        <v>218</v>
      </c>
      <c r="I308" s="14">
        <v>0</v>
      </c>
      <c r="J308" s="14" t="s">
        <v>144</v>
      </c>
      <c r="K308" s="16">
        <v>45939</v>
      </c>
      <c r="L308" s="14">
        <v>6545</v>
      </c>
      <c r="M308" s="34">
        <f t="shared" si="14"/>
        <v>113.48</v>
      </c>
      <c r="N308" s="17">
        <v>113.48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1441|1440011|0|0|18315226000147|0|81,37</v>
      </c>
      <c r="B309" s="21" t="str">
        <f t="shared" si="13"/>
        <v>1441|1440011|0|0|6546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18315226000147</v>
      </c>
      <c r="H309" s="15" t="s">
        <v>218</v>
      </c>
      <c r="I309" s="14">
        <v>0</v>
      </c>
      <c r="J309" s="14" t="s">
        <v>144</v>
      </c>
      <c r="K309" s="16">
        <v>45939</v>
      </c>
      <c r="L309" s="14">
        <v>6546</v>
      </c>
      <c r="M309" s="34">
        <f t="shared" si="14"/>
        <v>81.37</v>
      </c>
      <c r="N309" s="17">
        <v>81.37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1441|1440011|0|0|18315226000147|0|113,48</v>
      </c>
      <c r="B310" s="21" t="str">
        <f t="shared" si="13"/>
        <v>1441|1440011|0|0|7108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18315226000147</v>
      </c>
      <c r="H310" s="15" t="s">
        <v>218</v>
      </c>
      <c r="I310" s="14">
        <v>0</v>
      </c>
      <c r="J310" s="14" t="s">
        <v>144</v>
      </c>
      <c r="K310" s="16">
        <v>45968</v>
      </c>
      <c r="L310" s="14">
        <v>7108</v>
      </c>
      <c r="M310" s="34">
        <f t="shared" si="14"/>
        <v>113.48</v>
      </c>
      <c r="N310" s="17">
        <v>113.48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1441|1440011|0|0|18315226000147|0|10,38</v>
      </c>
      <c r="B311" s="21" t="str">
        <f t="shared" si="13"/>
        <v>1441|1440011|0|0|7109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18315226000147</v>
      </c>
      <c r="H311" s="15" t="s">
        <v>218</v>
      </c>
      <c r="I311" s="14">
        <v>0</v>
      </c>
      <c r="J311" s="14" t="s">
        <v>144</v>
      </c>
      <c r="K311" s="16">
        <v>45968</v>
      </c>
      <c r="L311" s="14">
        <v>7109</v>
      </c>
      <c r="M311" s="34">
        <f t="shared" si="14"/>
        <v>10.38</v>
      </c>
      <c r="N311" s="17">
        <v>10.38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1441|1440011|0|0|18315226000147|0|84,18</v>
      </c>
      <c r="B312" s="21" t="str">
        <f t="shared" si="13"/>
        <v>1441|1440011|0|0|7110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18315226000147</v>
      </c>
      <c r="H312" s="15" t="s">
        <v>218</v>
      </c>
      <c r="I312" s="14">
        <v>0</v>
      </c>
      <c r="J312" s="14" t="s">
        <v>144</v>
      </c>
      <c r="K312" s="16">
        <v>45968</v>
      </c>
      <c r="L312" s="14">
        <v>7110</v>
      </c>
      <c r="M312" s="34">
        <f t="shared" si="14"/>
        <v>84.18</v>
      </c>
      <c r="N312" s="17">
        <v>84.18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1441|1440011|0|0|18315226000147|0|10,34</v>
      </c>
      <c r="B313" s="21" t="str">
        <f t="shared" si="13"/>
        <v>1441|1440011|0|0|7111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18315226000147</v>
      </c>
      <c r="H313" s="15" t="s">
        <v>218</v>
      </c>
      <c r="I313" s="14">
        <v>0</v>
      </c>
      <c r="J313" s="14" t="s">
        <v>144</v>
      </c>
      <c r="K313" s="16">
        <v>45968</v>
      </c>
      <c r="L313" s="14">
        <v>7111</v>
      </c>
      <c r="M313" s="34">
        <f t="shared" si="14"/>
        <v>10.34</v>
      </c>
      <c r="N313" s="17">
        <v>10.34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1441|1440011|0|0|18318618000160|0|0,07</v>
      </c>
      <c r="B314" s="21" t="str">
        <f t="shared" si="13"/>
        <v>1441|1440011|0|0|6355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18318618000160</v>
      </c>
      <c r="H314" s="15" t="s">
        <v>219</v>
      </c>
      <c r="I314" s="14">
        <v>0</v>
      </c>
      <c r="J314" s="14" t="s">
        <v>144</v>
      </c>
      <c r="K314" s="16">
        <v>45938</v>
      </c>
      <c r="L314" s="14">
        <v>6355</v>
      </c>
      <c r="M314" s="34">
        <f t="shared" si="14"/>
        <v>7.0000000000000007E-2</v>
      </c>
      <c r="N314" s="17">
        <v>7.0000000000000007E-2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1441|1440011|0|0|18318618000160|0|318,05</v>
      </c>
      <c r="B315" s="21" t="str">
        <f t="shared" si="13"/>
        <v>1441|1440011|0|0|6611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18318618000160</v>
      </c>
      <c r="H315" s="15" t="s">
        <v>219</v>
      </c>
      <c r="I315" s="14">
        <v>0</v>
      </c>
      <c r="J315" s="14" t="s">
        <v>144</v>
      </c>
      <c r="K315" s="16">
        <v>45939</v>
      </c>
      <c r="L315" s="14">
        <v>6611</v>
      </c>
      <c r="M315" s="34">
        <f t="shared" si="14"/>
        <v>318.05</v>
      </c>
      <c r="N315" s="17">
        <v>318.05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1441|1440011|0|0|18318618000160|0|202,47</v>
      </c>
      <c r="B316" s="21" t="str">
        <f t="shared" si="13"/>
        <v>1441|1440011|0|0|7252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18318618000160</v>
      </c>
      <c r="H316" s="15" t="s">
        <v>219</v>
      </c>
      <c r="I316" s="14">
        <v>0</v>
      </c>
      <c r="J316" s="14" t="s">
        <v>144</v>
      </c>
      <c r="K316" s="16">
        <v>45972</v>
      </c>
      <c r="L316" s="14">
        <v>7252</v>
      </c>
      <c r="M316" s="34">
        <f t="shared" si="14"/>
        <v>202.47</v>
      </c>
      <c r="N316" s="17">
        <v>202.47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1441|1440011|0|0|18334268000125|0|264,99</v>
      </c>
      <c r="B317" s="21" t="str">
        <f t="shared" si="13"/>
        <v>1441|1440011|0|0|6204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18334268000125</v>
      </c>
      <c r="H317" s="15" t="s">
        <v>220</v>
      </c>
      <c r="I317" s="14">
        <v>0</v>
      </c>
      <c r="J317" s="14" t="s">
        <v>144</v>
      </c>
      <c r="K317" s="16">
        <v>45936</v>
      </c>
      <c r="L317" s="14">
        <v>6204</v>
      </c>
      <c r="M317" s="34">
        <f t="shared" si="14"/>
        <v>264.99</v>
      </c>
      <c r="N317" s="17">
        <v>264.99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1441|1440011|0|0|18334268000125|0|0,01</v>
      </c>
      <c r="B318" s="21" t="str">
        <f t="shared" si="13"/>
        <v>1441|1440011|0|0|6243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18334268000125</v>
      </c>
      <c r="H318" s="15" t="s">
        <v>220</v>
      </c>
      <c r="I318" s="14">
        <v>0</v>
      </c>
      <c r="J318" s="14" t="s">
        <v>144</v>
      </c>
      <c r="K318" s="16">
        <v>45936</v>
      </c>
      <c r="L318" s="14">
        <v>6243</v>
      </c>
      <c r="M318" s="34">
        <f t="shared" si="14"/>
        <v>0.01</v>
      </c>
      <c r="N318" s="17">
        <v>0.01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1441|1440011|0|0|18334268000125|0|174,98</v>
      </c>
      <c r="B319" s="21" t="str">
        <f t="shared" si="13"/>
        <v>1441|1440011|0|0|6954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18334268000125</v>
      </c>
      <c r="H319" s="15" t="s">
        <v>220</v>
      </c>
      <c r="I319" s="14">
        <v>0</v>
      </c>
      <c r="J319" s="14" t="s">
        <v>144</v>
      </c>
      <c r="K319" s="16">
        <v>45966</v>
      </c>
      <c r="L319" s="14">
        <v>6954</v>
      </c>
      <c r="M319" s="34">
        <f t="shared" si="14"/>
        <v>174.98</v>
      </c>
      <c r="N319" s="17">
        <v>174.98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1441|1440011|0|0|18338178000102|0|0,29</v>
      </c>
      <c r="B320" s="21" t="str">
        <f t="shared" si="13"/>
        <v>1441|1440011|0|0|6105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18338178000102</v>
      </c>
      <c r="H320" s="15" t="s">
        <v>221</v>
      </c>
      <c r="I320" s="14">
        <v>0</v>
      </c>
      <c r="J320" s="14" t="s">
        <v>144</v>
      </c>
      <c r="K320" s="16">
        <v>45931</v>
      </c>
      <c r="L320" s="14">
        <v>6105</v>
      </c>
      <c r="M320" s="34">
        <f t="shared" si="14"/>
        <v>0.28999999999999998</v>
      </c>
      <c r="N320" s="17">
        <v>0.28999999999999998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1441|1440011|0|0|18338178000102|0|5025,68</v>
      </c>
      <c r="B321" s="21" t="str">
        <f t="shared" si="13"/>
        <v>1441|1440011|0|0|6126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18338178000102</v>
      </c>
      <c r="H321" s="15" t="s">
        <v>221</v>
      </c>
      <c r="I321" s="14">
        <v>0</v>
      </c>
      <c r="J321" s="14" t="s">
        <v>144</v>
      </c>
      <c r="K321" s="16">
        <v>45931</v>
      </c>
      <c r="L321" s="14">
        <v>6126</v>
      </c>
      <c r="M321" s="34">
        <f t="shared" si="14"/>
        <v>5025.68</v>
      </c>
      <c r="N321" s="17">
        <v>5025.68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1441|1440011|0|0|18338178000102|0|300,98</v>
      </c>
      <c r="B322" s="21" t="str">
        <f t="shared" si="13"/>
        <v>1441|1440011|0|0|6203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18338178000102</v>
      </c>
      <c r="H322" s="15" t="s">
        <v>221</v>
      </c>
      <c r="I322" s="14">
        <v>0</v>
      </c>
      <c r="J322" s="14" t="s">
        <v>144</v>
      </c>
      <c r="K322" s="16">
        <v>45936</v>
      </c>
      <c r="L322" s="14">
        <v>6203</v>
      </c>
      <c r="M322" s="34">
        <f t="shared" si="14"/>
        <v>300.98</v>
      </c>
      <c r="N322" s="17">
        <v>300.98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1441|1440011|0|0|18338178000102|0|3661,46</v>
      </c>
      <c r="B323" s="21" t="str">
        <f t="shared" si="13"/>
        <v>1441|1440011|0|0|6927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18338178000102</v>
      </c>
      <c r="H323" s="15" t="s">
        <v>221</v>
      </c>
      <c r="I323" s="14">
        <v>0</v>
      </c>
      <c r="J323" s="14" t="s">
        <v>144</v>
      </c>
      <c r="K323" s="16">
        <v>45964</v>
      </c>
      <c r="L323" s="14">
        <v>6927</v>
      </c>
      <c r="M323" s="34">
        <f t="shared" si="14"/>
        <v>3661.46</v>
      </c>
      <c r="N323" s="17">
        <v>3661.46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1441|1440011|0|0|18338178000102|0|300,98</v>
      </c>
      <c r="B324" s="21" t="str">
        <f t="shared" si="13"/>
        <v>1441|1440011|0|0|7032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18338178000102</v>
      </c>
      <c r="H324" s="15" t="s">
        <v>221</v>
      </c>
      <c r="I324" s="14">
        <v>0</v>
      </c>
      <c r="J324" s="14" t="s">
        <v>144</v>
      </c>
      <c r="K324" s="16">
        <v>45967</v>
      </c>
      <c r="L324" s="14">
        <v>7032</v>
      </c>
      <c r="M324" s="34">
        <f t="shared" si="14"/>
        <v>300.98</v>
      </c>
      <c r="N324" s="17">
        <v>300.98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1441|1440011|0|0|18338194000103|0|0,01</v>
      </c>
      <c r="B325" s="21" t="str">
        <f t="shared" ref="B325:B388" si="16">C325&amp;"|"&amp;D325&amp;"|"&amp;E325&amp;"|"&amp;F325&amp;"|"&amp;L325</f>
        <v>1441|1440011|0|0|6172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18338194000103</v>
      </c>
      <c r="H325" s="15" t="s">
        <v>222</v>
      </c>
      <c r="I325" s="14">
        <v>0</v>
      </c>
      <c r="J325" s="14" t="s">
        <v>144</v>
      </c>
      <c r="K325" s="16">
        <v>45933</v>
      </c>
      <c r="L325" s="14">
        <v>6172</v>
      </c>
      <c r="M325" s="34">
        <f t="shared" si="14"/>
        <v>0.01</v>
      </c>
      <c r="N325" s="17">
        <v>0.01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1441|1440011|0|0|18338194000103|0|4,57</v>
      </c>
      <c r="B326" s="21" t="str">
        <f t="shared" si="16"/>
        <v>1441|1440011|0|0|6435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18338194000103</v>
      </c>
      <c r="H326" s="15" t="s">
        <v>222</v>
      </c>
      <c r="I326" s="14">
        <v>0</v>
      </c>
      <c r="J326" s="14" t="s">
        <v>144</v>
      </c>
      <c r="K326" s="16">
        <v>45938</v>
      </c>
      <c r="L326" s="14">
        <v>6435</v>
      </c>
      <c r="M326" s="34">
        <f t="shared" ref="M326:M389" si="17">N326+O326</f>
        <v>4.57</v>
      </c>
      <c r="N326" s="17">
        <v>4.57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1441|1440011|0|0|18338194000103|0|38,73</v>
      </c>
      <c r="B327" s="21" t="str">
        <f t="shared" si="16"/>
        <v>1441|1440011|0|0|6437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18338194000103</v>
      </c>
      <c r="H327" s="15" t="s">
        <v>222</v>
      </c>
      <c r="I327" s="14">
        <v>0</v>
      </c>
      <c r="J327" s="14" t="s">
        <v>144</v>
      </c>
      <c r="K327" s="16">
        <v>45938</v>
      </c>
      <c r="L327" s="14">
        <v>6437</v>
      </c>
      <c r="M327" s="34">
        <f t="shared" si="17"/>
        <v>38.729999999999997</v>
      </c>
      <c r="N327" s="17">
        <v>38.729999999999997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1441|1440011|0|0|18338194000103|0|9,87</v>
      </c>
      <c r="B328" s="21" t="str">
        <f t="shared" si="16"/>
        <v>1441|1440011|0|0|6439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18338194000103</v>
      </c>
      <c r="H328" s="15" t="s">
        <v>222</v>
      </c>
      <c r="I328" s="14">
        <v>0</v>
      </c>
      <c r="J328" s="14" t="s">
        <v>144</v>
      </c>
      <c r="K328" s="16">
        <v>45938</v>
      </c>
      <c r="L328" s="14">
        <v>6439</v>
      </c>
      <c r="M328" s="34">
        <f t="shared" si="17"/>
        <v>9.8699999999999992</v>
      </c>
      <c r="N328" s="17">
        <v>9.8699999999999992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1441|1440011|0|0|18338194000103|0|81,37</v>
      </c>
      <c r="B329" s="21" t="str">
        <f t="shared" si="16"/>
        <v>1441|1440011|0|0|6440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18338194000103</v>
      </c>
      <c r="H329" s="15" t="s">
        <v>222</v>
      </c>
      <c r="I329" s="14">
        <v>0</v>
      </c>
      <c r="J329" s="14" t="s">
        <v>144</v>
      </c>
      <c r="K329" s="16">
        <v>45938</v>
      </c>
      <c r="L329" s="14">
        <v>6440</v>
      </c>
      <c r="M329" s="34">
        <f t="shared" si="17"/>
        <v>81.37</v>
      </c>
      <c r="N329" s="17">
        <v>81.37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1441|1440011|0|0|18338194000103|0|81,37</v>
      </c>
      <c r="B330" s="21" t="str">
        <f t="shared" si="16"/>
        <v>1441|1440011|0|0|7046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18338194000103</v>
      </c>
      <c r="H330" s="15" t="s">
        <v>222</v>
      </c>
      <c r="I330" s="14">
        <v>0</v>
      </c>
      <c r="J330" s="14" t="s">
        <v>144</v>
      </c>
      <c r="K330" s="16">
        <v>45967</v>
      </c>
      <c r="L330" s="14">
        <v>7046</v>
      </c>
      <c r="M330" s="34">
        <f t="shared" si="17"/>
        <v>81.37</v>
      </c>
      <c r="N330" s="17">
        <v>81.37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1441|1440011|0|0|18338194000103|0|9,87</v>
      </c>
      <c r="B331" s="21" t="str">
        <f t="shared" si="16"/>
        <v>1441|1440011|0|0|7048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18338194000103</v>
      </c>
      <c r="H331" s="15" t="s">
        <v>222</v>
      </c>
      <c r="I331" s="14">
        <v>0</v>
      </c>
      <c r="J331" s="14" t="s">
        <v>144</v>
      </c>
      <c r="K331" s="16">
        <v>45967</v>
      </c>
      <c r="L331" s="14">
        <v>7048</v>
      </c>
      <c r="M331" s="34">
        <f t="shared" si="17"/>
        <v>9.8699999999999992</v>
      </c>
      <c r="N331" s="17">
        <v>9.8699999999999992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1441|1440011|0|0|18338251000146|0|0,04</v>
      </c>
      <c r="B332" s="21" t="str">
        <f t="shared" si="16"/>
        <v>1441|1440011|0|0|6166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18338251000146</v>
      </c>
      <c r="H332" s="15" t="s">
        <v>223</v>
      </c>
      <c r="I332" s="14">
        <v>0</v>
      </c>
      <c r="J332" s="14" t="s">
        <v>144</v>
      </c>
      <c r="K332" s="16">
        <v>45933</v>
      </c>
      <c r="L332" s="14">
        <v>6166</v>
      </c>
      <c r="M332" s="34">
        <f t="shared" si="17"/>
        <v>0.04</v>
      </c>
      <c r="N332" s="17">
        <v>0.04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1441|1440011|0|0|18338251000146|0|329,43</v>
      </c>
      <c r="B333" s="21" t="str">
        <f t="shared" si="16"/>
        <v>1441|1440011|0|0|6313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18338251000146</v>
      </c>
      <c r="H333" s="15" t="s">
        <v>223</v>
      </c>
      <c r="I333" s="14">
        <v>0</v>
      </c>
      <c r="J333" s="14" t="s">
        <v>144</v>
      </c>
      <c r="K333" s="16">
        <v>45937</v>
      </c>
      <c r="L333" s="14">
        <v>6313</v>
      </c>
      <c r="M333" s="34">
        <f t="shared" si="17"/>
        <v>329.43</v>
      </c>
      <c r="N333" s="17">
        <v>329.43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1441|1440011|0|0|18338251000146|0|220,44</v>
      </c>
      <c r="B334" s="21" t="str">
        <f t="shared" si="16"/>
        <v>1441|1440011|0|0|7001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18338251000146</v>
      </c>
      <c r="H334" s="15" t="s">
        <v>223</v>
      </c>
      <c r="I334" s="14">
        <v>0</v>
      </c>
      <c r="J334" s="14" t="s">
        <v>144</v>
      </c>
      <c r="K334" s="16">
        <v>45966</v>
      </c>
      <c r="L334" s="14">
        <v>7001</v>
      </c>
      <c r="M334" s="34">
        <f t="shared" si="17"/>
        <v>220.44</v>
      </c>
      <c r="N334" s="17">
        <v>220.44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1441|1440011|0|0|18363929000140|0|0,2</v>
      </c>
      <c r="B335" s="21" t="str">
        <f t="shared" si="16"/>
        <v>1441|1440011|0|0|6371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18363929000140</v>
      </c>
      <c r="H335" s="15" t="s">
        <v>224</v>
      </c>
      <c r="I335" s="14">
        <v>0</v>
      </c>
      <c r="J335" s="14" t="s">
        <v>144</v>
      </c>
      <c r="K335" s="16">
        <v>45938</v>
      </c>
      <c r="L335" s="14">
        <v>6371</v>
      </c>
      <c r="M335" s="34">
        <f t="shared" si="17"/>
        <v>0.2</v>
      </c>
      <c r="N335" s="17">
        <v>0.2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1441|1440011|0|0|18363929000140|0|702,99</v>
      </c>
      <c r="B336" s="21" t="str">
        <f t="shared" si="16"/>
        <v>1441|1440011|0|0|6573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18363929000140</v>
      </c>
      <c r="H336" s="15" t="s">
        <v>224</v>
      </c>
      <c r="I336" s="14">
        <v>0</v>
      </c>
      <c r="J336" s="14" t="s">
        <v>144</v>
      </c>
      <c r="K336" s="16">
        <v>45939</v>
      </c>
      <c r="L336" s="14">
        <v>6573</v>
      </c>
      <c r="M336" s="34">
        <f t="shared" si="17"/>
        <v>702.99</v>
      </c>
      <c r="N336" s="17">
        <v>702.99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1441|1440011|0|0|18363929000140|0|942,14</v>
      </c>
      <c r="B337" s="21" t="str">
        <f t="shared" si="16"/>
        <v>1441|1440011|0|0|7222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18363929000140</v>
      </c>
      <c r="H337" s="15" t="s">
        <v>224</v>
      </c>
      <c r="I337" s="14">
        <v>0</v>
      </c>
      <c r="J337" s="14" t="s">
        <v>144</v>
      </c>
      <c r="K337" s="16">
        <v>45972</v>
      </c>
      <c r="L337" s="14">
        <v>7222</v>
      </c>
      <c r="M337" s="34">
        <f t="shared" si="17"/>
        <v>942.14</v>
      </c>
      <c r="N337" s="17">
        <v>942.14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1441|1440011|0|0|18385088000172|0|686,96</v>
      </c>
      <c r="B338" s="21" t="str">
        <f t="shared" si="16"/>
        <v>1441|1440011|0|0|6618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18385088000172</v>
      </c>
      <c r="H338" s="15" t="s">
        <v>225</v>
      </c>
      <c r="I338" s="14">
        <v>0</v>
      </c>
      <c r="J338" s="14" t="s">
        <v>144</v>
      </c>
      <c r="K338" s="16">
        <v>45939</v>
      </c>
      <c r="L338" s="14">
        <v>6618</v>
      </c>
      <c r="M338" s="34">
        <f t="shared" si="17"/>
        <v>686.96</v>
      </c>
      <c r="N338" s="17">
        <v>686.96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1441|1440011|0|0|18385088000172|0|519,16</v>
      </c>
      <c r="B339" s="21" t="str">
        <f t="shared" si="16"/>
        <v>1441|1440011|0|0|7258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18385088000172</v>
      </c>
      <c r="H339" s="15" t="s">
        <v>225</v>
      </c>
      <c r="I339" s="14">
        <v>0</v>
      </c>
      <c r="J339" s="14" t="s">
        <v>144</v>
      </c>
      <c r="K339" s="16">
        <v>45972</v>
      </c>
      <c r="L339" s="14">
        <v>7258</v>
      </c>
      <c r="M339" s="34">
        <f t="shared" si="17"/>
        <v>519.16</v>
      </c>
      <c r="N339" s="17">
        <v>519.16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1441|1440011|0|0|18392530000198|0|0,02</v>
      </c>
      <c r="B340" s="21" t="str">
        <f t="shared" si="16"/>
        <v>1441|1440011|0|0|6156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18392530000198</v>
      </c>
      <c r="H340" s="15" t="s">
        <v>226</v>
      </c>
      <c r="I340" s="14">
        <v>0</v>
      </c>
      <c r="J340" s="14" t="s">
        <v>144</v>
      </c>
      <c r="K340" s="16">
        <v>45933</v>
      </c>
      <c r="L340" s="14">
        <v>6156</v>
      </c>
      <c r="M340" s="34">
        <f t="shared" si="17"/>
        <v>0.02</v>
      </c>
      <c r="N340" s="17">
        <v>0.02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1441|1440011|0|0|18392530000198|0|179,73</v>
      </c>
      <c r="B341" s="21" t="str">
        <f t="shared" si="16"/>
        <v>1441|1440011|0|0|6232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18392530000198</v>
      </c>
      <c r="H341" s="15" t="s">
        <v>226</v>
      </c>
      <c r="I341" s="14">
        <v>0</v>
      </c>
      <c r="J341" s="14" t="s">
        <v>144</v>
      </c>
      <c r="K341" s="16">
        <v>45936</v>
      </c>
      <c r="L341" s="14">
        <v>6232</v>
      </c>
      <c r="M341" s="34">
        <f t="shared" si="17"/>
        <v>179.73</v>
      </c>
      <c r="N341" s="17">
        <v>179.73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1441|1440011|0|0|18392530000198|0|123,86</v>
      </c>
      <c r="B342" s="21" t="str">
        <f t="shared" si="16"/>
        <v>1441|1440011|0|0|6988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18392530000198</v>
      </c>
      <c r="H342" s="15" t="s">
        <v>226</v>
      </c>
      <c r="I342" s="14">
        <v>0</v>
      </c>
      <c r="J342" s="14" t="s">
        <v>144</v>
      </c>
      <c r="K342" s="16">
        <v>45966</v>
      </c>
      <c r="L342" s="14">
        <v>6988</v>
      </c>
      <c r="M342" s="34">
        <f t="shared" si="17"/>
        <v>123.86</v>
      </c>
      <c r="N342" s="17">
        <v>123.86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1441|1440011|0|0|18398974000130|0|0,04</v>
      </c>
      <c r="B343" s="21" t="str">
        <f t="shared" si="16"/>
        <v>1441|1440011|0|0|6195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18398974000130</v>
      </c>
      <c r="H343" s="15" t="s">
        <v>227</v>
      </c>
      <c r="I343" s="14">
        <v>0</v>
      </c>
      <c r="J343" s="14" t="s">
        <v>144</v>
      </c>
      <c r="K343" s="16">
        <v>45933</v>
      </c>
      <c r="L343" s="14">
        <v>6195</v>
      </c>
      <c r="M343" s="34">
        <f t="shared" si="17"/>
        <v>0.04</v>
      </c>
      <c r="N343" s="17">
        <v>0.04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1441|1440011|0|0|18398974000130|0|820,6</v>
      </c>
      <c r="B344" s="21" t="str">
        <f t="shared" si="16"/>
        <v>1441|1440011|0|0|6235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18398974000130</v>
      </c>
      <c r="H344" s="15" t="s">
        <v>227</v>
      </c>
      <c r="I344" s="14">
        <v>0</v>
      </c>
      <c r="J344" s="14" t="s">
        <v>144</v>
      </c>
      <c r="K344" s="16">
        <v>45936</v>
      </c>
      <c r="L344" s="14">
        <v>6235</v>
      </c>
      <c r="M344" s="34">
        <f t="shared" si="17"/>
        <v>820.6</v>
      </c>
      <c r="N344" s="17">
        <v>820.6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1441|1440011|0|0|18398974000130|0|564,88</v>
      </c>
      <c r="B345" s="21" t="str">
        <f t="shared" si="16"/>
        <v>1441|1440011|0|0|6993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18398974000130</v>
      </c>
      <c r="H345" s="15" t="s">
        <v>227</v>
      </c>
      <c r="I345" s="14">
        <v>0</v>
      </c>
      <c r="J345" s="14" t="s">
        <v>144</v>
      </c>
      <c r="K345" s="16">
        <v>45966</v>
      </c>
      <c r="L345" s="14">
        <v>6993</v>
      </c>
      <c r="M345" s="34">
        <f t="shared" si="17"/>
        <v>564.88</v>
      </c>
      <c r="N345" s="17">
        <v>564.88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1441|1440011|0|0|18401059000157|0|0,01</v>
      </c>
      <c r="B346" s="21" t="str">
        <f t="shared" si="16"/>
        <v>1441|1440011|0|0|6354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18401059000157</v>
      </c>
      <c r="H346" s="15" t="s">
        <v>228</v>
      </c>
      <c r="I346" s="14">
        <v>0</v>
      </c>
      <c r="J346" s="14" t="s">
        <v>144</v>
      </c>
      <c r="K346" s="16">
        <v>45938</v>
      </c>
      <c r="L346" s="14">
        <v>6354</v>
      </c>
      <c r="M346" s="34">
        <f t="shared" si="17"/>
        <v>0.01</v>
      </c>
      <c r="N346" s="17">
        <v>0.01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1441|1440011|0|0|18401059000157|0|212,66</v>
      </c>
      <c r="B347" s="21" t="str">
        <f t="shared" si="16"/>
        <v>1441|1440011|0|0|6667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18401059000157</v>
      </c>
      <c r="H347" s="15" t="s">
        <v>228</v>
      </c>
      <c r="I347" s="14">
        <v>0</v>
      </c>
      <c r="J347" s="14" t="s">
        <v>144</v>
      </c>
      <c r="K347" s="16">
        <v>45940</v>
      </c>
      <c r="L347" s="14">
        <v>6667</v>
      </c>
      <c r="M347" s="34">
        <f t="shared" si="17"/>
        <v>212.66</v>
      </c>
      <c r="N347" s="17">
        <v>212.66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1441|1440011|0|0|18401059000157|0|179,03</v>
      </c>
      <c r="B348" s="21" t="str">
        <f t="shared" si="16"/>
        <v>1441|1440011|0|0|7246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18401059000157</v>
      </c>
      <c r="H348" s="15" t="s">
        <v>228</v>
      </c>
      <c r="I348" s="14">
        <v>0</v>
      </c>
      <c r="J348" s="14" t="s">
        <v>144</v>
      </c>
      <c r="K348" s="16">
        <v>45972</v>
      </c>
      <c r="L348" s="14">
        <v>7246</v>
      </c>
      <c r="M348" s="34">
        <f t="shared" si="17"/>
        <v>179.03</v>
      </c>
      <c r="N348" s="17">
        <v>179.03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1441|1440011|0|0|18404780000109|0|0,12</v>
      </c>
      <c r="B349" s="21" t="str">
        <f t="shared" si="16"/>
        <v>1441|1440011|0|0|6365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18404780000109</v>
      </c>
      <c r="H349" s="15" t="s">
        <v>229</v>
      </c>
      <c r="I349" s="14">
        <v>0</v>
      </c>
      <c r="J349" s="14" t="s">
        <v>144</v>
      </c>
      <c r="K349" s="16">
        <v>45938</v>
      </c>
      <c r="L349" s="14">
        <v>6365</v>
      </c>
      <c r="M349" s="34">
        <f t="shared" si="17"/>
        <v>0.12</v>
      </c>
      <c r="N349" s="17">
        <v>0.12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1441|1440011|0|0|18404780000109|0|117,41</v>
      </c>
      <c r="B350" s="21" t="str">
        <f t="shared" si="16"/>
        <v>1441|1440011|0|0|6382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18404780000109</v>
      </c>
      <c r="H350" s="15" t="s">
        <v>229</v>
      </c>
      <c r="I350" s="14">
        <v>0</v>
      </c>
      <c r="J350" s="14" t="s">
        <v>144</v>
      </c>
      <c r="K350" s="16">
        <v>45938</v>
      </c>
      <c r="L350" s="14">
        <v>6382</v>
      </c>
      <c r="M350" s="34">
        <f t="shared" si="17"/>
        <v>117.41</v>
      </c>
      <c r="N350" s="17">
        <v>117.41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1441|1440011|0|0|18404780000109|0|802,57</v>
      </c>
      <c r="B351" s="21" t="str">
        <f t="shared" si="16"/>
        <v>1441|1440011|0|0|6691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18404780000109</v>
      </c>
      <c r="H351" s="15" t="s">
        <v>229</v>
      </c>
      <c r="I351" s="14">
        <v>0</v>
      </c>
      <c r="J351" s="14" t="s">
        <v>144</v>
      </c>
      <c r="K351" s="16">
        <v>45940</v>
      </c>
      <c r="L351" s="14">
        <v>6691</v>
      </c>
      <c r="M351" s="34">
        <f t="shared" si="17"/>
        <v>802.57</v>
      </c>
      <c r="N351" s="17">
        <v>802.57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1441|1440011|0|0|18404780000109|0|117,41</v>
      </c>
      <c r="B352" s="21" t="str">
        <f t="shared" si="16"/>
        <v>1441|1440011|0|0|7082</v>
      </c>
      <c r="C352" s="14">
        <v>1441</v>
      </c>
      <c r="D352" s="14">
        <v>1440011</v>
      </c>
      <c r="E352" s="14">
        <v>0</v>
      </c>
      <c r="F352" s="14">
        <v>0</v>
      </c>
      <c r="G352" s="14">
        <v>18404780000109</v>
      </c>
      <c r="H352" s="15" t="s">
        <v>229</v>
      </c>
      <c r="I352" s="14">
        <v>0</v>
      </c>
      <c r="J352" s="14" t="s">
        <v>144</v>
      </c>
      <c r="K352" s="16">
        <v>45967</v>
      </c>
      <c r="L352" s="14">
        <v>7082</v>
      </c>
      <c r="M352" s="34">
        <f t="shared" si="17"/>
        <v>117.41</v>
      </c>
      <c r="N352" s="17">
        <v>117.41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1441|1440011|0|0|18404780000109|0|693,96</v>
      </c>
      <c r="B353" s="21" t="str">
        <f t="shared" si="16"/>
        <v>1441|1440011|0|0|7324</v>
      </c>
      <c r="C353" s="14">
        <v>1441</v>
      </c>
      <c r="D353" s="14">
        <v>1440011</v>
      </c>
      <c r="E353" s="14">
        <v>0</v>
      </c>
      <c r="F353" s="14">
        <v>0</v>
      </c>
      <c r="G353" s="14">
        <v>18404780000109</v>
      </c>
      <c r="H353" s="15" t="s">
        <v>229</v>
      </c>
      <c r="I353" s="14">
        <v>0</v>
      </c>
      <c r="J353" s="14" t="s">
        <v>144</v>
      </c>
      <c r="K353" s="16">
        <v>45972</v>
      </c>
      <c r="L353" s="14">
        <v>7324</v>
      </c>
      <c r="M353" s="34">
        <f t="shared" si="17"/>
        <v>693.96</v>
      </c>
      <c r="N353" s="17">
        <v>693.96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1441|1440011|0|0|18404889000138|0|0,09</v>
      </c>
      <c r="B354" s="21" t="str">
        <f t="shared" si="16"/>
        <v>1441|1440011|0|0|6727</v>
      </c>
      <c r="C354" s="14">
        <v>1441</v>
      </c>
      <c r="D354" s="14">
        <v>1440011</v>
      </c>
      <c r="E354" s="14">
        <v>0</v>
      </c>
      <c r="F354" s="14">
        <v>0</v>
      </c>
      <c r="G354" s="14">
        <v>18404889000138</v>
      </c>
      <c r="H354" s="15" t="s">
        <v>230</v>
      </c>
      <c r="I354" s="14">
        <v>0</v>
      </c>
      <c r="J354" s="14" t="s">
        <v>144</v>
      </c>
      <c r="K354" s="16">
        <v>45946</v>
      </c>
      <c r="L354" s="14">
        <v>6727</v>
      </c>
      <c r="M354" s="34">
        <f t="shared" si="17"/>
        <v>0.09</v>
      </c>
      <c r="N354" s="17">
        <v>0.09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1441|1440011|0|0|18404889000138|0|485,23</v>
      </c>
      <c r="B355" s="21" t="str">
        <f t="shared" si="16"/>
        <v>1441|1440011|0|0|6735</v>
      </c>
      <c r="C355" s="14">
        <v>1441</v>
      </c>
      <c r="D355" s="14">
        <v>1440011</v>
      </c>
      <c r="E355" s="14">
        <v>0</v>
      </c>
      <c r="F355" s="14">
        <v>0</v>
      </c>
      <c r="G355" s="14">
        <v>18404889000138</v>
      </c>
      <c r="H355" s="15" t="s">
        <v>230</v>
      </c>
      <c r="I355" s="14">
        <v>0</v>
      </c>
      <c r="J355" s="14" t="s">
        <v>144</v>
      </c>
      <c r="K355" s="16">
        <v>45946</v>
      </c>
      <c r="L355" s="14">
        <v>6735</v>
      </c>
      <c r="M355" s="34">
        <f t="shared" si="17"/>
        <v>485.23</v>
      </c>
      <c r="N355" s="17">
        <v>485.23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1441|1440011|0|0|18404889000138|0|331,27</v>
      </c>
      <c r="B356" s="21" t="str">
        <f t="shared" si="16"/>
        <v>1441|1440011|0|0|7307</v>
      </c>
      <c r="C356" s="14">
        <v>1441</v>
      </c>
      <c r="D356" s="14">
        <v>1440011</v>
      </c>
      <c r="E356" s="14">
        <v>0</v>
      </c>
      <c r="F356" s="14">
        <v>0</v>
      </c>
      <c r="G356" s="14">
        <v>18404889000138</v>
      </c>
      <c r="H356" s="15" t="s">
        <v>230</v>
      </c>
      <c r="I356" s="14">
        <v>0</v>
      </c>
      <c r="J356" s="14" t="s">
        <v>144</v>
      </c>
      <c r="K356" s="16">
        <v>45972</v>
      </c>
      <c r="L356" s="14">
        <v>7307</v>
      </c>
      <c r="M356" s="34">
        <f t="shared" si="17"/>
        <v>331.27</v>
      </c>
      <c r="N356" s="17">
        <v>331.27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1441|1440011|0|0|18428839000190|0|303,42</v>
      </c>
      <c r="B357" s="21" t="str">
        <f t="shared" si="16"/>
        <v>1441|1440011|0|0|6383</v>
      </c>
      <c r="C357" s="14">
        <v>1441</v>
      </c>
      <c r="D357" s="14">
        <v>1440011</v>
      </c>
      <c r="E357" s="14">
        <v>0</v>
      </c>
      <c r="F357" s="14">
        <v>0</v>
      </c>
      <c r="G357" s="14">
        <v>18428839000190</v>
      </c>
      <c r="H357" s="15" t="s">
        <v>231</v>
      </c>
      <c r="I357" s="14">
        <v>0</v>
      </c>
      <c r="J357" s="14" t="s">
        <v>144</v>
      </c>
      <c r="K357" s="16">
        <v>45938</v>
      </c>
      <c r="L357" s="14">
        <v>6383</v>
      </c>
      <c r="M357" s="34">
        <f t="shared" si="17"/>
        <v>303.42</v>
      </c>
      <c r="N357" s="17">
        <v>303.42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1441|1440011|0|0|18428839000190|0|0,02</v>
      </c>
      <c r="B358" s="21" t="str">
        <f t="shared" si="16"/>
        <v>1441|1440011|0|0|6623</v>
      </c>
      <c r="C358" s="14">
        <v>1441</v>
      </c>
      <c r="D358" s="14">
        <v>1440011</v>
      </c>
      <c r="E358" s="14">
        <v>0</v>
      </c>
      <c r="F358" s="14">
        <v>0</v>
      </c>
      <c r="G358" s="14">
        <v>18428839000190</v>
      </c>
      <c r="H358" s="15" t="s">
        <v>231</v>
      </c>
      <c r="I358" s="14">
        <v>0</v>
      </c>
      <c r="J358" s="14" t="s">
        <v>144</v>
      </c>
      <c r="K358" s="16">
        <v>45939</v>
      </c>
      <c r="L358" s="14">
        <v>6623</v>
      </c>
      <c r="M358" s="34">
        <f t="shared" si="17"/>
        <v>0.02</v>
      </c>
      <c r="N358" s="17">
        <v>0.02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1441|1440011|0|0|18428839000190|0|0,09</v>
      </c>
      <c r="B359" s="21" t="str">
        <f t="shared" si="16"/>
        <v>1441|1440011|0|0|6625</v>
      </c>
      <c r="C359" s="14">
        <v>1441</v>
      </c>
      <c r="D359" s="14">
        <v>1440011</v>
      </c>
      <c r="E359" s="14">
        <v>0</v>
      </c>
      <c r="F359" s="14">
        <v>0</v>
      </c>
      <c r="G359" s="14">
        <v>18428839000190</v>
      </c>
      <c r="H359" s="15" t="s">
        <v>231</v>
      </c>
      <c r="I359" s="14">
        <v>0</v>
      </c>
      <c r="J359" s="14" t="s">
        <v>144</v>
      </c>
      <c r="K359" s="16">
        <v>45939</v>
      </c>
      <c r="L359" s="14">
        <v>6625</v>
      </c>
      <c r="M359" s="34">
        <f t="shared" si="17"/>
        <v>0.09</v>
      </c>
      <c r="N359" s="17">
        <v>0.09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1441|1440011|0|0|18428839000190|0|2113,27</v>
      </c>
      <c r="B360" s="21" t="str">
        <f t="shared" si="16"/>
        <v>1441|1440011|0|0|6670</v>
      </c>
      <c r="C360" s="14">
        <v>1441</v>
      </c>
      <c r="D360" s="14">
        <v>1440011</v>
      </c>
      <c r="E360" s="14">
        <v>0</v>
      </c>
      <c r="F360" s="14">
        <v>0</v>
      </c>
      <c r="G360" s="14">
        <v>18428839000190</v>
      </c>
      <c r="H360" s="15" t="s">
        <v>231</v>
      </c>
      <c r="I360" s="14">
        <v>0</v>
      </c>
      <c r="J360" s="14" t="s">
        <v>144</v>
      </c>
      <c r="K360" s="16">
        <v>45940</v>
      </c>
      <c r="L360" s="14">
        <v>6670</v>
      </c>
      <c r="M360" s="34">
        <f t="shared" si="17"/>
        <v>2113.27</v>
      </c>
      <c r="N360" s="17">
        <v>2113.27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1441|1440011|0|0|18428839000190|0|303,42</v>
      </c>
      <c r="B361" s="21" t="str">
        <f t="shared" si="16"/>
        <v>1441|1440011|0|0|7083</v>
      </c>
      <c r="C361" s="14">
        <v>1441</v>
      </c>
      <c r="D361" s="14">
        <v>1440011</v>
      </c>
      <c r="E361" s="14">
        <v>0</v>
      </c>
      <c r="F361" s="14">
        <v>0</v>
      </c>
      <c r="G361" s="14">
        <v>18428839000190</v>
      </c>
      <c r="H361" s="15" t="s">
        <v>231</v>
      </c>
      <c r="I361" s="14">
        <v>0</v>
      </c>
      <c r="J361" s="14" t="s">
        <v>144</v>
      </c>
      <c r="K361" s="16">
        <v>45967</v>
      </c>
      <c r="L361" s="14">
        <v>7083</v>
      </c>
      <c r="M361" s="34">
        <f t="shared" si="17"/>
        <v>303.42</v>
      </c>
      <c r="N361" s="17">
        <v>303.42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1441|1440011|0|0|18428839000190|0|1320,55</v>
      </c>
      <c r="B362" s="21" t="str">
        <f t="shared" si="16"/>
        <v>1441|1440011|0|0|7293</v>
      </c>
      <c r="C362" s="14">
        <v>1441</v>
      </c>
      <c r="D362" s="14">
        <v>1440011</v>
      </c>
      <c r="E362" s="14">
        <v>0</v>
      </c>
      <c r="F362" s="14">
        <v>0</v>
      </c>
      <c r="G362" s="14">
        <v>18428839000190</v>
      </c>
      <c r="H362" s="15" t="s">
        <v>231</v>
      </c>
      <c r="I362" s="14">
        <v>0</v>
      </c>
      <c r="J362" s="14" t="s">
        <v>144</v>
      </c>
      <c r="K362" s="16">
        <v>45972</v>
      </c>
      <c r="L362" s="14">
        <v>7293</v>
      </c>
      <c r="M362" s="34">
        <f t="shared" si="17"/>
        <v>1320.55</v>
      </c>
      <c r="N362" s="17">
        <v>1320.55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1441|1440011|0|0|18431155000148|0|0,03</v>
      </c>
      <c r="B363" s="21" t="str">
        <f t="shared" si="16"/>
        <v>1441|1440011|0|0|6289</v>
      </c>
      <c r="C363" s="14">
        <v>1441</v>
      </c>
      <c r="D363" s="14">
        <v>1440011</v>
      </c>
      <c r="E363" s="14">
        <v>0</v>
      </c>
      <c r="F363" s="14">
        <v>0</v>
      </c>
      <c r="G363" s="14">
        <v>18431155000148</v>
      </c>
      <c r="H363" s="15" t="s">
        <v>232</v>
      </c>
      <c r="I363" s="14">
        <v>0</v>
      </c>
      <c r="J363" s="14" t="s">
        <v>144</v>
      </c>
      <c r="K363" s="16">
        <v>45937</v>
      </c>
      <c r="L363" s="14">
        <v>6289</v>
      </c>
      <c r="M363" s="34">
        <f t="shared" si="17"/>
        <v>0.03</v>
      </c>
      <c r="N363" s="17">
        <v>0.03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1441|1440011|0|0|18431155000148|0|284,25</v>
      </c>
      <c r="B364" s="21" t="str">
        <f t="shared" si="16"/>
        <v>1441|1440011|0|0|6581</v>
      </c>
      <c r="C364" s="14">
        <v>1441</v>
      </c>
      <c r="D364" s="14">
        <v>1440011</v>
      </c>
      <c r="E364" s="14">
        <v>0</v>
      </c>
      <c r="F364" s="14">
        <v>0</v>
      </c>
      <c r="G364" s="14">
        <v>18431155000148</v>
      </c>
      <c r="H364" s="15" t="s">
        <v>232</v>
      </c>
      <c r="I364" s="14">
        <v>0</v>
      </c>
      <c r="J364" s="14" t="s">
        <v>144</v>
      </c>
      <c r="K364" s="16">
        <v>45939</v>
      </c>
      <c r="L364" s="14">
        <v>6581</v>
      </c>
      <c r="M364" s="34">
        <f t="shared" si="17"/>
        <v>284.25</v>
      </c>
      <c r="N364" s="17">
        <v>284.25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1441|1440011|0|0|18431155000148|0|193,36</v>
      </c>
      <c r="B365" s="21" t="str">
        <f t="shared" si="16"/>
        <v>1441|1440011|0|0|7260</v>
      </c>
      <c r="C365" s="14">
        <v>1441</v>
      </c>
      <c r="D365" s="14">
        <v>1440011</v>
      </c>
      <c r="E365" s="14">
        <v>0</v>
      </c>
      <c r="F365" s="14">
        <v>0</v>
      </c>
      <c r="G365" s="14">
        <v>18431155000148</v>
      </c>
      <c r="H365" s="15" t="s">
        <v>232</v>
      </c>
      <c r="I365" s="14">
        <v>0</v>
      </c>
      <c r="J365" s="14" t="s">
        <v>144</v>
      </c>
      <c r="K365" s="16">
        <v>45972</v>
      </c>
      <c r="L365" s="14">
        <v>7260</v>
      </c>
      <c r="M365" s="34">
        <f t="shared" si="17"/>
        <v>193.36</v>
      </c>
      <c r="N365" s="17">
        <v>193.36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1441|1440011|0|0|18431312000115|0|0,15</v>
      </c>
      <c r="B366" s="21" t="str">
        <f t="shared" si="16"/>
        <v>1441|1440011|0|0|6192</v>
      </c>
      <c r="C366" s="14">
        <v>1441</v>
      </c>
      <c r="D366" s="14">
        <v>1440011</v>
      </c>
      <c r="E366" s="14">
        <v>0</v>
      </c>
      <c r="F366" s="14">
        <v>0</v>
      </c>
      <c r="G366" s="14">
        <v>18431312000115</v>
      </c>
      <c r="H366" s="15" t="s">
        <v>233</v>
      </c>
      <c r="I366" s="14">
        <v>0</v>
      </c>
      <c r="J366" s="14" t="s">
        <v>144</v>
      </c>
      <c r="K366" s="16">
        <v>45933</v>
      </c>
      <c r="L366" s="14">
        <v>6192</v>
      </c>
      <c r="M366" s="34">
        <f t="shared" si="17"/>
        <v>0.15</v>
      </c>
      <c r="N366" s="17">
        <v>0.15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1441|1440011|0|0|18431312000115|0|1939,67</v>
      </c>
      <c r="B367" s="21" t="str">
        <f t="shared" si="16"/>
        <v>1441|1440011|0|0|6345</v>
      </c>
      <c r="C367" s="14">
        <v>1441</v>
      </c>
      <c r="D367" s="14">
        <v>1440011</v>
      </c>
      <c r="E367" s="14">
        <v>0</v>
      </c>
      <c r="F367" s="14">
        <v>0</v>
      </c>
      <c r="G367" s="14">
        <v>18431312000115</v>
      </c>
      <c r="H367" s="15" t="s">
        <v>233</v>
      </c>
      <c r="I367" s="14">
        <v>0</v>
      </c>
      <c r="J367" s="14" t="s">
        <v>144</v>
      </c>
      <c r="K367" s="16">
        <v>45937</v>
      </c>
      <c r="L367" s="14">
        <v>6345</v>
      </c>
      <c r="M367" s="34">
        <f t="shared" si="17"/>
        <v>1939.67</v>
      </c>
      <c r="N367" s="17">
        <v>1939.67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1441|1440011|0|0|18431312000115|0|117,27</v>
      </c>
      <c r="B368" s="21" t="str">
        <f t="shared" si="16"/>
        <v>1441|1440011|0|0|6378</v>
      </c>
      <c r="C368" s="14">
        <v>1441</v>
      </c>
      <c r="D368" s="14">
        <v>1440011</v>
      </c>
      <c r="E368" s="14">
        <v>0</v>
      </c>
      <c r="F368" s="14">
        <v>0</v>
      </c>
      <c r="G368" s="14">
        <v>18431312000115</v>
      </c>
      <c r="H368" s="15" t="s">
        <v>233</v>
      </c>
      <c r="I368" s="14">
        <v>0</v>
      </c>
      <c r="J368" s="14" t="s">
        <v>144</v>
      </c>
      <c r="K368" s="16">
        <v>45938</v>
      </c>
      <c r="L368" s="14">
        <v>6378</v>
      </c>
      <c r="M368" s="34">
        <f t="shared" si="17"/>
        <v>117.27</v>
      </c>
      <c r="N368" s="17">
        <v>117.27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1441|1440011|0|0|18431312000115|0|117,27</v>
      </c>
      <c r="B369" s="21" t="str">
        <f t="shared" si="16"/>
        <v>1441|1440011|0|0|7077</v>
      </c>
      <c r="C369" s="14">
        <v>1441</v>
      </c>
      <c r="D369" s="14">
        <v>1440011</v>
      </c>
      <c r="E369" s="14">
        <v>0</v>
      </c>
      <c r="F369" s="14">
        <v>0</v>
      </c>
      <c r="G369" s="14">
        <v>18431312000115</v>
      </c>
      <c r="H369" s="15" t="s">
        <v>233</v>
      </c>
      <c r="I369" s="14">
        <v>0</v>
      </c>
      <c r="J369" s="14" t="s">
        <v>144</v>
      </c>
      <c r="K369" s="16">
        <v>45967</v>
      </c>
      <c r="L369" s="14">
        <v>7077</v>
      </c>
      <c r="M369" s="34">
        <f t="shared" si="17"/>
        <v>117.27</v>
      </c>
      <c r="N369" s="17">
        <v>117.27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1441|1440011|0|0|18431312000115|0|1350,28</v>
      </c>
      <c r="B370" s="21" t="str">
        <f t="shared" si="16"/>
        <v>1441|1440011|0|0|7116</v>
      </c>
      <c r="C370" s="14">
        <v>1441</v>
      </c>
      <c r="D370" s="14">
        <v>1440011</v>
      </c>
      <c r="E370" s="14">
        <v>0</v>
      </c>
      <c r="F370" s="14">
        <v>0</v>
      </c>
      <c r="G370" s="14">
        <v>18431312000115</v>
      </c>
      <c r="H370" s="15" t="s">
        <v>233</v>
      </c>
      <c r="I370" s="14">
        <v>0</v>
      </c>
      <c r="J370" s="14" t="s">
        <v>144</v>
      </c>
      <c r="K370" s="16">
        <v>45968</v>
      </c>
      <c r="L370" s="14">
        <v>7116</v>
      </c>
      <c r="M370" s="34">
        <f t="shared" si="17"/>
        <v>1350.28</v>
      </c>
      <c r="N370" s="17">
        <v>1350.28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1441|1440011|0|0|18449132000160|0|183,1</v>
      </c>
      <c r="B371" s="21" t="str">
        <f t="shared" si="16"/>
        <v>1441|1440011|0|0|6579</v>
      </c>
      <c r="C371" s="14">
        <v>1441</v>
      </c>
      <c r="D371" s="14">
        <v>1440011</v>
      </c>
      <c r="E371" s="14">
        <v>0</v>
      </c>
      <c r="F371" s="14">
        <v>0</v>
      </c>
      <c r="G371" s="14">
        <v>18449132000160</v>
      </c>
      <c r="H371" s="15" t="s">
        <v>234</v>
      </c>
      <c r="I371" s="14">
        <v>0</v>
      </c>
      <c r="J371" s="14" t="s">
        <v>144</v>
      </c>
      <c r="K371" s="16">
        <v>45939</v>
      </c>
      <c r="L371" s="14">
        <v>6579</v>
      </c>
      <c r="M371" s="34">
        <f t="shared" si="17"/>
        <v>183.1</v>
      </c>
      <c r="N371" s="17">
        <v>183.1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1441|1440011|0|0|18449132000160|0|123,86</v>
      </c>
      <c r="B372" s="21" t="str">
        <f t="shared" si="16"/>
        <v>1441|1440011|0|0|7232</v>
      </c>
      <c r="C372" s="14">
        <v>1441</v>
      </c>
      <c r="D372" s="14">
        <v>1440011</v>
      </c>
      <c r="E372" s="14">
        <v>0</v>
      </c>
      <c r="F372" s="14">
        <v>0</v>
      </c>
      <c r="G372" s="14">
        <v>18449132000160</v>
      </c>
      <c r="H372" s="15" t="s">
        <v>234</v>
      </c>
      <c r="I372" s="14">
        <v>0</v>
      </c>
      <c r="J372" s="14" t="s">
        <v>144</v>
      </c>
      <c r="K372" s="16">
        <v>45972</v>
      </c>
      <c r="L372" s="14">
        <v>7232</v>
      </c>
      <c r="M372" s="34">
        <f t="shared" si="17"/>
        <v>123.86</v>
      </c>
      <c r="N372" s="17">
        <v>123.86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1441|1440011|0|0|18457218000135|0|237,32</v>
      </c>
      <c r="B373" s="21" t="str">
        <f t="shared" si="16"/>
        <v>1441|1440011|0|0|6258</v>
      </c>
      <c r="C373" s="14">
        <v>1441</v>
      </c>
      <c r="D373" s="14">
        <v>1440011</v>
      </c>
      <c r="E373" s="14">
        <v>0</v>
      </c>
      <c r="F373" s="14">
        <v>0</v>
      </c>
      <c r="G373" s="14">
        <v>18457218000135</v>
      </c>
      <c r="H373" s="15" t="s">
        <v>235</v>
      </c>
      <c r="I373" s="14">
        <v>0</v>
      </c>
      <c r="J373" s="14" t="s">
        <v>144</v>
      </c>
      <c r="K373" s="16">
        <v>45936</v>
      </c>
      <c r="L373" s="14">
        <v>6258</v>
      </c>
      <c r="M373" s="34">
        <f t="shared" si="17"/>
        <v>237.32</v>
      </c>
      <c r="N373" s="17">
        <v>237.32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1441|1440011|0|0|18457218000135|0|0,2</v>
      </c>
      <c r="B374" s="21" t="str">
        <f t="shared" si="16"/>
        <v>1441|1440011|0|0|6287</v>
      </c>
      <c r="C374" s="14">
        <v>1441</v>
      </c>
      <c r="D374" s="14">
        <v>1440011</v>
      </c>
      <c r="E374" s="14">
        <v>0</v>
      </c>
      <c r="F374" s="14">
        <v>0</v>
      </c>
      <c r="G374" s="14">
        <v>18457218000135</v>
      </c>
      <c r="H374" s="15" t="s">
        <v>235</v>
      </c>
      <c r="I374" s="14">
        <v>0</v>
      </c>
      <c r="J374" s="14" t="s">
        <v>144</v>
      </c>
      <c r="K374" s="16">
        <v>45937</v>
      </c>
      <c r="L374" s="14">
        <v>6287</v>
      </c>
      <c r="M374" s="34">
        <f t="shared" si="17"/>
        <v>0.2</v>
      </c>
      <c r="N374" s="17">
        <v>0.2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1441|1440011|0|0|18457218000135|0|833,28</v>
      </c>
      <c r="B375" s="21" t="str">
        <f t="shared" si="16"/>
        <v>1441|1440011|0|0|6580</v>
      </c>
      <c r="C375" s="14">
        <v>1441</v>
      </c>
      <c r="D375" s="14">
        <v>1440011</v>
      </c>
      <c r="E375" s="14">
        <v>0</v>
      </c>
      <c r="F375" s="14">
        <v>0</v>
      </c>
      <c r="G375" s="14">
        <v>18457218000135</v>
      </c>
      <c r="H375" s="15" t="s">
        <v>235</v>
      </c>
      <c r="I375" s="14">
        <v>0</v>
      </c>
      <c r="J375" s="14" t="s">
        <v>144</v>
      </c>
      <c r="K375" s="16">
        <v>45939</v>
      </c>
      <c r="L375" s="14">
        <v>6580</v>
      </c>
      <c r="M375" s="34">
        <f t="shared" si="17"/>
        <v>833.28</v>
      </c>
      <c r="N375" s="17">
        <v>833.28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1441|1440011|0|0|18457218000135|0|237,32</v>
      </c>
      <c r="B376" s="21" t="str">
        <f t="shared" si="16"/>
        <v>1441|1440011|0|0|7081</v>
      </c>
      <c r="C376" s="14">
        <v>1441</v>
      </c>
      <c r="D376" s="14">
        <v>1440011</v>
      </c>
      <c r="E376" s="14">
        <v>0</v>
      </c>
      <c r="F376" s="14">
        <v>0</v>
      </c>
      <c r="G376" s="14">
        <v>18457218000135</v>
      </c>
      <c r="H376" s="15" t="s">
        <v>235</v>
      </c>
      <c r="I376" s="14">
        <v>0</v>
      </c>
      <c r="J376" s="14" t="s">
        <v>144</v>
      </c>
      <c r="K376" s="16">
        <v>45967</v>
      </c>
      <c r="L376" s="14">
        <v>7081</v>
      </c>
      <c r="M376" s="34">
        <f t="shared" si="17"/>
        <v>237.32</v>
      </c>
      <c r="N376" s="17">
        <v>237.32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1441|1440011|0|0|18457218000135|0|635,82</v>
      </c>
      <c r="B377" s="21" t="str">
        <f t="shared" si="16"/>
        <v>1441|1440011|0|0|7250</v>
      </c>
      <c r="C377" s="14">
        <v>1441</v>
      </c>
      <c r="D377" s="14">
        <v>1440011</v>
      </c>
      <c r="E377" s="14">
        <v>0</v>
      </c>
      <c r="F377" s="14">
        <v>0</v>
      </c>
      <c r="G377" s="14">
        <v>18457218000135</v>
      </c>
      <c r="H377" s="15" t="s">
        <v>235</v>
      </c>
      <c r="I377" s="14">
        <v>0</v>
      </c>
      <c r="J377" s="14" t="s">
        <v>144</v>
      </c>
      <c r="K377" s="16">
        <v>45972</v>
      </c>
      <c r="L377" s="14">
        <v>7250</v>
      </c>
      <c r="M377" s="34">
        <f t="shared" si="17"/>
        <v>635.82000000000005</v>
      </c>
      <c r="N377" s="17">
        <v>635.82000000000005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1441|1440011|0|0|18457242000174|0|0,11</v>
      </c>
      <c r="B378" s="21" t="str">
        <f t="shared" si="16"/>
        <v>1441|1440011|0|0|6292</v>
      </c>
      <c r="C378" s="14">
        <v>1441</v>
      </c>
      <c r="D378" s="14">
        <v>1440011</v>
      </c>
      <c r="E378" s="14">
        <v>0</v>
      </c>
      <c r="F378" s="14">
        <v>0</v>
      </c>
      <c r="G378" s="14">
        <v>18457242000174</v>
      </c>
      <c r="H378" s="15" t="s">
        <v>236</v>
      </c>
      <c r="I378" s="14">
        <v>0</v>
      </c>
      <c r="J378" s="14" t="s">
        <v>144</v>
      </c>
      <c r="K378" s="16">
        <v>45937</v>
      </c>
      <c r="L378" s="14">
        <v>6292</v>
      </c>
      <c r="M378" s="34">
        <f t="shared" si="17"/>
        <v>0.11</v>
      </c>
      <c r="N378" s="17">
        <v>0.11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1441|1440011|0|0|18457242000174|0|370,28</v>
      </c>
      <c r="B379" s="21" t="str">
        <f t="shared" si="16"/>
        <v>1441|1440011|0|0|6734</v>
      </c>
      <c r="C379" s="14">
        <v>1441</v>
      </c>
      <c r="D379" s="14">
        <v>1440011</v>
      </c>
      <c r="E379" s="14">
        <v>0</v>
      </c>
      <c r="F379" s="14">
        <v>0</v>
      </c>
      <c r="G379" s="14">
        <v>18457242000174</v>
      </c>
      <c r="H379" s="15" t="s">
        <v>236</v>
      </c>
      <c r="I379" s="14">
        <v>0</v>
      </c>
      <c r="J379" s="14" t="s">
        <v>144</v>
      </c>
      <c r="K379" s="16">
        <v>45946</v>
      </c>
      <c r="L379" s="14">
        <v>6734</v>
      </c>
      <c r="M379" s="34">
        <f t="shared" si="17"/>
        <v>370.28</v>
      </c>
      <c r="N379" s="17">
        <v>370.28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1441|1440011|0|0|18457242000174|0|331,27</v>
      </c>
      <c r="B380" s="21" t="str">
        <f t="shared" si="16"/>
        <v>1441|1440011|0|0|7305</v>
      </c>
      <c r="C380" s="14">
        <v>1441</v>
      </c>
      <c r="D380" s="14">
        <v>1440011</v>
      </c>
      <c r="E380" s="14">
        <v>0</v>
      </c>
      <c r="F380" s="14">
        <v>0</v>
      </c>
      <c r="G380" s="14">
        <v>18457242000174</v>
      </c>
      <c r="H380" s="15" t="s">
        <v>236</v>
      </c>
      <c r="I380" s="14">
        <v>0</v>
      </c>
      <c r="J380" s="14" t="s">
        <v>144</v>
      </c>
      <c r="K380" s="16">
        <v>45972</v>
      </c>
      <c r="L380" s="14">
        <v>7305</v>
      </c>
      <c r="M380" s="34">
        <f t="shared" si="17"/>
        <v>331.27</v>
      </c>
      <c r="N380" s="17">
        <v>331.27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1441|1440011|0|0|18457291000107|0|0,01</v>
      </c>
      <c r="B381" s="21" t="str">
        <f t="shared" si="16"/>
        <v>1441|1440011|0|0|6369</v>
      </c>
      <c r="C381" s="14">
        <v>1441</v>
      </c>
      <c r="D381" s="14">
        <v>1440011</v>
      </c>
      <c r="E381" s="14">
        <v>0</v>
      </c>
      <c r="F381" s="14">
        <v>0</v>
      </c>
      <c r="G381" s="14">
        <v>18457291000107</v>
      </c>
      <c r="H381" s="15" t="s">
        <v>237</v>
      </c>
      <c r="I381" s="14">
        <v>0</v>
      </c>
      <c r="J381" s="14" t="s">
        <v>144</v>
      </c>
      <c r="K381" s="16">
        <v>45938</v>
      </c>
      <c r="L381" s="14">
        <v>6369</v>
      </c>
      <c r="M381" s="34">
        <f t="shared" si="17"/>
        <v>0.01</v>
      </c>
      <c r="N381" s="17">
        <v>0.01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1441|1440011|0|0|18457291000107|0|263,08</v>
      </c>
      <c r="B382" s="21" t="str">
        <f t="shared" si="16"/>
        <v>1441|1440011|0|0|6693</v>
      </c>
      <c r="C382" s="14">
        <v>1441</v>
      </c>
      <c r="D382" s="14">
        <v>1440011</v>
      </c>
      <c r="E382" s="14">
        <v>0</v>
      </c>
      <c r="F382" s="14">
        <v>0</v>
      </c>
      <c r="G382" s="14">
        <v>18457291000107</v>
      </c>
      <c r="H382" s="15" t="s">
        <v>237</v>
      </c>
      <c r="I382" s="14">
        <v>0</v>
      </c>
      <c r="J382" s="14" t="s">
        <v>144</v>
      </c>
      <c r="K382" s="16">
        <v>45940</v>
      </c>
      <c r="L382" s="14">
        <v>6693</v>
      </c>
      <c r="M382" s="34">
        <f t="shared" si="17"/>
        <v>263.08</v>
      </c>
      <c r="N382" s="17">
        <v>263.08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1441|1440011|0|0|18457291000107|0|187,88</v>
      </c>
      <c r="B383" s="21" t="str">
        <f t="shared" si="16"/>
        <v>1441|1440011|0|0|7300</v>
      </c>
      <c r="C383" s="14">
        <v>1441</v>
      </c>
      <c r="D383" s="14">
        <v>1440011</v>
      </c>
      <c r="E383" s="14">
        <v>0</v>
      </c>
      <c r="F383" s="14">
        <v>0</v>
      </c>
      <c r="G383" s="14">
        <v>18457291000107</v>
      </c>
      <c r="H383" s="15" t="s">
        <v>237</v>
      </c>
      <c r="I383" s="14">
        <v>0</v>
      </c>
      <c r="J383" s="14" t="s">
        <v>144</v>
      </c>
      <c r="K383" s="16">
        <v>45972</v>
      </c>
      <c r="L383" s="14">
        <v>7300</v>
      </c>
      <c r="M383" s="34">
        <f t="shared" si="17"/>
        <v>187.88</v>
      </c>
      <c r="N383" s="17">
        <v>187.88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1441|1440011|0|0|18468033000126|0|0,03</v>
      </c>
      <c r="B384" s="21" t="str">
        <f t="shared" si="16"/>
        <v>1441|1440011|0|0|6408</v>
      </c>
      <c r="C384" s="14">
        <v>1441</v>
      </c>
      <c r="D384" s="14">
        <v>1440011</v>
      </c>
      <c r="E384" s="14">
        <v>0</v>
      </c>
      <c r="F384" s="14">
        <v>0</v>
      </c>
      <c r="G384" s="14">
        <v>18468033000126</v>
      </c>
      <c r="H384" s="15" t="s">
        <v>238</v>
      </c>
      <c r="I384" s="14">
        <v>0</v>
      </c>
      <c r="J384" s="14" t="s">
        <v>144</v>
      </c>
      <c r="K384" s="16">
        <v>45938</v>
      </c>
      <c r="L384" s="14">
        <v>6408</v>
      </c>
      <c r="M384" s="34">
        <f t="shared" si="17"/>
        <v>0.03</v>
      </c>
      <c r="N384" s="17">
        <v>0.03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1441|1440011|0|0|18468033000126|0|318,39</v>
      </c>
      <c r="B385" s="21" t="str">
        <f t="shared" si="16"/>
        <v>1441|1440011|0|0|6671</v>
      </c>
      <c r="C385" s="14">
        <v>1441</v>
      </c>
      <c r="D385" s="14">
        <v>1440011</v>
      </c>
      <c r="E385" s="14">
        <v>0</v>
      </c>
      <c r="F385" s="14">
        <v>0</v>
      </c>
      <c r="G385" s="14">
        <v>18468033000126</v>
      </c>
      <c r="H385" s="15" t="s">
        <v>238</v>
      </c>
      <c r="I385" s="14">
        <v>0</v>
      </c>
      <c r="J385" s="14" t="s">
        <v>144</v>
      </c>
      <c r="K385" s="16">
        <v>45940</v>
      </c>
      <c r="L385" s="14">
        <v>6671</v>
      </c>
      <c r="M385" s="34">
        <f t="shared" si="17"/>
        <v>318.39</v>
      </c>
      <c r="N385" s="17">
        <v>318.39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1441|1440011|0|0|18468033000126|0|218,38</v>
      </c>
      <c r="B386" s="21" t="str">
        <f t="shared" si="16"/>
        <v>1441|1440011|0|0|7319</v>
      </c>
      <c r="C386" s="14">
        <v>1441</v>
      </c>
      <c r="D386" s="14">
        <v>1440011</v>
      </c>
      <c r="E386" s="14">
        <v>0</v>
      </c>
      <c r="F386" s="14">
        <v>0</v>
      </c>
      <c r="G386" s="14">
        <v>18468033000126</v>
      </c>
      <c r="H386" s="15" t="s">
        <v>238</v>
      </c>
      <c r="I386" s="14">
        <v>0</v>
      </c>
      <c r="J386" s="14" t="s">
        <v>144</v>
      </c>
      <c r="K386" s="16">
        <v>45972</v>
      </c>
      <c r="L386" s="14">
        <v>7319</v>
      </c>
      <c r="M386" s="34">
        <f t="shared" si="17"/>
        <v>218.38</v>
      </c>
      <c r="N386" s="17">
        <v>218.38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1441|1440011|0|0|18558072000114|0|0,08</v>
      </c>
      <c r="B387" s="21" t="str">
        <f t="shared" si="16"/>
        <v>1441|1440011|0|0|6167</v>
      </c>
      <c r="C387" s="14">
        <v>1441</v>
      </c>
      <c r="D387" s="14">
        <v>1440011</v>
      </c>
      <c r="E387" s="14">
        <v>0</v>
      </c>
      <c r="F387" s="14">
        <v>0</v>
      </c>
      <c r="G387" s="14">
        <v>18558072000114</v>
      </c>
      <c r="H387" s="15" t="s">
        <v>239</v>
      </c>
      <c r="I387" s="14">
        <v>0</v>
      </c>
      <c r="J387" s="14" t="s">
        <v>144</v>
      </c>
      <c r="K387" s="16">
        <v>45933</v>
      </c>
      <c r="L387" s="14">
        <v>6167</v>
      </c>
      <c r="M387" s="34">
        <f t="shared" si="17"/>
        <v>0.08</v>
      </c>
      <c r="N387" s="17">
        <v>0.08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1441|1440011|0|0|18558072000114|0|202,82</v>
      </c>
      <c r="B388" s="21" t="str">
        <f t="shared" si="16"/>
        <v>1441|1440011|0|0|6320</v>
      </c>
      <c r="C388" s="14">
        <v>1441</v>
      </c>
      <c r="D388" s="14">
        <v>1440011</v>
      </c>
      <c r="E388" s="14">
        <v>0</v>
      </c>
      <c r="F388" s="14">
        <v>0</v>
      </c>
      <c r="G388" s="14">
        <v>18558072000114</v>
      </c>
      <c r="H388" s="15" t="s">
        <v>239</v>
      </c>
      <c r="I388" s="14">
        <v>0</v>
      </c>
      <c r="J388" s="14" t="s">
        <v>144</v>
      </c>
      <c r="K388" s="16">
        <v>45937</v>
      </c>
      <c r="L388" s="14">
        <v>6320</v>
      </c>
      <c r="M388" s="34">
        <f t="shared" si="17"/>
        <v>202.82</v>
      </c>
      <c r="N388" s="17">
        <v>202.82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1441|1440011|0|0|18558072000114|0|138,41</v>
      </c>
      <c r="B389" s="21" t="str">
        <f t="shared" ref="B389:B452" si="19">C389&amp;"|"&amp;D389&amp;"|"&amp;E389&amp;"|"&amp;F389&amp;"|"&amp;L389</f>
        <v>1441|1440011|0|0|7003</v>
      </c>
      <c r="C389" s="14">
        <v>1441</v>
      </c>
      <c r="D389" s="14">
        <v>1440011</v>
      </c>
      <c r="E389" s="14">
        <v>0</v>
      </c>
      <c r="F389" s="14">
        <v>0</v>
      </c>
      <c r="G389" s="14">
        <v>18558072000114</v>
      </c>
      <c r="H389" s="15" t="s">
        <v>239</v>
      </c>
      <c r="I389" s="14">
        <v>0</v>
      </c>
      <c r="J389" s="14" t="s">
        <v>144</v>
      </c>
      <c r="K389" s="16">
        <v>45966</v>
      </c>
      <c r="L389" s="14">
        <v>7003</v>
      </c>
      <c r="M389" s="34">
        <f t="shared" si="17"/>
        <v>138.41</v>
      </c>
      <c r="N389" s="17">
        <v>138.41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1441|1440011|0|0|18591149000158|0|277,71</v>
      </c>
      <c r="B390" s="21" t="str">
        <f t="shared" si="19"/>
        <v>1441|1440011|0|0|6599</v>
      </c>
      <c r="C390" s="14">
        <v>1441</v>
      </c>
      <c r="D390" s="14">
        <v>1440011</v>
      </c>
      <c r="E390" s="14">
        <v>0</v>
      </c>
      <c r="F390" s="14">
        <v>0</v>
      </c>
      <c r="G390" s="14">
        <v>18591149000158</v>
      </c>
      <c r="H390" s="15" t="s">
        <v>240</v>
      </c>
      <c r="I390" s="14">
        <v>0</v>
      </c>
      <c r="J390" s="14" t="s">
        <v>144</v>
      </c>
      <c r="K390" s="16">
        <v>45939</v>
      </c>
      <c r="L390" s="14">
        <v>6599</v>
      </c>
      <c r="M390" s="34">
        <f t="shared" ref="M390:M453" si="20">N390+O390</f>
        <v>277.70999999999998</v>
      </c>
      <c r="N390" s="17">
        <v>277.70999999999998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1441|1440011|0|0|18591149000158|0|187,88</v>
      </c>
      <c r="B391" s="21" t="str">
        <f t="shared" si="19"/>
        <v>1441|1440011|0|0|7315</v>
      </c>
      <c r="C391" s="14">
        <v>1441</v>
      </c>
      <c r="D391" s="14">
        <v>1440011</v>
      </c>
      <c r="E391" s="14">
        <v>0</v>
      </c>
      <c r="F391" s="14">
        <v>0</v>
      </c>
      <c r="G391" s="14">
        <v>18591149000158</v>
      </c>
      <c r="H391" s="15" t="s">
        <v>240</v>
      </c>
      <c r="I391" s="14">
        <v>0</v>
      </c>
      <c r="J391" s="14" t="s">
        <v>144</v>
      </c>
      <c r="K391" s="16">
        <v>45972</v>
      </c>
      <c r="L391" s="14">
        <v>7315</v>
      </c>
      <c r="M391" s="34">
        <f t="shared" si="20"/>
        <v>187.88</v>
      </c>
      <c r="N391" s="17">
        <v>187.88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1441|1440011|0|0|18602011000107|0|0,09</v>
      </c>
      <c r="B392" s="21" t="str">
        <f t="shared" si="19"/>
        <v>1441|1440011|0|0|6282</v>
      </c>
      <c r="C392" s="14">
        <v>1441</v>
      </c>
      <c r="D392" s="14">
        <v>1440011</v>
      </c>
      <c r="E392" s="14">
        <v>0</v>
      </c>
      <c r="F392" s="14">
        <v>0</v>
      </c>
      <c r="G392" s="14">
        <v>18602011000107</v>
      </c>
      <c r="H392" s="15" t="s">
        <v>241</v>
      </c>
      <c r="I392" s="14">
        <v>0</v>
      </c>
      <c r="J392" s="14" t="s">
        <v>144</v>
      </c>
      <c r="K392" s="16">
        <v>45937</v>
      </c>
      <c r="L392" s="14">
        <v>6282</v>
      </c>
      <c r="M392" s="34">
        <f t="shared" si="20"/>
        <v>0.09</v>
      </c>
      <c r="N392" s="17">
        <v>0.09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1441|1440011|0|0|18602011000107|0|0,01</v>
      </c>
      <c r="B393" s="21" t="str">
        <f t="shared" si="19"/>
        <v>1441|1440011|0|0|6283</v>
      </c>
      <c r="C393" s="14">
        <v>1441</v>
      </c>
      <c r="D393" s="14">
        <v>1440011</v>
      </c>
      <c r="E393" s="14">
        <v>0</v>
      </c>
      <c r="F393" s="14">
        <v>0</v>
      </c>
      <c r="G393" s="14">
        <v>18602011000107</v>
      </c>
      <c r="H393" s="15" t="s">
        <v>241</v>
      </c>
      <c r="I393" s="14">
        <v>0</v>
      </c>
      <c r="J393" s="14" t="s">
        <v>144</v>
      </c>
      <c r="K393" s="16">
        <v>45937</v>
      </c>
      <c r="L393" s="14">
        <v>6283</v>
      </c>
      <c r="M393" s="34">
        <f t="shared" si="20"/>
        <v>0.01</v>
      </c>
      <c r="N393" s="17">
        <v>0.01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1441|1440011|0|0|18602011000107|0|188,07</v>
      </c>
      <c r="B394" s="21" t="str">
        <f t="shared" si="19"/>
        <v>1441|1440011|0|0|6584</v>
      </c>
      <c r="C394" s="14">
        <v>1441</v>
      </c>
      <c r="D394" s="14">
        <v>1440011</v>
      </c>
      <c r="E394" s="14">
        <v>0</v>
      </c>
      <c r="F394" s="14">
        <v>0</v>
      </c>
      <c r="G394" s="14">
        <v>18602011000107</v>
      </c>
      <c r="H394" s="15" t="s">
        <v>241</v>
      </c>
      <c r="I394" s="14">
        <v>0</v>
      </c>
      <c r="J394" s="14" t="s">
        <v>144</v>
      </c>
      <c r="K394" s="16">
        <v>45939</v>
      </c>
      <c r="L394" s="14">
        <v>6584</v>
      </c>
      <c r="M394" s="34">
        <f t="shared" si="20"/>
        <v>188.07</v>
      </c>
      <c r="N394" s="17">
        <v>188.07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1441|1440011|0|0|18602011000107|0|51,83</v>
      </c>
      <c r="B395" s="21" t="str">
        <f t="shared" si="19"/>
        <v>1441|1440011|0|0|6585</v>
      </c>
      <c r="C395" s="14">
        <v>1441</v>
      </c>
      <c r="D395" s="14">
        <v>1440011</v>
      </c>
      <c r="E395" s="14">
        <v>0</v>
      </c>
      <c r="F395" s="14">
        <v>0</v>
      </c>
      <c r="G395" s="14">
        <v>18602011000107</v>
      </c>
      <c r="H395" s="15" t="s">
        <v>241</v>
      </c>
      <c r="I395" s="14">
        <v>0</v>
      </c>
      <c r="J395" s="14" t="s">
        <v>144</v>
      </c>
      <c r="K395" s="16">
        <v>45939</v>
      </c>
      <c r="L395" s="14">
        <v>6585</v>
      </c>
      <c r="M395" s="34">
        <f t="shared" si="20"/>
        <v>51.83</v>
      </c>
      <c r="N395" s="17">
        <v>51.83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1441|1440011|0|0|18602011000107|0|42,38</v>
      </c>
      <c r="B396" s="21" t="str">
        <f t="shared" si="19"/>
        <v>1441|1440011|0|0|6586</v>
      </c>
      <c r="C396" s="14">
        <v>1441</v>
      </c>
      <c r="D396" s="14">
        <v>1440011</v>
      </c>
      <c r="E396" s="14">
        <v>0</v>
      </c>
      <c r="F396" s="14">
        <v>0</v>
      </c>
      <c r="G396" s="14">
        <v>18602011000107</v>
      </c>
      <c r="H396" s="15" t="s">
        <v>241</v>
      </c>
      <c r="I396" s="14">
        <v>0</v>
      </c>
      <c r="J396" s="14" t="s">
        <v>144</v>
      </c>
      <c r="K396" s="16">
        <v>45939</v>
      </c>
      <c r="L396" s="14">
        <v>6586</v>
      </c>
      <c r="M396" s="34">
        <f t="shared" si="20"/>
        <v>42.38</v>
      </c>
      <c r="N396" s="17">
        <v>42.38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1441|1440011|0|0|18602011000107|0|4,79</v>
      </c>
      <c r="B397" s="21" t="str">
        <f t="shared" si="19"/>
        <v>1441|1440011|0|0|6587</v>
      </c>
      <c r="C397" s="14">
        <v>1441</v>
      </c>
      <c r="D397" s="14">
        <v>1440011</v>
      </c>
      <c r="E397" s="14">
        <v>0</v>
      </c>
      <c r="F397" s="14">
        <v>0</v>
      </c>
      <c r="G397" s="14">
        <v>18602011000107</v>
      </c>
      <c r="H397" s="15" t="s">
        <v>241</v>
      </c>
      <c r="I397" s="14">
        <v>0</v>
      </c>
      <c r="J397" s="14" t="s">
        <v>144</v>
      </c>
      <c r="K397" s="16">
        <v>45939</v>
      </c>
      <c r="L397" s="14">
        <v>6587</v>
      </c>
      <c r="M397" s="34">
        <f t="shared" si="20"/>
        <v>4.79</v>
      </c>
      <c r="N397" s="17">
        <v>4.79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1441|1440011|0|0|18602011000107|0|107,03</v>
      </c>
      <c r="B398" s="21" t="str">
        <f t="shared" si="19"/>
        <v>1441|1440011|0|0|6589</v>
      </c>
      <c r="C398" s="14">
        <v>1441</v>
      </c>
      <c r="D398" s="14">
        <v>1440011</v>
      </c>
      <c r="E398" s="14">
        <v>0</v>
      </c>
      <c r="F398" s="14">
        <v>0</v>
      </c>
      <c r="G398" s="14">
        <v>18602011000107</v>
      </c>
      <c r="H398" s="15" t="s">
        <v>241</v>
      </c>
      <c r="I398" s="14">
        <v>0</v>
      </c>
      <c r="J398" s="14" t="s">
        <v>144</v>
      </c>
      <c r="K398" s="16">
        <v>45939</v>
      </c>
      <c r="L398" s="14">
        <v>6589</v>
      </c>
      <c r="M398" s="34">
        <f t="shared" si="20"/>
        <v>107.03</v>
      </c>
      <c r="N398" s="17">
        <v>107.03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1441|1440011|0|0|18602011000107|0|10,34</v>
      </c>
      <c r="B399" s="21" t="str">
        <f t="shared" si="19"/>
        <v>1441|1440011|0|0|6590</v>
      </c>
      <c r="C399" s="14">
        <v>1441</v>
      </c>
      <c r="D399" s="14">
        <v>1440011</v>
      </c>
      <c r="E399" s="14">
        <v>0</v>
      </c>
      <c r="F399" s="14">
        <v>0</v>
      </c>
      <c r="G399" s="14">
        <v>18602011000107</v>
      </c>
      <c r="H399" s="15" t="s">
        <v>241</v>
      </c>
      <c r="I399" s="14">
        <v>0</v>
      </c>
      <c r="J399" s="14" t="s">
        <v>144</v>
      </c>
      <c r="K399" s="16">
        <v>45939</v>
      </c>
      <c r="L399" s="14">
        <v>6590</v>
      </c>
      <c r="M399" s="34">
        <f t="shared" si="20"/>
        <v>10.34</v>
      </c>
      <c r="N399" s="17">
        <v>10.34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1441|1440011|0|0|18602011000107|0|0</v>
      </c>
      <c r="B400" s="21" t="str">
        <f t="shared" si="19"/>
        <v>1441|1440011|0|0|6591</v>
      </c>
      <c r="C400" s="14">
        <v>1441</v>
      </c>
      <c r="D400" s="14">
        <v>1440011</v>
      </c>
      <c r="E400" s="14">
        <v>0</v>
      </c>
      <c r="F400" s="14">
        <v>0</v>
      </c>
      <c r="G400" s="14">
        <v>18602011000107</v>
      </c>
      <c r="H400" s="15" t="s">
        <v>241</v>
      </c>
      <c r="I400" s="14">
        <v>0</v>
      </c>
      <c r="J400" s="14" t="s">
        <v>144</v>
      </c>
      <c r="K400" s="16">
        <v>45939</v>
      </c>
      <c r="L400" s="14">
        <v>6591</v>
      </c>
      <c r="M400" s="34">
        <f t="shared" si="20"/>
        <v>0</v>
      </c>
      <c r="N400" s="17">
        <v>0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1441|1440011|0|0|18602011000107|0|16,47</v>
      </c>
      <c r="B401" s="21" t="str">
        <f t="shared" si="19"/>
        <v>1441|1440011|0|0|6593</v>
      </c>
      <c r="C401" s="14">
        <v>1441</v>
      </c>
      <c r="D401" s="14">
        <v>1440011</v>
      </c>
      <c r="E401" s="14">
        <v>0</v>
      </c>
      <c r="F401" s="14">
        <v>0</v>
      </c>
      <c r="G401" s="14">
        <v>18602011000107</v>
      </c>
      <c r="H401" s="15" t="s">
        <v>241</v>
      </c>
      <c r="I401" s="14">
        <v>0</v>
      </c>
      <c r="J401" s="14" t="s">
        <v>144</v>
      </c>
      <c r="K401" s="16">
        <v>45939</v>
      </c>
      <c r="L401" s="14">
        <v>6593</v>
      </c>
      <c r="M401" s="34">
        <f t="shared" si="20"/>
        <v>16.47</v>
      </c>
      <c r="N401" s="17">
        <v>16.47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1441|1440011|0|0|18602011000107|0|457,5</v>
      </c>
      <c r="B402" s="21" t="str">
        <f t="shared" si="19"/>
        <v>1441|1440011|0|0|6594</v>
      </c>
      <c r="C402" s="14">
        <v>1441</v>
      </c>
      <c r="D402" s="14">
        <v>1440011</v>
      </c>
      <c r="E402" s="14">
        <v>0</v>
      </c>
      <c r="F402" s="14">
        <v>0</v>
      </c>
      <c r="G402" s="14">
        <v>18602011000107</v>
      </c>
      <c r="H402" s="15" t="s">
        <v>241</v>
      </c>
      <c r="I402" s="14">
        <v>0</v>
      </c>
      <c r="J402" s="14" t="s">
        <v>144</v>
      </c>
      <c r="K402" s="16">
        <v>45939</v>
      </c>
      <c r="L402" s="14">
        <v>6594</v>
      </c>
      <c r="M402" s="34">
        <f t="shared" si="20"/>
        <v>457.5</v>
      </c>
      <c r="N402" s="17">
        <v>457.5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1441|1440011|0|0|18602011000107|0|107,03</v>
      </c>
      <c r="B403" s="21" t="str">
        <f t="shared" si="19"/>
        <v>1441|1440011|0|0|7269</v>
      </c>
      <c r="C403" s="14">
        <v>1441</v>
      </c>
      <c r="D403" s="14">
        <v>1440011</v>
      </c>
      <c r="E403" s="14">
        <v>0</v>
      </c>
      <c r="F403" s="14">
        <v>0</v>
      </c>
      <c r="G403" s="14">
        <v>18602011000107</v>
      </c>
      <c r="H403" s="15" t="s">
        <v>241</v>
      </c>
      <c r="I403" s="14">
        <v>0</v>
      </c>
      <c r="J403" s="14" t="s">
        <v>144</v>
      </c>
      <c r="K403" s="16">
        <v>45972</v>
      </c>
      <c r="L403" s="14">
        <v>7269</v>
      </c>
      <c r="M403" s="34">
        <f t="shared" si="20"/>
        <v>107.03</v>
      </c>
      <c r="N403" s="17">
        <v>107.03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1441|1440011|0|0|18602011000107|0|10,34</v>
      </c>
      <c r="B404" s="21" t="str">
        <f t="shared" si="19"/>
        <v>1441|1440011|0|0|7271</v>
      </c>
      <c r="C404" s="14">
        <v>1441</v>
      </c>
      <c r="D404" s="14">
        <v>1440011</v>
      </c>
      <c r="E404" s="14">
        <v>0</v>
      </c>
      <c r="F404" s="14">
        <v>0</v>
      </c>
      <c r="G404" s="14">
        <v>18602011000107</v>
      </c>
      <c r="H404" s="15" t="s">
        <v>241</v>
      </c>
      <c r="I404" s="14">
        <v>0</v>
      </c>
      <c r="J404" s="14" t="s">
        <v>144</v>
      </c>
      <c r="K404" s="16">
        <v>45972</v>
      </c>
      <c r="L404" s="14">
        <v>7271</v>
      </c>
      <c r="M404" s="34">
        <f t="shared" si="20"/>
        <v>10.34</v>
      </c>
      <c r="N404" s="17">
        <v>10.34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1441|1440011|0|0|18602011000107|0|457,5</v>
      </c>
      <c r="B405" s="21" t="str">
        <f t="shared" si="19"/>
        <v>1441|1440011|0|0|7272</v>
      </c>
      <c r="C405" s="14">
        <v>1441</v>
      </c>
      <c r="D405" s="14">
        <v>1440011</v>
      </c>
      <c r="E405" s="14">
        <v>0</v>
      </c>
      <c r="F405" s="14">
        <v>0</v>
      </c>
      <c r="G405" s="14">
        <v>18602011000107</v>
      </c>
      <c r="H405" s="15" t="s">
        <v>241</v>
      </c>
      <c r="I405" s="14">
        <v>0</v>
      </c>
      <c r="J405" s="14" t="s">
        <v>144</v>
      </c>
      <c r="K405" s="16">
        <v>45972</v>
      </c>
      <c r="L405" s="14">
        <v>7272</v>
      </c>
      <c r="M405" s="34">
        <f t="shared" si="20"/>
        <v>457.5</v>
      </c>
      <c r="N405" s="17">
        <v>457.5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1441|1440011|0|0|18602011000107|0|42,38</v>
      </c>
      <c r="B406" s="21" t="str">
        <f t="shared" si="19"/>
        <v>1441|1440011|0|0|7273</v>
      </c>
      <c r="C406" s="14">
        <v>1441</v>
      </c>
      <c r="D406" s="14">
        <v>1440011</v>
      </c>
      <c r="E406" s="14">
        <v>0</v>
      </c>
      <c r="F406" s="14">
        <v>0</v>
      </c>
      <c r="G406" s="14">
        <v>18602011000107</v>
      </c>
      <c r="H406" s="15" t="s">
        <v>241</v>
      </c>
      <c r="I406" s="14">
        <v>0</v>
      </c>
      <c r="J406" s="14" t="s">
        <v>144</v>
      </c>
      <c r="K406" s="16">
        <v>45972</v>
      </c>
      <c r="L406" s="14">
        <v>7273</v>
      </c>
      <c r="M406" s="34">
        <f t="shared" si="20"/>
        <v>42.38</v>
      </c>
      <c r="N406" s="17">
        <v>42.38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1441|1440011|0|0|18629840000183|0|308,84</v>
      </c>
      <c r="B407" s="21" t="str">
        <f t="shared" si="19"/>
        <v>1441|1440011|0|0|6259</v>
      </c>
      <c r="C407" s="14">
        <v>1441</v>
      </c>
      <c r="D407" s="14">
        <v>1440011</v>
      </c>
      <c r="E407" s="14">
        <v>0</v>
      </c>
      <c r="F407" s="14">
        <v>0</v>
      </c>
      <c r="G407" s="14">
        <v>18629840000183</v>
      </c>
      <c r="H407" s="15" t="s">
        <v>242</v>
      </c>
      <c r="I407" s="14">
        <v>0</v>
      </c>
      <c r="J407" s="14" t="s">
        <v>144</v>
      </c>
      <c r="K407" s="16">
        <v>45936</v>
      </c>
      <c r="L407" s="14">
        <v>6259</v>
      </c>
      <c r="M407" s="34">
        <f t="shared" si="20"/>
        <v>308.83999999999997</v>
      </c>
      <c r="N407" s="17">
        <v>308.83999999999997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1441|1440011|0|0|18629840000183|0|0,18</v>
      </c>
      <c r="B408" s="21" t="str">
        <f t="shared" si="19"/>
        <v>1441|1440011|0|0|6304</v>
      </c>
      <c r="C408" s="14">
        <v>1441</v>
      </c>
      <c r="D408" s="14">
        <v>1440011</v>
      </c>
      <c r="E408" s="14">
        <v>0</v>
      </c>
      <c r="F408" s="14">
        <v>0</v>
      </c>
      <c r="G408" s="14">
        <v>18629840000183</v>
      </c>
      <c r="H408" s="15" t="s">
        <v>242</v>
      </c>
      <c r="I408" s="14">
        <v>0</v>
      </c>
      <c r="J408" s="14" t="s">
        <v>144</v>
      </c>
      <c r="K408" s="16">
        <v>45937</v>
      </c>
      <c r="L408" s="14">
        <v>6304</v>
      </c>
      <c r="M408" s="34">
        <f t="shared" si="20"/>
        <v>0.18</v>
      </c>
      <c r="N408" s="17">
        <v>0.18</v>
      </c>
      <c r="O408" s="17">
        <v>0</v>
      </c>
      <c r="P408" s="3">
        <v>0</v>
      </c>
    </row>
    <row r="409" spans="1:16" ht="24.95" customHeight="1" x14ac:dyDescent="0.2">
      <c r="A409" s="21" t="str">
        <f t="shared" si="18"/>
        <v>1441|1440011|0|0|18629840000183|0|2143,02</v>
      </c>
      <c r="B409" s="21" t="str">
        <f t="shared" si="19"/>
        <v>1441|1440011|0|0|6598</v>
      </c>
      <c r="C409" s="14">
        <v>1441</v>
      </c>
      <c r="D409" s="14">
        <v>1440011</v>
      </c>
      <c r="E409" s="14">
        <v>0</v>
      </c>
      <c r="F409" s="14">
        <v>0</v>
      </c>
      <c r="G409" s="14">
        <v>18629840000183</v>
      </c>
      <c r="H409" s="15" t="s">
        <v>242</v>
      </c>
      <c r="I409" s="14">
        <v>0</v>
      </c>
      <c r="J409" s="14" t="s">
        <v>144</v>
      </c>
      <c r="K409" s="16">
        <v>45939</v>
      </c>
      <c r="L409" s="14">
        <v>6598</v>
      </c>
      <c r="M409" s="34">
        <f t="shared" si="20"/>
        <v>2143.02</v>
      </c>
      <c r="N409" s="17">
        <v>2143.02</v>
      </c>
      <c r="O409" s="17">
        <v>0</v>
      </c>
      <c r="P409" s="3">
        <v>0</v>
      </c>
    </row>
    <row r="410" spans="1:16" ht="24.95" customHeight="1" x14ac:dyDescent="0.2">
      <c r="A410" s="21" t="str">
        <f t="shared" si="18"/>
        <v>1441|1440011|0|0|18629840000183|0|308,84</v>
      </c>
      <c r="B410" s="21" t="str">
        <f t="shared" si="19"/>
        <v>1441|1440011|0|0|7084</v>
      </c>
      <c r="C410" s="14">
        <v>1441</v>
      </c>
      <c r="D410" s="14">
        <v>1440011</v>
      </c>
      <c r="E410" s="14">
        <v>0</v>
      </c>
      <c r="F410" s="14">
        <v>0</v>
      </c>
      <c r="G410" s="14">
        <v>18629840000183</v>
      </c>
      <c r="H410" s="15" t="s">
        <v>242</v>
      </c>
      <c r="I410" s="14">
        <v>0</v>
      </c>
      <c r="J410" s="14" t="s">
        <v>144</v>
      </c>
      <c r="K410" s="16">
        <v>45967</v>
      </c>
      <c r="L410" s="14">
        <v>7084</v>
      </c>
      <c r="M410" s="34">
        <f t="shared" si="20"/>
        <v>308.83999999999997</v>
      </c>
      <c r="N410" s="17">
        <v>308.83999999999997</v>
      </c>
      <c r="O410" s="17">
        <v>0</v>
      </c>
      <c r="P410" s="3">
        <v>0</v>
      </c>
    </row>
    <row r="411" spans="1:16" ht="24.95" customHeight="1" x14ac:dyDescent="0.2">
      <c r="A411" s="21" t="str">
        <f t="shared" si="18"/>
        <v>1441|1440011|0|0|18629840000183|0|1451,96</v>
      </c>
      <c r="B411" s="21" t="str">
        <f t="shared" si="19"/>
        <v>1441|1440011|0|0|7317</v>
      </c>
      <c r="C411" s="14">
        <v>1441</v>
      </c>
      <c r="D411" s="14">
        <v>1440011</v>
      </c>
      <c r="E411" s="14">
        <v>0</v>
      </c>
      <c r="F411" s="14">
        <v>0</v>
      </c>
      <c r="G411" s="14">
        <v>18629840000183</v>
      </c>
      <c r="H411" s="15" t="s">
        <v>242</v>
      </c>
      <c r="I411" s="14">
        <v>0</v>
      </c>
      <c r="J411" s="14" t="s">
        <v>144</v>
      </c>
      <c r="K411" s="16">
        <v>45972</v>
      </c>
      <c r="L411" s="14">
        <v>7317</v>
      </c>
      <c r="M411" s="34">
        <f t="shared" si="20"/>
        <v>1451.96</v>
      </c>
      <c r="N411" s="17">
        <v>1451.96</v>
      </c>
      <c r="O411" s="17">
        <v>0</v>
      </c>
      <c r="P411" s="3">
        <v>0</v>
      </c>
    </row>
    <row r="412" spans="1:16" ht="24.95" customHeight="1" x14ac:dyDescent="0.2">
      <c r="A412" s="21" t="str">
        <f t="shared" si="18"/>
        <v>1441|1440011|0|0|18659334000137|0|442,11</v>
      </c>
      <c r="B412" s="21" t="str">
        <f t="shared" si="19"/>
        <v>1441|1440011|0|0|6239</v>
      </c>
      <c r="C412" s="14">
        <v>1441</v>
      </c>
      <c r="D412" s="14">
        <v>1440011</v>
      </c>
      <c r="E412" s="14">
        <v>0</v>
      </c>
      <c r="F412" s="14">
        <v>0</v>
      </c>
      <c r="G412" s="14">
        <v>18659334000137</v>
      </c>
      <c r="H412" s="15" t="s">
        <v>243</v>
      </c>
      <c r="I412" s="14">
        <v>0</v>
      </c>
      <c r="J412" s="14" t="s">
        <v>144</v>
      </c>
      <c r="K412" s="16">
        <v>45936</v>
      </c>
      <c r="L412" s="14">
        <v>6239</v>
      </c>
      <c r="M412" s="34">
        <f t="shared" si="20"/>
        <v>442.11</v>
      </c>
      <c r="N412" s="17">
        <v>442.11</v>
      </c>
      <c r="O412" s="17">
        <v>0</v>
      </c>
      <c r="P412" s="3">
        <v>0</v>
      </c>
    </row>
    <row r="413" spans="1:16" ht="24.95" customHeight="1" x14ac:dyDescent="0.2">
      <c r="A413" s="21" t="str">
        <f t="shared" si="18"/>
        <v>1441|1440011|0|0|18659334000137|0|331,27</v>
      </c>
      <c r="B413" s="21" t="str">
        <f t="shared" si="19"/>
        <v>1441|1440011|0|0|6953</v>
      </c>
      <c r="C413" s="14">
        <v>1441</v>
      </c>
      <c r="D413" s="14">
        <v>1440011</v>
      </c>
      <c r="E413" s="14">
        <v>0</v>
      </c>
      <c r="F413" s="14">
        <v>0</v>
      </c>
      <c r="G413" s="14">
        <v>18659334000137</v>
      </c>
      <c r="H413" s="15" t="s">
        <v>243</v>
      </c>
      <c r="I413" s="14">
        <v>0</v>
      </c>
      <c r="J413" s="14" t="s">
        <v>144</v>
      </c>
      <c r="K413" s="16">
        <v>45966</v>
      </c>
      <c r="L413" s="14">
        <v>6953</v>
      </c>
      <c r="M413" s="34">
        <f t="shared" si="20"/>
        <v>331.27</v>
      </c>
      <c r="N413" s="17">
        <v>331.27</v>
      </c>
      <c r="O413" s="17">
        <v>0</v>
      </c>
      <c r="P413" s="3">
        <v>0</v>
      </c>
    </row>
    <row r="414" spans="1:16" ht="24.95" customHeight="1" x14ac:dyDescent="0.2">
      <c r="A414" s="21" t="str">
        <f t="shared" si="18"/>
        <v>1441|1440011|0|0|18663401000197|0|0,1</v>
      </c>
      <c r="B414" s="21" t="str">
        <f t="shared" si="19"/>
        <v>1441|1440011|0|0|6351</v>
      </c>
      <c r="C414" s="14">
        <v>1441</v>
      </c>
      <c r="D414" s="14">
        <v>1440011</v>
      </c>
      <c r="E414" s="14">
        <v>0</v>
      </c>
      <c r="F414" s="14">
        <v>0</v>
      </c>
      <c r="G414" s="14">
        <v>18663401000197</v>
      </c>
      <c r="H414" s="15" t="s">
        <v>244</v>
      </c>
      <c r="I414" s="14">
        <v>0</v>
      </c>
      <c r="J414" s="14" t="s">
        <v>144</v>
      </c>
      <c r="K414" s="16">
        <v>45938</v>
      </c>
      <c r="L414" s="14">
        <v>6351</v>
      </c>
      <c r="M414" s="34">
        <f t="shared" si="20"/>
        <v>0.1</v>
      </c>
      <c r="N414" s="17">
        <v>0.1</v>
      </c>
      <c r="O414" s="17">
        <v>0</v>
      </c>
      <c r="P414" s="3">
        <v>0</v>
      </c>
    </row>
    <row r="415" spans="1:16" ht="24.95" customHeight="1" x14ac:dyDescent="0.2">
      <c r="A415" s="21" t="str">
        <f t="shared" si="18"/>
        <v>1441|1440011|0|0|18663401000197|0|400,23</v>
      </c>
      <c r="B415" s="21" t="str">
        <f t="shared" si="19"/>
        <v>1441|1440011|0|0|6607</v>
      </c>
      <c r="C415" s="14">
        <v>1441</v>
      </c>
      <c r="D415" s="14">
        <v>1440011</v>
      </c>
      <c r="E415" s="14">
        <v>0</v>
      </c>
      <c r="F415" s="14">
        <v>0</v>
      </c>
      <c r="G415" s="14">
        <v>18663401000197</v>
      </c>
      <c r="H415" s="15" t="s">
        <v>244</v>
      </c>
      <c r="I415" s="14">
        <v>0</v>
      </c>
      <c r="J415" s="14" t="s">
        <v>144</v>
      </c>
      <c r="K415" s="16">
        <v>45939</v>
      </c>
      <c r="L415" s="14">
        <v>6607</v>
      </c>
      <c r="M415" s="34">
        <f t="shared" si="20"/>
        <v>400.23</v>
      </c>
      <c r="N415" s="17">
        <v>400.23</v>
      </c>
      <c r="O415" s="17">
        <v>0</v>
      </c>
      <c r="P415" s="3">
        <v>0</v>
      </c>
    </row>
    <row r="416" spans="1:16" ht="24.95" customHeight="1" x14ac:dyDescent="0.2">
      <c r="A416" s="21" t="str">
        <f t="shared" si="18"/>
        <v>1441|1440011|0|0|18663401000197|0|221,59</v>
      </c>
      <c r="B416" s="21" t="str">
        <f t="shared" si="19"/>
        <v>1441|1440011|0|0|7236</v>
      </c>
      <c r="C416" s="14">
        <v>1441</v>
      </c>
      <c r="D416" s="14">
        <v>1440011</v>
      </c>
      <c r="E416" s="14">
        <v>0</v>
      </c>
      <c r="F416" s="14">
        <v>0</v>
      </c>
      <c r="G416" s="14">
        <v>18663401000197</v>
      </c>
      <c r="H416" s="15" t="s">
        <v>244</v>
      </c>
      <c r="I416" s="14">
        <v>0</v>
      </c>
      <c r="J416" s="14" t="s">
        <v>144</v>
      </c>
      <c r="K416" s="16">
        <v>45972</v>
      </c>
      <c r="L416" s="14">
        <v>7236</v>
      </c>
      <c r="M416" s="34">
        <f t="shared" si="20"/>
        <v>221.59</v>
      </c>
      <c r="N416" s="17">
        <v>221.59</v>
      </c>
      <c r="O416" s="17">
        <v>0</v>
      </c>
      <c r="P416" s="3">
        <v>0</v>
      </c>
    </row>
    <row r="417" spans="1:16" ht="24.95" customHeight="1" x14ac:dyDescent="0.2">
      <c r="A417" s="21" t="str">
        <f t="shared" si="18"/>
        <v>1441|1440011|0|0|18666750000162|0|271,94</v>
      </c>
      <c r="B417" s="21" t="str">
        <f t="shared" si="19"/>
        <v>1441|1440011|0|0|6240</v>
      </c>
      <c r="C417" s="14">
        <v>1441</v>
      </c>
      <c r="D417" s="14">
        <v>1440011</v>
      </c>
      <c r="E417" s="14">
        <v>0</v>
      </c>
      <c r="F417" s="14">
        <v>0</v>
      </c>
      <c r="G417" s="14">
        <v>18666750000162</v>
      </c>
      <c r="H417" s="15" t="s">
        <v>245</v>
      </c>
      <c r="I417" s="14">
        <v>0</v>
      </c>
      <c r="J417" s="14" t="s">
        <v>144</v>
      </c>
      <c r="K417" s="16">
        <v>45936</v>
      </c>
      <c r="L417" s="14">
        <v>6240</v>
      </c>
      <c r="M417" s="34">
        <f t="shared" si="20"/>
        <v>271.94</v>
      </c>
      <c r="N417" s="17">
        <v>271.94</v>
      </c>
      <c r="O417" s="17">
        <v>0</v>
      </c>
      <c r="P417" s="3">
        <v>0</v>
      </c>
    </row>
    <row r="418" spans="1:16" ht="24.95" customHeight="1" x14ac:dyDescent="0.2">
      <c r="A418" s="21" t="str">
        <f t="shared" si="18"/>
        <v>1441|1440011|0|0|18666750000162|0|187,88</v>
      </c>
      <c r="B418" s="21" t="str">
        <f t="shared" si="19"/>
        <v>1441|1440011|0|0|6982</v>
      </c>
      <c r="C418" s="14">
        <v>1441</v>
      </c>
      <c r="D418" s="14">
        <v>1440011</v>
      </c>
      <c r="E418" s="14">
        <v>0</v>
      </c>
      <c r="F418" s="14">
        <v>0</v>
      </c>
      <c r="G418" s="14">
        <v>18666750000162</v>
      </c>
      <c r="H418" s="15" t="s">
        <v>245</v>
      </c>
      <c r="I418" s="14">
        <v>0</v>
      </c>
      <c r="J418" s="14" t="s">
        <v>144</v>
      </c>
      <c r="K418" s="16">
        <v>45966</v>
      </c>
      <c r="L418" s="14">
        <v>6982</v>
      </c>
      <c r="M418" s="34">
        <f t="shared" si="20"/>
        <v>187.88</v>
      </c>
      <c r="N418" s="17">
        <v>187.88</v>
      </c>
      <c r="O418" s="17">
        <v>0</v>
      </c>
      <c r="P418" s="3">
        <v>0</v>
      </c>
    </row>
    <row r="419" spans="1:16" ht="24.95" customHeight="1" x14ac:dyDescent="0.2">
      <c r="A419" s="21" t="str">
        <f t="shared" si="18"/>
        <v>1441|1440011|0|0|18671271000134|0|0,01</v>
      </c>
      <c r="B419" s="21" t="str">
        <f t="shared" si="19"/>
        <v>1441|1440011|0|0|6162</v>
      </c>
      <c r="C419" s="14">
        <v>1441</v>
      </c>
      <c r="D419" s="14">
        <v>1440011</v>
      </c>
      <c r="E419" s="14">
        <v>0</v>
      </c>
      <c r="F419" s="14">
        <v>0</v>
      </c>
      <c r="G419" s="14">
        <v>18671271000134</v>
      </c>
      <c r="H419" s="15" t="s">
        <v>246</v>
      </c>
      <c r="I419" s="14">
        <v>0</v>
      </c>
      <c r="J419" s="14" t="s">
        <v>144</v>
      </c>
      <c r="K419" s="16">
        <v>45933</v>
      </c>
      <c r="L419" s="14">
        <v>6162</v>
      </c>
      <c r="M419" s="34">
        <f t="shared" si="20"/>
        <v>0.01</v>
      </c>
      <c r="N419" s="17">
        <v>0.01</v>
      </c>
      <c r="O419" s="17">
        <v>0</v>
      </c>
      <c r="P419" s="3">
        <v>0</v>
      </c>
    </row>
    <row r="420" spans="1:16" ht="24.95" customHeight="1" x14ac:dyDescent="0.2">
      <c r="A420" s="21" t="str">
        <f t="shared" si="18"/>
        <v>1441|1440011|0|0|18671271000134|0|180,53</v>
      </c>
      <c r="B420" s="21" t="str">
        <f t="shared" si="19"/>
        <v>1441|1440011|0|0|6308</v>
      </c>
      <c r="C420" s="14">
        <v>1441</v>
      </c>
      <c r="D420" s="14">
        <v>1440011</v>
      </c>
      <c r="E420" s="14">
        <v>0</v>
      </c>
      <c r="F420" s="14">
        <v>0</v>
      </c>
      <c r="G420" s="14">
        <v>18671271000134</v>
      </c>
      <c r="H420" s="15" t="s">
        <v>246</v>
      </c>
      <c r="I420" s="14">
        <v>0</v>
      </c>
      <c r="J420" s="14" t="s">
        <v>144</v>
      </c>
      <c r="K420" s="16">
        <v>45937</v>
      </c>
      <c r="L420" s="14">
        <v>6308</v>
      </c>
      <c r="M420" s="34">
        <f t="shared" si="20"/>
        <v>180.53</v>
      </c>
      <c r="N420" s="17">
        <v>180.53</v>
      </c>
      <c r="O420" s="17">
        <v>0</v>
      </c>
      <c r="P420" s="3">
        <v>0</v>
      </c>
    </row>
    <row r="421" spans="1:16" ht="24.95" customHeight="1" x14ac:dyDescent="0.2">
      <c r="A421" s="21" t="str">
        <f t="shared" si="18"/>
        <v>1441|1440011|0|0|18671271000134|0|123,86</v>
      </c>
      <c r="B421" s="21" t="str">
        <f t="shared" si="19"/>
        <v>1441|1440011|0|0|6995</v>
      </c>
      <c r="C421" s="14">
        <v>1441</v>
      </c>
      <c r="D421" s="14">
        <v>1440011</v>
      </c>
      <c r="E421" s="14">
        <v>0</v>
      </c>
      <c r="F421" s="14">
        <v>0</v>
      </c>
      <c r="G421" s="14">
        <v>18671271000134</v>
      </c>
      <c r="H421" s="15" t="s">
        <v>246</v>
      </c>
      <c r="I421" s="14">
        <v>0</v>
      </c>
      <c r="J421" s="14" t="s">
        <v>144</v>
      </c>
      <c r="K421" s="16">
        <v>45966</v>
      </c>
      <c r="L421" s="14">
        <v>6995</v>
      </c>
      <c r="M421" s="34">
        <f t="shared" si="20"/>
        <v>123.86</v>
      </c>
      <c r="N421" s="17">
        <v>123.86</v>
      </c>
      <c r="O421" s="17">
        <v>0</v>
      </c>
      <c r="P421" s="3">
        <v>0</v>
      </c>
    </row>
    <row r="422" spans="1:16" ht="24.95" customHeight="1" x14ac:dyDescent="0.2">
      <c r="A422" s="21" t="str">
        <f t="shared" si="18"/>
        <v>1441|1440011|0|0|18675975000185|0|0,07</v>
      </c>
      <c r="B422" s="21" t="str">
        <f t="shared" si="19"/>
        <v>1441|1440011|0|0|6178</v>
      </c>
      <c r="C422" s="14">
        <v>1441</v>
      </c>
      <c r="D422" s="14">
        <v>1440011</v>
      </c>
      <c r="E422" s="14">
        <v>0</v>
      </c>
      <c r="F422" s="14">
        <v>0</v>
      </c>
      <c r="G422" s="14">
        <v>18675975000185</v>
      </c>
      <c r="H422" s="15" t="s">
        <v>247</v>
      </c>
      <c r="I422" s="14">
        <v>0</v>
      </c>
      <c r="J422" s="14" t="s">
        <v>144</v>
      </c>
      <c r="K422" s="16">
        <v>45933</v>
      </c>
      <c r="L422" s="14">
        <v>6178</v>
      </c>
      <c r="M422" s="34">
        <f t="shared" si="20"/>
        <v>7.0000000000000007E-2</v>
      </c>
      <c r="N422" s="17">
        <v>7.0000000000000007E-2</v>
      </c>
      <c r="O422" s="17">
        <v>0</v>
      </c>
      <c r="P422" s="3">
        <v>0</v>
      </c>
    </row>
    <row r="423" spans="1:16" ht="24.95" customHeight="1" x14ac:dyDescent="0.2">
      <c r="A423" s="21" t="str">
        <f t="shared" si="18"/>
        <v>1441|1440011|0|0|18675975000185|0|310,02</v>
      </c>
      <c r="B423" s="21" t="str">
        <f t="shared" si="19"/>
        <v>1441|1440011|0|0|6327</v>
      </c>
      <c r="C423" s="14">
        <v>1441</v>
      </c>
      <c r="D423" s="14">
        <v>1440011</v>
      </c>
      <c r="E423" s="14">
        <v>0</v>
      </c>
      <c r="F423" s="14">
        <v>0</v>
      </c>
      <c r="G423" s="14">
        <v>18675975000185</v>
      </c>
      <c r="H423" s="15" t="s">
        <v>247</v>
      </c>
      <c r="I423" s="14">
        <v>0</v>
      </c>
      <c r="J423" s="14" t="s">
        <v>144</v>
      </c>
      <c r="K423" s="16">
        <v>45937</v>
      </c>
      <c r="L423" s="14">
        <v>6327</v>
      </c>
      <c r="M423" s="34">
        <f t="shared" si="20"/>
        <v>310.02</v>
      </c>
      <c r="N423" s="17">
        <v>310.02</v>
      </c>
      <c r="O423" s="17">
        <v>0</v>
      </c>
      <c r="P423" s="3">
        <v>0</v>
      </c>
    </row>
    <row r="424" spans="1:16" ht="24.95" customHeight="1" x14ac:dyDescent="0.2">
      <c r="A424" s="21" t="str">
        <f t="shared" si="18"/>
        <v>1441|1440011|0|0|18675975000185|0|218,38</v>
      </c>
      <c r="B424" s="21" t="str">
        <f t="shared" si="19"/>
        <v>1441|1440011|0|0|7090</v>
      </c>
      <c r="C424" s="14">
        <v>1441</v>
      </c>
      <c r="D424" s="14">
        <v>1440011</v>
      </c>
      <c r="E424" s="14">
        <v>0</v>
      </c>
      <c r="F424" s="14">
        <v>0</v>
      </c>
      <c r="G424" s="14">
        <v>18675975000185</v>
      </c>
      <c r="H424" s="15" t="s">
        <v>247</v>
      </c>
      <c r="I424" s="14">
        <v>0</v>
      </c>
      <c r="J424" s="14" t="s">
        <v>144</v>
      </c>
      <c r="K424" s="16">
        <v>45967</v>
      </c>
      <c r="L424" s="14">
        <v>7090</v>
      </c>
      <c r="M424" s="34">
        <f t="shared" si="20"/>
        <v>218.38</v>
      </c>
      <c r="N424" s="17">
        <v>218.38</v>
      </c>
      <c r="O424" s="17">
        <v>0</v>
      </c>
      <c r="P424" s="3">
        <v>0</v>
      </c>
    </row>
    <row r="425" spans="1:16" ht="24.95" customHeight="1" x14ac:dyDescent="0.2">
      <c r="A425" s="21" t="str">
        <f t="shared" si="18"/>
        <v>1441|1440011|0|0|18675983000121|0|0,05</v>
      </c>
      <c r="B425" s="21" t="str">
        <f t="shared" si="19"/>
        <v>1441|1440011|0|0|6196</v>
      </c>
      <c r="C425" s="14">
        <v>1441</v>
      </c>
      <c r="D425" s="14">
        <v>1440011</v>
      </c>
      <c r="E425" s="14">
        <v>0</v>
      </c>
      <c r="F425" s="14">
        <v>0</v>
      </c>
      <c r="G425" s="14">
        <v>18675983000121</v>
      </c>
      <c r="H425" s="15" t="s">
        <v>248</v>
      </c>
      <c r="I425" s="14">
        <v>0</v>
      </c>
      <c r="J425" s="14" t="s">
        <v>144</v>
      </c>
      <c r="K425" s="16">
        <v>45933</v>
      </c>
      <c r="L425" s="14">
        <v>6196</v>
      </c>
      <c r="M425" s="34">
        <f t="shared" si="20"/>
        <v>0.05</v>
      </c>
      <c r="N425" s="17">
        <v>0.05</v>
      </c>
      <c r="O425" s="17">
        <v>0</v>
      </c>
      <c r="P425" s="3">
        <v>0</v>
      </c>
    </row>
    <row r="426" spans="1:16" ht="24.95" customHeight="1" x14ac:dyDescent="0.2">
      <c r="A426" s="21" t="str">
        <f t="shared" si="18"/>
        <v>1441|1440011|0|0|18675983000121|0|922,14</v>
      </c>
      <c r="B426" s="21" t="str">
        <f t="shared" si="19"/>
        <v>1441|1440011|0|0|6341</v>
      </c>
      <c r="C426" s="14">
        <v>1441</v>
      </c>
      <c r="D426" s="14">
        <v>1440011</v>
      </c>
      <c r="E426" s="14">
        <v>0</v>
      </c>
      <c r="F426" s="14">
        <v>0</v>
      </c>
      <c r="G426" s="14">
        <v>18675983000121</v>
      </c>
      <c r="H426" s="15" t="s">
        <v>248</v>
      </c>
      <c r="I426" s="14">
        <v>0</v>
      </c>
      <c r="J426" s="14" t="s">
        <v>144</v>
      </c>
      <c r="K426" s="16">
        <v>45937</v>
      </c>
      <c r="L426" s="14">
        <v>6341</v>
      </c>
      <c r="M426" s="34">
        <f t="shared" si="20"/>
        <v>922.14</v>
      </c>
      <c r="N426" s="17">
        <v>922.14</v>
      </c>
      <c r="O426" s="17">
        <v>0</v>
      </c>
      <c r="P426" s="3">
        <v>0</v>
      </c>
    </row>
    <row r="427" spans="1:16" ht="24.95" customHeight="1" x14ac:dyDescent="0.2">
      <c r="A427" s="21" t="str">
        <f t="shared" si="18"/>
        <v>1441|1440011|0|0|18675983000121|0|119,66</v>
      </c>
      <c r="B427" s="21" t="str">
        <f t="shared" si="19"/>
        <v>1441|1440011|0|0|6377</v>
      </c>
      <c r="C427" s="14">
        <v>1441</v>
      </c>
      <c r="D427" s="14">
        <v>1440011</v>
      </c>
      <c r="E427" s="14">
        <v>0</v>
      </c>
      <c r="F427" s="14">
        <v>0</v>
      </c>
      <c r="G427" s="14">
        <v>18675983000121</v>
      </c>
      <c r="H427" s="15" t="s">
        <v>248</v>
      </c>
      <c r="I427" s="14">
        <v>0</v>
      </c>
      <c r="J427" s="14" t="s">
        <v>144</v>
      </c>
      <c r="K427" s="16">
        <v>45938</v>
      </c>
      <c r="L427" s="14">
        <v>6377</v>
      </c>
      <c r="M427" s="34">
        <f t="shared" si="20"/>
        <v>119.66</v>
      </c>
      <c r="N427" s="17">
        <v>119.66</v>
      </c>
      <c r="O427" s="17">
        <v>0</v>
      </c>
      <c r="P427" s="3">
        <v>0</v>
      </c>
    </row>
    <row r="428" spans="1:16" ht="24.95" customHeight="1" x14ac:dyDescent="0.2">
      <c r="A428" s="21" t="str">
        <f t="shared" si="18"/>
        <v>1441|1440011|0|0|18675983000121|0|119,66</v>
      </c>
      <c r="B428" s="21" t="str">
        <f t="shared" si="19"/>
        <v>1441|1440011|0|0|7211</v>
      </c>
      <c r="C428" s="14">
        <v>1441</v>
      </c>
      <c r="D428" s="14">
        <v>1440011</v>
      </c>
      <c r="E428" s="14">
        <v>0</v>
      </c>
      <c r="F428" s="14">
        <v>0</v>
      </c>
      <c r="G428" s="14">
        <v>18675983000121</v>
      </c>
      <c r="H428" s="15" t="s">
        <v>248</v>
      </c>
      <c r="I428" s="14">
        <v>0</v>
      </c>
      <c r="J428" s="14" t="s">
        <v>144</v>
      </c>
      <c r="K428" s="16">
        <v>45972</v>
      </c>
      <c r="L428" s="14">
        <v>7211</v>
      </c>
      <c r="M428" s="34">
        <f t="shared" si="20"/>
        <v>119.66</v>
      </c>
      <c r="N428" s="17">
        <v>119.66</v>
      </c>
      <c r="O428" s="17">
        <v>0</v>
      </c>
      <c r="P428" s="3">
        <v>0</v>
      </c>
    </row>
    <row r="429" spans="1:16" ht="24.95" customHeight="1" x14ac:dyDescent="0.2">
      <c r="A429" s="21" t="str">
        <f t="shared" si="18"/>
        <v>1441|1440011|0|0|18675983000121|0|757,23</v>
      </c>
      <c r="B429" s="21" t="str">
        <f t="shared" si="19"/>
        <v>1441|1440011|0|0|7212</v>
      </c>
      <c r="C429" s="14">
        <v>1441</v>
      </c>
      <c r="D429" s="14">
        <v>1440011</v>
      </c>
      <c r="E429" s="14">
        <v>0</v>
      </c>
      <c r="F429" s="14">
        <v>0</v>
      </c>
      <c r="G429" s="14">
        <v>18675983000121</v>
      </c>
      <c r="H429" s="15" t="s">
        <v>248</v>
      </c>
      <c r="I429" s="14">
        <v>0</v>
      </c>
      <c r="J429" s="14" t="s">
        <v>144</v>
      </c>
      <c r="K429" s="16">
        <v>45972</v>
      </c>
      <c r="L429" s="14">
        <v>7212</v>
      </c>
      <c r="M429" s="34">
        <f t="shared" si="20"/>
        <v>757.23</v>
      </c>
      <c r="N429" s="17">
        <v>757.23</v>
      </c>
      <c r="O429" s="17">
        <v>0</v>
      </c>
      <c r="P429" s="3">
        <v>0</v>
      </c>
    </row>
    <row r="430" spans="1:16" ht="24.95" customHeight="1" x14ac:dyDescent="0.2">
      <c r="A430" s="21" t="str">
        <f t="shared" si="18"/>
        <v>1441|1440011|0|0|18677591000100|0|0,03</v>
      </c>
      <c r="B430" s="21" t="str">
        <f t="shared" si="19"/>
        <v>1441|1440011|0|0|6139</v>
      </c>
      <c r="C430" s="14">
        <v>1441</v>
      </c>
      <c r="D430" s="14">
        <v>1440011</v>
      </c>
      <c r="E430" s="14">
        <v>0</v>
      </c>
      <c r="F430" s="14">
        <v>0</v>
      </c>
      <c r="G430" s="14">
        <v>18677591000100</v>
      </c>
      <c r="H430" s="15" t="s">
        <v>249</v>
      </c>
      <c r="I430" s="14">
        <v>0</v>
      </c>
      <c r="J430" s="14" t="s">
        <v>144</v>
      </c>
      <c r="K430" s="16">
        <v>45932</v>
      </c>
      <c r="L430" s="14">
        <v>6139</v>
      </c>
      <c r="M430" s="34">
        <f t="shared" si="20"/>
        <v>0.03</v>
      </c>
      <c r="N430" s="17">
        <v>0.03</v>
      </c>
      <c r="O430" s="17">
        <v>0</v>
      </c>
      <c r="P430" s="3">
        <v>0</v>
      </c>
    </row>
    <row r="431" spans="1:16" ht="24.95" customHeight="1" x14ac:dyDescent="0.2">
      <c r="A431" s="21" t="str">
        <f t="shared" si="18"/>
        <v>1441|1440011|0|0|18677591000100|0|320,83</v>
      </c>
      <c r="B431" s="21" t="str">
        <f t="shared" si="19"/>
        <v>1441|1440011|0|0|6222</v>
      </c>
      <c r="C431" s="14">
        <v>1441</v>
      </c>
      <c r="D431" s="14">
        <v>1440011</v>
      </c>
      <c r="E431" s="14">
        <v>0</v>
      </c>
      <c r="F431" s="14">
        <v>0</v>
      </c>
      <c r="G431" s="14">
        <v>18677591000100</v>
      </c>
      <c r="H431" s="15" t="s">
        <v>249</v>
      </c>
      <c r="I431" s="14">
        <v>0</v>
      </c>
      <c r="J431" s="14" t="s">
        <v>144</v>
      </c>
      <c r="K431" s="16">
        <v>45936</v>
      </c>
      <c r="L431" s="14">
        <v>6222</v>
      </c>
      <c r="M431" s="34">
        <f t="shared" si="20"/>
        <v>320.83</v>
      </c>
      <c r="N431" s="17">
        <v>320.83</v>
      </c>
      <c r="O431" s="17">
        <v>0</v>
      </c>
      <c r="P431" s="3">
        <v>0</v>
      </c>
    </row>
    <row r="432" spans="1:16" ht="24.95" customHeight="1" x14ac:dyDescent="0.2">
      <c r="A432" s="21" t="str">
        <f t="shared" si="18"/>
        <v>1441|1440011|0|0|18677591000100|0|202,47</v>
      </c>
      <c r="B432" s="21" t="str">
        <f t="shared" si="19"/>
        <v>1441|1440011|0|0|6966</v>
      </c>
      <c r="C432" s="14">
        <v>1441</v>
      </c>
      <c r="D432" s="14">
        <v>1440011</v>
      </c>
      <c r="E432" s="14">
        <v>0</v>
      </c>
      <c r="F432" s="14">
        <v>0</v>
      </c>
      <c r="G432" s="14">
        <v>18677591000100</v>
      </c>
      <c r="H432" s="15" t="s">
        <v>249</v>
      </c>
      <c r="I432" s="14">
        <v>0</v>
      </c>
      <c r="J432" s="14" t="s">
        <v>144</v>
      </c>
      <c r="K432" s="16">
        <v>45966</v>
      </c>
      <c r="L432" s="14">
        <v>6966</v>
      </c>
      <c r="M432" s="34">
        <f t="shared" si="20"/>
        <v>202.47</v>
      </c>
      <c r="N432" s="17">
        <v>202.47</v>
      </c>
      <c r="O432" s="17">
        <v>0</v>
      </c>
      <c r="P432" s="3">
        <v>0</v>
      </c>
    </row>
    <row r="433" spans="1:16" ht="24.95" customHeight="1" x14ac:dyDescent="0.2">
      <c r="A433" s="21" t="str">
        <f t="shared" si="18"/>
        <v>1441|1440011|0|0|18712174000142|0|0,09</v>
      </c>
      <c r="B433" s="21" t="str">
        <f t="shared" si="19"/>
        <v>1441|1440011|0|0|6410</v>
      </c>
      <c r="C433" s="14">
        <v>1441</v>
      </c>
      <c r="D433" s="14">
        <v>1440011</v>
      </c>
      <c r="E433" s="14">
        <v>0</v>
      </c>
      <c r="F433" s="14">
        <v>0</v>
      </c>
      <c r="G433" s="14">
        <v>18712174000142</v>
      </c>
      <c r="H433" s="15" t="s">
        <v>250</v>
      </c>
      <c r="I433" s="14">
        <v>0</v>
      </c>
      <c r="J433" s="14" t="s">
        <v>144</v>
      </c>
      <c r="K433" s="16">
        <v>45938</v>
      </c>
      <c r="L433" s="14">
        <v>6410</v>
      </c>
      <c r="M433" s="34">
        <f t="shared" si="20"/>
        <v>0.09</v>
      </c>
      <c r="N433" s="17">
        <v>0.09</v>
      </c>
      <c r="O433" s="17">
        <v>0</v>
      </c>
      <c r="P433" s="3">
        <v>0</v>
      </c>
    </row>
    <row r="434" spans="1:16" ht="24.95" customHeight="1" x14ac:dyDescent="0.2">
      <c r="A434" s="21" t="str">
        <f t="shared" si="18"/>
        <v>1441|1440011|0|0|18712174000142|0|485,93</v>
      </c>
      <c r="B434" s="21" t="str">
        <f t="shared" si="19"/>
        <v>1441|1440011|0|0|6448</v>
      </c>
      <c r="C434" s="14">
        <v>1441</v>
      </c>
      <c r="D434" s="14">
        <v>1440011</v>
      </c>
      <c r="E434" s="14">
        <v>0</v>
      </c>
      <c r="F434" s="14">
        <v>0</v>
      </c>
      <c r="G434" s="14">
        <v>18712174000142</v>
      </c>
      <c r="H434" s="15" t="s">
        <v>250</v>
      </c>
      <c r="I434" s="14">
        <v>0</v>
      </c>
      <c r="J434" s="14" t="s">
        <v>144</v>
      </c>
      <c r="K434" s="16">
        <v>45938</v>
      </c>
      <c r="L434" s="14">
        <v>6448</v>
      </c>
      <c r="M434" s="34">
        <f t="shared" si="20"/>
        <v>485.93</v>
      </c>
      <c r="N434" s="17">
        <v>485.93</v>
      </c>
      <c r="O434" s="17">
        <v>0</v>
      </c>
      <c r="P434" s="3">
        <v>0</v>
      </c>
    </row>
    <row r="435" spans="1:16" ht="24.95" customHeight="1" x14ac:dyDescent="0.2">
      <c r="A435" s="21" t="str">
        <f t="shared" si="18"/>
        <v>1441|1440011|0|0|18712174000142|0|329,84</v>
      </c>
      <c r="B435" s="21" t="str">
        <f t="shared" si="19"/>
        <v>1441|1440011|0|0|7091</v>
      </c>
      <c r="C435" s="14">
        <v>1441</v>
      </c>
      <c r="D435" s="14">
        <v>1440011</v>
      </c>
      <c r="E435" s="14">
        <v>0</v>
      </c>
      <c r="F435" s="14">
        <v>0</v>
      </c>
      <c r="G435" s="14">
        <v>18712174000142</v>
      </c>
      <c r="H435" s="15" t="s">
        <v>250</v>
      </c>
      <c r="I435" s="14">
        <v>0</v>
      </c>
      <c r="J435" s="14" t="s">
        <v>144</v>
      </c>
      <c r="K435" s="16">
        <v>45967</v>
      </c>
      <c r="L435" s="14">
        <v>7091</v>
      </c>
      <c r="M435" s="34">
        <f t="shared" si="20"/>
        <v>329.84</v>
      </c>
      <c r="N435" s="17">
        <v>329.84</v>
      </c>
      <c r="O435" s="17">
        <v>0</v>
      </c>
      <c r="P435" s="3">
        <v>0</v>
      </c>
    </row>
    <row r="436" spans="1:16" ht="24.95" customHeight="1" x14ac:dyDescent="0.2">
      <c r="A436" s="21" t="str">
        <f t="shared" si="18"/>
        <v>1441|1440011|0|0|18715383000140|0|32,78</v>
      </c>
      <c r="B436" s="21" t="str">
        <f t="shared" si="19"/>
        <v>1441|1440011|0|0|6151</v>
      </c>
      <c r="C436" s="14">
        <v>1441</v>
      </c>
      <c r="D436" s="14">
        <v>1440011</v>
      </c>
      <c r="E436" s="14">
        <v>0</v>
      </c>
      <c r="F436" s="14">
        <v>0</v>
      </c>
      <c r="G436" s="14">
        <v>18715383000140</v>
      </c>
      <c r="H436" s="15" t="s">
        <v>251</v>
      </c>
      <c r="I436" s="14">
        <v>0</v>
      </c>
      <c r="J436" s="14" t="s">
        <v>144</v>
      </c>
      <c r="K436" s="16">
        <v>45933</v>
      </c>
      <c r="L436" s="14">
        <v>6151</v>
      </c>
      <c r="M436" s="34">
        <f t="shared" si="20"/>
        <v>32.78</v>
      </c>
      <c r="N436" s="17">
        <v>32.78</v>
      </c>
      <c r="O436" s="17">
        <v>0</v>
      </c>
      <c r="P436" s="3">
        <v>0</v>
      </c>
    </row>
    <row r="437" spans="1:16" ht="24.95" customHeight="1" x14ac:dyDescent="0.2">
      <c r="A437" s="21" t="str">
        <f t="shared" si="18"/>
        <v>1441|1440011|0|0|18715383000140|0|292,5</v>
      </c>
      <c r="B437" s="21" t="str">
        <f t="shared" si="19"/>
        <v>1441|1440011|0|0|6153</v>
      </c>
      <c r="C437" s="14">
        <v>1441</v>
      </c>
      <c r="D437" s="14">
        <v>1440011</v>
      </c>
      <c r="E437" s="14">
        <v>0</v>
      </c>
      <c r="F437" s="14">
        <v>0</v>
      </c>
      <c r="G437" s="14">
        <v>18715383000140</v>
      </c>
      <c r="H437" s="15" t="s">
        <v>251</v>
      </c>
      <c r="I437" s="14">
        <v>0</v>
      </c>
      <c r="J437" s="14" t="s">
        <v>144</v>
      </c>
      <c r="K437" s="16">
        <v>45933</v>
      </c>
      <c r="L437" s="14">
        <v>6153</v>
      </c>
      <c r="M437" s="34">
        <f t="shared" si="20"/>
        <v>292.5</v>
      </c>
      <c r="N437" s="17">
        <v>292.5</v>
      </c>
      <c r="O437" s="17">
        <v>0</v>
      </c>
      <c r="P437" s="3">
        <v>0</v>
      </c>
    </row>
    <row r="438" spans="1:16" ht="24.95" customHeight="1" x14ac:dyDescent="0.2">
      <c r="A438" s="21" t="str">
        <f t="shared" si="18"/>
        <v>1441|1440011|0|0|18715383000140|0|267,69</v>
      </c>
      <c r="B438" s="21" t="str">
        <f t="shared" si="19"/>
        <v>1441|1440011|0|0|6301</v>
      </c>
      <c r="C438" s="14">
        <v>1441</v>
      </c>
      <c r="D438" s="14">
        <v>1440011</v>
      </c>
      <c r="E438" s="14">
        <v>0</v>
      </c>
      <c r="F438" s="14">
        <v>0</v>
      </c>
      <c r="G438" s="14">
        <v>18715383000140</v>
      </c>
      <c r="H438" s="15" t="s">
        <v>251</v>
      </c>
      <c r="I438" s="14">
        <v>0</v>
      </c>
      <c r="J438" s="14" t="s">
        <v>144</v>
      </c>
      <c r="K438" s="16">
        <v>45937</v>
      </c>
      <c r="L438" s="14">
        <v>6301</v>
      </c>
      <c r="M438" s="34">
        <f t="shared" si="20"/>
        <v>267.69</v>
      </c>
      <c r="N438" s="17">
        <v>267.69</v>
      </c>
      <c r="O438" s="17">
        <v>0</v>
      </c>
      <c r="P438" s="3">
        <v>0</v>
      </c>
    </row>
    <row r="439" spans="1:16" ht="24.95" customHeight="1" x14ac:dyDescent="0.2">
      <c r="A439" s="21" t="str">
        <f t="shared" si="18"/>
        <v>1441|1440011|0|0|18715383000140|0|1282,52</v>
      </c>
      <c r="B439" s="21" t="str">
        <f t="shared" si="19"/>
        <v>1441|1440011|0|0|6640</v>
      </c>
      <c r="C439" s="14">
        <v>1441</v>
      </c>
      <c r="D439" s="14">
        <v>1440011</v>
      </c>
      <c r="E439" s="14">
        <v>0</v>
      </c>
      <c r="F439" s="14">
        <v>0</v>
      </c>
      <c r="G439" s="14">
        <v>18715383000140</v>
      </c>
      <c r="H439" s="15" t="s">
        <v>251</v>
      </c>
      <c r="I439" s="14">
        <v>0</v>
      </c>
      <c r="J439" s="14" t="s">
        <v>144</v>
      </c>
      <c r="K439" s="16">
        <v>45940</v>
      </c>
      <c r="L439" s="14">
        <v>6640</v>
      </c>
      <c r="M439" s="34">
        <f t="shared" si="20"/>
        <v>1282.52</v>
      </c>
      <c r="N439" s="17">
        <v>1282.52</v>
      </c>
      <c r="O439" s="17">
        <v>0</v>
      </c>
      <c r="P439" s="3">
        <v>0</v>
      </c>
    </row>
    <row r="440" spans="1:16" ht="24.95" customHeight="1" x14ac:dyDescent="0.2">
      <c r="A440" s="21" t="str">
        <f t="shared" si="18"/>
        <v>1441|1440011|0|0|18715383000140|0|320,66</v>
      </c>
      <c r="B440" s="21" t="str">
        <f t="shared" si="19"/>
        <v>1441|1440011|0|0|6643</v>
      </c>
      <c r="C440" s="14">
        <v>1441</v>
      </c>
      <c r="D440" s="14">
        <v>1440011</v>
      </c>
      <c r="E440" s="14">
        <v>0</v>
      </c>
      <c r="F440" s="14">
        <v>0</v>
      </c>
      <c r="G440" s="14">
        <v>18715383000140</v>
      </c>
      <c r="H440" s="15" t="s">
        <v>251</v>
      </c>
      <c r="I440" s="14">
        <v>0</v>
      </c>
      <c r="J440" s="14" t="s">
        <v>144</v>
      </c>
      <c r="K440" s="16">
        <v>45940</v>
      </c>
      <c r="L440" s="14">
        <v>6643</v>
      </c>
      <c r="M440" s="34">
        <f t="shared" si="20"/>
        <v>320.66000000000003</v>
      </c>
      <c r="N440" s="17">
        <v>320.66000000000003</v>
      </c>
      <c r="O440" s="17">
        <v>0</v>
      </c>
      <c r="P440" s="3">
        <v>0</v>
      </c>
    </row>
    <row r="441" spans="1:16" ht="24.95" customHeight="1" x14ac:dyDescent="0.2">
      <c r="A441" s="21" t="str">
        <f t="shared" si="18"/>
        <v>1441|1440011|0|0|18715383000140|0|202,64</v>
      </c>
      <c r="B441" s="21" t="str">
        <f t="shared" si="19"/>
        <v>1441|1440011|0|0|6645</v>
      </c>
      <c r="C441" s="14">
        <v>1441</v>
      </c>
      <c r="D441" s="14">
        <v>1440011</v>
      </c>
      <c r="E441" s="14">
        <v>0</v>
      </c>
      <c r="F441" s="14">
        <v>0</v>
      </c>
      <c r="G441" s="14">
        <v>18715383000140</v>
      </c>
      <c r="H441" s="15" t="s">
        <v>251</v>
      </c>
      <c r="I441" s="14">
        <v>0</v>
      </c>
      <c r="J441" s="14" t="s">
        <v>144</v>
      </c>
      <c r="K441" s="16">
        <v>45940</v>
      </c>
      <c r="L441" s="14">
        <v>6645</v>
      </c>
      <c r="M441" s="34">
        <f t="shared" si="20"/>
        <v>202.64</v>
      </c>
      <c r="N441" s="17">
        <v>202.64</v>
      </c>
      <c r="O441" s="17">
        <v>0</v>
      </c>
      <c r="P441" s="3">
        <v>0</v>
      </c>
    </row>
    <row r="442" spans="1:16" ht="24.95" customHeight="1" x14ac:dyDescent="0.2">
      <c r="A442" s="21" t="str">
        <f t="shared" si="18"/>
        <v>1441|1440011|0|0|18715383000140|0|730,73</v>
      </c>
      <c r="B442" s="21" t="str">
        <f t="shared" si="19"/>
        <v>1441|1440011|0|0|6648</v>
      </c>
      <c r="C442" s="14">
        <v>1441</v>
      </c>
      <c r="D442" s="14">
        <v>1440011</v>
      </c>
      <c r="E442" s="14">
        <v>0</v>
      </c>
      <c r="F442" s="14">
        <v>0</v>
      </c>
      <c r="G442" s="14">
        <v>18715383000140</v>
      </c>
      <c r="H442" s="15" t="s">
        <v>251</v>
      </c>
      <c r="I442" s="14">
        <v>0</v>
      </c>
      <c r="J442" s="14" t="s">
        <v>144</v>
      </c>
      <c r="K442" s="16">
        <v>45940</v>
      </c>
      <c r="L442" s="14">
        <v>6648</v>
      </c>
      <c r="M442" s="34">
        <f t="shared" si="20"/>
        <v>730.73</v>
      </c>
      <c r="N442" s="17">
        <v>730.73</v>
      </c>
      <c r="O442" s="17">
        <v>0</v>
      </c>
      <c r="P442" s="3">
        <v>0</v>
      </c>
    </row>
    <row r="443" spans="1:16" ht="24.95" customHeight="1" x14ac:dyDescent="0.2">
      <c r="A443" s="21" t="str">
        <f t="shared" si="18"/>
        <v>1441|1440011|0|0|18715383000140|0|633,65</v>
      </c>
      <c r="B443" s="21" t="str">
        <f t="shared" si="19"/>
        <v>1441|1440011|0|0|6651</v>
      </c>
      <c r="C443" s="14">
        <v>1441</v>
      </c>
      <c r="D443" s="14">
        <v>1440011</v>
      </c>
      <c r="E443" s="14">
        <v>0</v>
      </c>
      <c r="F443" s="14">
        <v>0</v>
      </c>
      <c r="G443" s="14">
        <v>18715383000140</v>
      </c>
      <c r="H443" s="15" t="s">
        <v>251</v>
      </c>
      <c r="I443" s="14">
        <v>0</v>
      </c>
      <c r="J443" s="14" t="s">
        <v>144</v>
      </c>
      <c r="K443" s="16">
        <v>45940</v>
      </c>
      <c r="L443" s="14">
        <v>6651</v>
      </c>
      <c r="M443" s="34">
        <f t="shared" si="20"/>
        <v>633.65</v>
      </c>
      <c r="N443" s="17">
        <v>633.65</v>
      </c>
      <c r="O443" s="17">
        <v>0</v>
      </c>
      <c r="P443" s="3">
        <v>0</v>
      </c>
    </row>
    <row r="444" spans="1:16" ht="24.95" customHeight="1" x14ac:dyDescent="0.2">
      <c r="A444" s="21" t="str">
        <f t="shared" si="18"/>
        <v>1441|1440011|0|0|18715383000140|0|803,27</v>
      </c>
      <c r="B444" s="21" t="str">
        <f t="shared" si="19"/>
        <v>1441|1440011|0|0|6653</v>
      </c>
      <c r="C444" s="14">
        <v>1441</v>
      </c>
      <c r="D444" s="14">
        <v>1440011</v>
      </c>
      <c r="E444" s="14">
        <v>0</v>
      </c>
      <c r="F444" s="14">
        <v>0</v>
      </c>
      <c r="G444" s="14">
        <v>18715383000140</v>
      </c>
      <c r="H444" s="15" t="s">
        <v>251</v>
      </c>
      <c r="I444" s="14">
        <v>0</v>
      </c>
      <c r="J444" s="14" t="s">
        <v>144</v>
      </c>
      <c r="K444" s="16">
        <v>45940</v>
      </c>
      <c r="L444" s="14">
        <v>6653</v>
      </c>
      <c r="M444" s="34">
        <f t="shared" si="20"/>
        <v>803.27</v>
      </c>
      <c r="N444" s="17">
        <v>803.27</v>
      </c>
      <c r="O444" s="17">
        <v>0</v>
      </c>
      <c r="P444" s="3">
        <v>0</v>
      </c>
    </row>
    <row r="445" spans="1:16" ht="24.95" customHeight="1" x14ac:dyDescent="0.2">
      <c r="A445" s="21" t="str">
        <f t="shared" si="18"/>
        <v>1441|1440011|0|0|18715383000140|0|1441,38</v>
      </c>
      <c r="B445" s="21" t="str">
        <f t="shared" si="19"/>
        <v>1441|1440011|0|0|6655</v>
      </c>
      <c r="C445" s="14">
        <v>1441</v>
      </c>
      <c r="D445" s="14">
        <v>1440011</v>
      </c>
      <c r="E445" s="14">
        <v>0</v>
      </c>
      <c r="F445" s="14">
        <v>0</v>
      </c>
      <c r="G445" s="14">
        <v>18715383000140</v>
      </c>
      <c r="H445" s="15" t="s">
        <v>251</v>
      </c>
      <c r="I445" s="14">
        <v>0</v>
      </c>
      <c r="J445" s="14" t="s">
        <v>144</v>
      </c>
      <c r="K445" s="16">
        <v>45940</v>
      </c>
      <c r="L445" s="14">
        <v>6655</v>
      </c>
      <c r="M445" s="34">
        <f t="shared" si="20"/>
        <v>1441.38</v>
      </c>
      <c r="N445" s="17">
        <v>1441.38</v>
      </c>
      <c r="O445" s="17">
        <v>0</v>
      </c>
      <c r="P445" s="3">
        <v>0</v>
      </c>
    </row>
    <row r="446" spans="1:16" ht="24.95" customHeight="1" x14ac:dyDescent="0.2">
      <c r="A446" s="21" t="str">
        <f t="shared" si="18"/>
        <v>1441|1440011|0|0|18715383000140|0|783,72</v>
      </c>
      <c r="B446" s="21" t="str">
        <f t="shared" si="19"/>
        <v>1441|1440011|0|0|6664</v>
      </c>
      <c r="C446" s="14">
        <v>1441</v>
      </c>
      <c r="D446" s="14">
        <v>1440011</v>
      </c>
      <c r="E446" s="14">
        <v>0</v>
      </c>
      <c r="F446" s="14">
        <v>0</v>
      </c>
      <c r="G446" s="14">
        <v>18715383000140</v>
      </c>
      <c r="H446" s="15" t="s">
        <v>251</v>
      </c>
      <c r="I446" s="14">
        <v>0</v>
      </c>
      <c r="J446" s="14" t="s">
        <v>144</v>
      </c>
      <c r="K446" s="16">
        <v>45940</v>
      </c>
      <c r="L446" s="14">
        <v>6664</v>
      </c>
      <c r="M446" s="34">
        <f t="shared" si="20"/>
        <v>783.72</v>
      </c>
      <c r="N446" s="17">
        <v>783.72</v>
      </c>
      <c r="O446" s="17">
        <v>0</v>
      </c>
      <c r="P446" s="3">
        <v>0</v>
      </c>
    </row>
    <row r="447" spans="1:16" ht="24.95" customHeight="1" x14ac:dyDescent="0.2">
      <c r="A447" s="21" t="str">
        <f t="shared" si="18"/>
        <v>1441|1440011|0|0|18715383000140|0|47,13</v>
      </c>
      <c r="B447" s="21" t="str">
        <f t="shared" si="19"/>
        <v>1441|1440011|0|0|6666</v>
      </c>
      <c r="C447" s="14">
        <v>1441</v>
      </c>
      <c r="D447" s="14">
        <v>1440011</v>
      </c>
      <c r="E447" s="14">
        <v>0</v>
      </c>
      <c r="F447" s="14">
        <v>0</v>
      </c>
      <c r="G447" s="14">
        <v>18715383000140</v>
      </c>
      <c r="H447" s="15" t="s">
        <v>251</v>
      </c>
      <c r="I447" s="14">
        <v>0</v>
      </c>
      <c r="J447" s="14" t="s">
        <v>144</v>
      </c>
      <c r="K447" s="16">
        <v>45940</v>
      </c>
      <c r="L447" s="14">
        <v>6666</v>
      </c>
      <c r="M447" s="34">
        <f t="shared" si="20"/>
        <v>47.13</v>
      </c>
      <c r="N447" s="17">
        <v>47.13</v>
      </c>
      <c r="O447" s="17">
        <v>0</v>
      </c>
      <c r="P447" s="3">
        <v>0</v>
      </c>
    </row>
    <row r="448" spans="1:16" ht="24.95" customHeight="1" x14ac:dyDescent="0.2">
      <c r="A448" s="21" t="str">
        <f t="shared" si="18"/>
        <v>1441|1440011|0|0|18715383000140|0|563,8</v>
      </c>
      <c r="B448" s="21" t="str">
        <f t="shared" si="19"/>
        <v>1441|1440011|0|0|6676</v>
      </c>
      <c r="C448" s="14">
        <v>1441</v>
      </c>
      <c r="D448" s="14">
        <v>1440011</v>
      </c>
      <c r="E448" s="14">
        <v>0</v>
      </c>
      <c r="F448" s="14">
        <v>0</v>
      </c>
      <c r="G448" s="14">
        <v>18715383000140</v>
      </c>
      <c r="H448" s="15" t="s">
        <v>251</v>
      </c>
      <c r="I448" s="14">
        <v>0</v>
      </c>
      <c r="J448" s="14" t="s">
        <v>144</v>
      </c>
      <c r="K448" s="16">
        <v>45940</v>
      </c>
      <c r="L448" s="14">
        <v>6676</v>
      </c>
      <c r="M448" s="34">
        <f t="shared" si="20"/>
        <v>563.79999999999995</v>
      </c>
      <c r="N448" s="17">
        <v>563.79999999999995</v>
      </c>
      <c r="O448" s="17">
        <v>0</v>
      </c>
      <c r="P448" s="3">
        <v>0</v>
      </c>
    </row>
    <row r="449" spans="1:16" ht="24.95" customHeight="1" x14ac:dyDescent="0.2">
      <c r="A449" s="21" t="str">
        <f t="shared" si="18"/>
        <v>1441|1440011|0|0|18715383000140|0|42,28</v>
      </c>
      <c r="B449" s="21" t="str">
        <f t="shared" si="19"/>
        <v>1441|1440011|0|0|6679</v>
      </c>
      <c r="C449" s="14">
        <v>1441</v>
      </c>
      <c r="D449" s="14">
        <v>1440011</v>
      </c>
      <c r="E449" s="14">
        <v>0</v>
      </c>
      <c r="F449" s="14">
        <v>0</v>
      </c>
      <c r="G449" s="14">
        <v>18715383000140</v>
      </c>
      <c r="H449" s="15" t="s">
        <v>251</v>
      </c>
      <c r="I449" s="14">
        <v>0</v>
      </c>
      <c r="J449" s="14" t="s">
        <v>144</v>
      </c>
      <c r="K449" s="16">
        <v>45940</v>
      </c>
      <c r="L449" s="14">
        <v>6679</v>
      </c>
      <c r="M449" s="34">
        <f t="shared" si="20"/>
        <v>42.28</v>
      </c>
      <c r="N449" s="17">
        <v>42.28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1441|1440011|0|0|18715383000140|0|904</v>
      </c>
      <c r="B450" s="21" t="str">
        <f t="shared" si="19"/>
        <v>1441|1440011|0|0|6682</v>
      </c>
      <c r="C450" s="14">
        <v>1441</v>
      </c>
      <c r="D450" s="14">
        <v>1440011</v>
      </c>
      <c r="E450" s="14">
        <v>0</v>
      </c>
      <c r="F450" s="14">
        <v>0</v>
      </c>
      <c r="G450" s="14">
        <v>18715383000140</v>
      </c>
      <c r="H450" s="15" t="s">
        <v>251</v>
      </c>
      <c r="I450" s="14">
        <v>0</v>
      </c>
      <c r="J450" s="14" t="s">
        <v>144</v>
      </c>
      <c r="K450" s="16">
        <v>45940</v>
      </c>
      <c r="L450" s="14">
        <v>6682</v>
      </c>
      <c r="M450" s="34">
        <f t="shared" si="20"/>
        <v>904</v>
      </c>
      <c r="N450" s="17">
        <v>904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1441|1440011|0|0|18715383000140|0|152,07</v>
      </c>
      <c r="B451" s="21" t="str">
        <f t="shared" si="19"/>
        <v>1441|1440011|0|0|6684</v>
      </c>
      <c r="C451" s="14">
        <v>1441</v>
      </c>
      <c r="D451" s="14">
        <v>1440011</v>
      </c>
      <c r="E451" s="14">
        <v>0</v>
      </c>
      <c r="F451" s="14">
        <v>0</v>
      </c>
      <c r="G451" s="14">
        <v>18715383000140</v>
      </c>
      <c r="H451" s="15" t="s">
        <v>251</v>
      </c>
      <c r="I451" s="14">
        <v>0</v>
      </c>
      <c r="J451" s="14" t="s">
        <v>144</v>
      </c>
      <c r="K451" s="16">
        <v>45940</v>
      </c>
      <c r="L451" s="14">
        <v>6684</v>
      </c>
      <c r="M451" s="34">
        <f t="shared" si="20"/>
        <v>152.07</v>
      </c>
      <c r="N451" s="17">
        <v>152.07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1441|1440011|0|0|18715383000140|0|163,87</v>
      </c>
      <c r="B452" s="21" t="str">
        <f t="shared" si="19"/>
        <v>1441|1440011|0|0|6686</v>
      </c>
      <c r="C452" s="14">
        <v>1441</v>
      </c>
      <c r="D452" s="14">
        <v>1440011</v>
      </c>
      <c r="E452" s="14">
        <v>0</v>
      </c>
      <c r="F452" s="14">
        <v>0</v>
      </c>
      <c r="G452" s="14">
        <v>18715383000140</v>
      </c>
      <c r="H452" s="15" t="s">
        <v>251</v>
      </c>
      <c r="I452" s="14">
        <v>0</v>
      </c>
      <c r="J452" s="14" t="s">
        <v>144</v>
      </c>
      <c r="K452" s="16">
        <v>45940</v>
      </c>
      <c r="L452" s="14">
        <v>6686</v>
      </c>
      <c r="M452" s="34">
        <f t="shared" si="20"/>
        <v>163.87</v>
      </c>
      <c r="N452" s="17">
        <v>163.87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1441|1440011|0|0|18715383000140|0|76</v>
      </c>
      <c r="B453" s="21" t="str">
        <f t="shared" ref="B453:B516" si="22">C453&amp;"|"&amp;D453&amp;"|"&amp;E453&amp;"|"&amp;F453&amp;"|"&amp;L453</f>
        <v>1441|1440011|0|0|6699</v>
      </c>
      <c r="C453" s="14">
        <v>1441</v>
      </c>
      <c r="D453" s="14">
        <v>1440011</v>
      </c>
      <c r="E453" s="14">
        <v>0</v>
      </c>
      <c r="F453" s="14">
        <v>0</v>
      </c>
      <c r="G453" s="14">
        <v>18715383000140</v>
      </c>
      <c r="H453" s="15" t="s">
        <v>251</v>
      </c>
      <c r="I453" s="14">
        <v>0</v>
      </c>
      <c r="J453" s="14" t="s">
        <v>144</v>
      </c>
      <c r="K453" s="16">
        <v>45945</v>
      </c>
      <c r="L453" s="14">
        <v>6699</v>
      </c>
      <c r="M453" s="34">
        <f t="shared" si="20"/>
        <v>76</v>
      </c>
      <c r="N453" s="17">
        <v>76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1441|1440011|0|0|18715383000140|0|232,47</v>
      </c>
      <c r="B454" s="21" t="str">
        <f t="shared" si="22"/>
        <v>1441|1440011|0|0|6701</v>
      </c>
      <c r="C454" s="14">
        <v>1441</v>
      </c>
      <c r="D454" s="14">
        <v>1440011</v>
      </c>
      <c r="E454" s="14">
        <v>0</v>
      </c>
      <c r="F454" s="14">
        <v>0</v>
      </c>
      <c r="G454" s="14">
        <v>18715383000140</v>
      </c>
      <c r="H454" s="15" t="s">
        <v>251</v>
      </c>
      <c r="I454" s="14">
        <v>0</v>
      </c>
      <c r="J454" s="14" t="s">
        <v>144</v>
      </c>
      <c r="K454" s="16">
        <v>45945</v>
      </c>
      <c r="L454" s="14">
        <v>6701</v>
      </c>
      <c r="M454" s="34">
        <f t="shared" ref="M454:M517" si="23">N454+O454</f>
        <v>232.47</v>
      </c>
      <c r="N454" s="17">
        <v>232.47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1441|1440011|0|0|18715383000140|0|96,94</v>
      </c>
      <c r="B455" s="21" t="str">
        <f t="shared" si="22"/>
        <v>1441|1440011|0|0|6703</v>
      </c>
      <c r="C455" s="14">
        <v>1441</v>
      </c>
      <c r="D455" s="14">
        <v>1440011</v>
      </c>
      <c r="E455" s="14">
        <v>0</v>
      </c>
      <c r="F455" s="14">
        <v>0</v>
      </c>
      <c r="G455" s="14">
        <v>18715383000140</v>
      </c>
      <c r="H455" s="15" t="s">
        <v>251</v>
      </c>
      <c r="I455" s="14">
        <v>0</v>
      </c>
      <c r="J455" s="14" t="s">
        <v>144</v>
      </c>
      <c r="K455" s="16">
        <v>45945</v>
      </c>
      <c r="L455" s="14">
        <v>6703</v>
      </c>
      <c r="M455" s="34">
        <f t="shared" si="23"/>
        <v>96.94</v>
      </c>
      <c r="N455" s="17">
        <v>96.94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1441|1440011|0|0|18715383000140|0|177,85</v>
      </c>
      <c r="B456" s="21" t="str">
        <f t="shared" si="22"/>
        <v>1441|1440011|0|0|6705</v>
      </c>
      <c r="C456" s="14">
        <v>1441</v>
      </c>
      <c r="D456" s="14">
        <v>1440011</v>
      </c>
      <c r="E456" s="14">
        <v>0</v>
      </c>
      <c r="F456" s="14">
        <v>0</v>
      </c>
      <c r="G456" s="14">
        <v>18715383000140</v>
      </c>
      <c r="H456" s="15" t="s">
        <v>251</v>
      </c>
      <c r="I456" s="14">
        <v>0</v>
      </c>
      <c r="J456" s="14" t="s">
        <v>144</v>
      </c>
      <c r="K456" s="16">
        <v>45945</v>
      </c>
      <c r="L456" s="14">
        <v>6705</v>
      </c>
      <c r="M456" s="34">
        <f t="shared" si="23"/>
        <v>177.85</v>
      </c>
      <c r="N456" s="17">
        <v>177.85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1441|1440011|0|0|18715383000140|0|398,25</v>
      </c>
      <c r="B457" s="21" t="str">
        <f t="shared" si="22"/>
        <v>1441|1440011|0|0|6708</v>
      </c>
      <c r="C457" s="14">
        <v>1441</v>
      </c>
      <c r="D457" s="14">
        <v>1440011</v>
      </c>
      <c r="E457" s="14">
        <v>0</v>
      </c>
      <c r="F457" s="14">
        <v>0</v>
      </c>
      <c r="G457" s="14">
        <v>18715383000140</v>
      </c>
      <c r="H457" s="15" t="s">
        <v>251</v>
      </c>
      <c r="I457" s="14">
        <v>0</v>
      </c>
      <c r="J457" s="14" t="s">
        <v>144</v>
      </c>
      <c r="K457" s="16">
        <v>45945</v>
      </c>
      <c r="L457" s="14">
        <v>6708</v>
      </c>
      <c r="M457" s="34">
        <f t="shared" si="23"/>
        <v>398.25</v>
      </c>
      <c r="N457" s="17">
        <v>398.25</v>
      </c>
      <c r="O457" s="17">
        <v>0</v>
      </c>
      <c r="P457" s="3">
        <v>0</v>
      </c>
    </row>
    <row r="458" spans="1:16" ht="24.95" customHeight="1" x14ac:dyDescent="0.2">
      <c r="A458" s="21" t="str">
        <f t="shared" si="21"/>
        <v>1441|1440011|0|0|18715383000140|0|4303,11</v>
      </c>
      <c r="B458" s="21" t="str">
        <f t="shared" si="22"/>
        <v>1441|1440011|0|0|6713</v>
      </c>
      <c r="C458" s="14">
        <v>1441</v>
      </c>
      <c r="D458" s="14">
        <v>1440011</v>
      </c>
      <c r="E458" s="14">
        <v>0</v>
      </c>
      <c r="F458" s="14">
        <v>0</v>
      </c>
      <c r="G458" s="14">
        <v>18715383000140</v>
      </c>
      <c r="H458" s="15" t="s">
        <v>251</v>
      </c>
      <c r="I458" s="14">
        <v>0</v>
      </c>
      <c r="J458" s="14" t="s">
        <v>144</v>
      </c>
      <c r="K458" s="16">
        <v>45945</v>
      </c>
      <c r="L458" s="14">
        <v>6713</v>
      </c>
      <c r="M458" s="34">
        <f t="shared" si="23"/>
        <v>4303.1099999999997</v>
      </c>
      <c r="N458" s="17">
        <v>4303.1099999999997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1441|1440011|0|0|18715383000140|0|163</v>
      </c>
      <c r="B459" s="21" t="str">
        <f t="shared" si="22"/>
        <v>1441|1440011|0|0|6715</v>
      </c>
      <c r="C459" s="14">
        <v>1441</v>
      </c>
      <c r="D459" s="14">
        <v>1440011</v>
      </c>
      <c r="E459" s="14">
        <v>0</v>
      </c>
      <c r="F459" s="14">
        <v>0</v>
      </c>
      <c r="G459" s="14">
        <v>18715383000140</v>
      </c>
      <c r="H459" s="15" t="s">
        <v>251</v>
      </c>
      <c r="I459" s="14">
        <v>0</v>
      </c>
      <c r="J459" s="14" t="s">
        <v>144</v>
      </c>
      <c r="K459" s="16">
        <v>45945</v>
      </c>
      <c r="L459" s="14">
        <v>6715</v>
      </c>
      <c r="M459" s="34">
        <f t="shared" si="23"/>
        <v>163</v>
      </c>
      <c r="N459" s="17">
        <v>163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1441|1440011|0|0|18715383000140|0|211</v>
      </c>
      <c r="B460" s="21" t="str">
        <f t="shared" si="22"/>
        <v>1441|1440011|0|0|6719</v>
      </c>
      <c r="C460" s="14">
        <v>1441</v>
      </c>
      <c r="D460" s="14">
        <v>1440011</v>
      </c>
      <c r="E460" s="14">
        <v>0</v>
      </c>
      <c r="F460" s="14">
        <v>0</v>
      </c>
      <c r="G460" s="14">
        <v>18715383000140</v>
      </c>
      <c r="H460" s="15" t="s">
        <v>251</v>
      </c>
      <c r="I460" s="14">
        <v>0</v>
      </c>
      <c r="J460" s="14" t="s">
        <v>144</v>
      </c>
      <c r="K460" s="16">
        <v>45945</v>
      </c>
      <c r="L460" s="14">
        <v>6719</v>
      </c>
      <c r="M460" s="34">
        <f t="shared" si="23"/>
        <v>211</v>
      </c>
      <c r="N460" s="17">
        <v>211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1441|1440011|0|0|18715383000140|0|6896,13</v>
      </c>
      <c r="B461" s="21" t="str">
        <f t="shared" si="22"/>
        <v>1441|1440011|0|0|6742</v>
      </c>
      <c r="C461" s="14">
        <v>1441</v>
      </c>
      <c r="D461" s="14">
        <v>1440011</v>
      </c>
      <c r="E461" s="14">
        <v>0</v>
      </c>
      <c r="F461" s="14">
        <v>0</v>
      </c>
      <c r="G461" s="14">
        <v>18715383000140</v>
      </c>
      <c r="H461" s="15" t="s">
        <v>251</v>
      </c>
      <c r="I461" s="14">
        <v>0</v>
      </c>
      <c r="J461" s="14" t="s">
        <v>144</v>
      </c>
      <c r="K461" s="16">
        <v>45946</v>
      </c>
      <c r="L461" s="14">
        <v>6742</v>
      </c>
      <c r="M461" s="34">
        <f t="shared" si="23"/>
        <v>6896.13</v>
      </c>
      <c r="N461" s="17">
        <v>6896.13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1441|1440011|0|0|18715383000140|0|65,32</v>
      </c>
      <c r="B462" s="21" t="str">
        <f t="shared" si="22"/>
        <v>1441|1440011|0|0|6869</v>
      </c>
      <c r="C462" s="14">
        <v>1441</v>
      </c>
      <c r="D462" s="14">
        <v>1440011</v>
      </c>
      <c r="E462" s="14">
        <v>0</v>
      </c>
      <c r="F462" s="14">
        <v>0</v>
      </c>
      <c r="G462" s="14">
        <v>18715383000140</v>
      </c>
      <c r="H462" s="15" t="s">
        <v>251</v>
      </c>
      <c r="I462" s="14">
        <v>0</v>
      </c>
      <c r="J462" s="14" t="s">
        <v>144</v>
      </c>
      <c r="K462" s="16">
        <v>45953</v>
      </c>
      <c r="L462" s="14">
        <v>6869</v>
      </c>
      <c r="M462" s="34">
        <f t="shared" si="23"/>
        <v>65.319999999999993</v>
      </c>
      <c r="N462" s="17">
        <v>65.319999999999993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1441|1440011|0|0|18715383000140|0|65,32</v>
      </c>
      <c r="B463" s="21" t="str">
        <f t="shared" si="22"/>
        <v>1441|1440011|0|0|6871</v>
      </c>
      <c r="C463" s="14">
        <v>1441</v>
      </c>
      <c r="D463" s="14">
        <v>1440011</v>
      </c>
      <c r="E463" s="14">
        <v>0</v>
      </c>
      <c r="F463" s="14">
        <v>0</v>
      </c>
      <c r="G463" s="14">
        <v>18715383000140</v>
      </c>
      <c r="H463" s="15" t="s">
        <v>251</v>
      </c>
      <c r="I463" s="14">
        <v>0</v>
      </c>
      <c r="J463" s="14" t="s">
        <v>144</v>
      </c>
      <c r="K463" s="16">
        <v>45953</v>
      </c>
      <c r="L463" s="14">
        <v>6871</v>
      </c>
      <c r="M463" s="34">
        <f t="shared" si="23"/>
        <v>65.319999999999993</v>
      </c>
      <c r="N463" s="17">
        <v>65.319999999999993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1441|1440011|0|0|18715383000140|0|44,84</v>
      </c>
      <c r="B464" s="21" t="str">
        <f t="shared" si="22"/>
        <v>1441|1440011|0|0|6875</v>
      </c>
      <c r="C464" s="14">
        <v>1441</v>
      </c>
      <c r="D464" s="14">
        <v>1440011</v>
      </c>
      <c r="E464" s="14">
        <v>0</v>
      </c>
      <c r="F464" s="14">
        <v>0</v>
      </c>
      <c r="G464" s="14">
        <v>18715383000140</v>
      </c>
      <c r="H464" s="15" t="s">
        <v>251</v>
      </c>
      <c r="I464" s="14">
        <v>0</v>
      </c>
      <c r="J464" s="14" t="s">
        <v>144</v>
      </c>
      <c r="K464" s="16">
        <v>45954</v>
      </c>
      <c r="L464" s="14">
        <v>6875</v>
      </c>
      <c r="M464" s="34">
        <f t="shared" si="23"/>
        <v>44.84</v>
      </c>
      <c r="N464" s="17">
        <v>44.84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1441|1440011|0|0|18715383000140|0|20,7</v>
      </c>
      <c r="B465" s="21" t="str">
        <f t="shared" si="22"/>
        <v>1441|1440011|0|0|6878</v>
      </c>
      <c r="C465" s="14">
        <v>1441</v>
      </c>
      <c r="D465" s="14">
        <v>1440011</v>
      </c>
      <c r="E465" s="14">
        <v>0</v>
      </c>
      <c r="F465" s="14">
        <v>0</v>
      </c>
      <c r="G465" s="14">
        <v>18715383000140</v>
      </c>
      <c r="H465" s="15" t="s">
        <v>251</v>
      </c>
      <c r="I465" s="14">
        <v>0</v>
      </c>
      <c r="J465" s="14" t="s">
        <v>144</v>
      </c>
      <c r="K465" s="16">
        <v>45954</v>
      </c>
      <c r="L465" s="14">
        <v>6878</v>
      </c>
      <c r="M465" s="34">
        <f t="shared" si="23"/>
        <v>20.7</v>
      </c>
      <c r="N465" s="17">
        <v>20.7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1441|1440011|0|0|18715383000140|0|895,43</v>
      </c>
      <c r="B466" s="21" t="str">
        <f t="shared" si="22"/>
        <v>1441|1440011|0|0|6897</v>
      </c>
      <c r="C466" s="14">
        <v>1441</v>
      </c>
      <c r="D466" s="14">
        <v>1440011</v>
      </c>
      <c r="E466" s="14">
        <v>0</v>
      </c>
      <c r="F466" s="14">
        <v>0</v>
      </c>
      <c r="G466" s="14">
        <v>18715383000140</v>
      </c>
      <c r="H466" s="15" t="s">
        <v>251</v>
      </c>
      <c r="I466" s="14">
        <v>0</v>
      </c>
      <c r="J466" s="14" t="s">
        <v>144</v>
      </c>
      <c r="K466" s="16">
        <v>45959</v>
      </c>
      <c r="L466" s="14">
        <v>6897</v>
      </c>
      <c r="M466" s="34">
        <f t="shared" si="23"/>
        <v>895.43</v>
      </c>
      <c r="N466" s="17">
        <v>895.43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1441|1440011|0|0|18715383000140|0|245</v>
      </c>
      <c r="B467" s="21" t="str">
        <f t="shared" si="22"/>
        <v>1441|1440011|0|0|6914</v>
      </c>
      <c r="C467" s="14">
        <v>1441</v>
      </c>
      <c r="D467" s="14">
        <v>1440011</v>
      </c>
      <c r="E467" s="14">
        <v>0</v>
      </c>
      <c r="F467" s="14">
        <v>0</v>
      </c>
      <c r="G467" s="14">
        <v>18715383000140</v>
      </c>
      <c r="H467" s="15" t="s">
        <v>251</v>
      </c>
      <c r="I467" s="14">
        <v>0</v>
      </c>
      <c r="J467" s="14" t="s">
        <v>144</v>
      </c>
      <c r="K467" s="16">
        <v>45964</v>
      </c>
      <c r="L467" s="14">
        <v>6914</v>
      </c>
      <c r="M467" s="34">
        <f t="shared" si="23"/>
        <v>245</v>
      </c>
      <c r="N467" s="17">
        <v>245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1441|1440011|0|0|18715383000140|0|2316</v>
      </c>
      <c r="B468" s="21" t="str">
        <f t="shared" si="22"/>
        <v>1441|1440011|0|0|6917</v>
      </c>
      <c r="C468" s="14">
        <v>1441</v>
      </c>
      <c r="D468" s="14">
        <v>1440011</v>
      </c>
      <c r="E468" s="14">
        <v>0</v>
      </c>
      <c r="F468" s="14">
        <v>0</v>
      </c>
      <c r="G468" s="14">
        <v>18715383000140</v>
      </c>
      <c r="H468" s="15" t="s">
        <v>251</v>
      </c>
      <c r="I468" s="14">
        <v>0</v>
      </c>
      <c r="J468" s="14" t="s">
        <v>144</v>
      </c>
      <c r="K468" s="16">
        <v>45964</v>
      </c>
      <c r="L468" s="14">
        <v>6917</v>
      </c>
      <c r="M468" s="34">
        <f t="shared" si="23"/>
        <v>2316</v>
      </c>
      <c r="N468" s="17">
        <v>2316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1441|1440011|0|0|18715383000140|0|393</v>
      </c>
      <c r="B469" s="21" t="str">
        <f t="shared" si="22"/>
        <v>1441|1440011|0|0|6930</v>
      </c>
      <c r="C469" s="14">
        <v>1441</v>
      </c>
      <c r="D469" s="14">
        <v>1440011</v>
      </c>
      <c r="E469" s="14">
        <v>0</v>
      </c>
      <c r="F469" s="14">
        <v>0</v>
      </c>
      <c r="G469" s="14">
        <v>18715383000140</v>
      </c>
      <c r="H469" s="15" t="s">
        <v>251</v>
      </c>
      <c r="I469" s="14">
        <v>0</v>
      </c>
      <c r="J469" s="14" t="s">
        <v>144</v>
      </c>
      <c r="K469" s="16">
        <v>45964</v>
      </c>
      <c r="L469" s="14">
        <v>6930</v>
      </c>
      <c r="M469" s="34">
        <f t="shared" si="23"/>
        <v>393</v>
      </c>
      <c r="N469" s="17">
        <v>393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1441|1440011|0|0|18715383000140|0|929,45</v>
      </c>
      <c r="B470" s="21" t="str">
        <f t="shared" si="22"/>
        <v>1441|1440011|0|0|6932</v>
      </c>
      <c r="C470" s="14">
        <v>1441</v>
      </c>
      <c r="D470" s="14">
        <v>1440011</v>
      </c>
      <c r="E470" s="14">
        <v>0</v>
      </c>
      <c r="F470" s="14">
        <v>0</v>
      </c>
      <c r="G470" s="14">
        <v>18715383000140</v>
      </c>
      <c r="H470" s="15" t="s">
        <v>251</v>
      </c>
      <c r="I470" s="14">
        <v>0</v>
      </c>
      <c r="J470" s="14" t="s">
        <v>144</v>
      </c>
      <c r="K470" s="16">
        <v>45964</v>
      </c>
      <c r="L470" s="14">
        <v>6932</v>
      </c>
      <c r="M470" s="34">
        <f t="shared" si="23"/>
        <v>929.45</v>
      </c>
      <c r="N470" s="17">
        <v>929.45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1441|1440011|0|0|18715383000140|0|61,85</v>
      </c>
      <c r="B471" s="21" t="str">
        <f t="shared" si="22"/>
        <v>1441|1440011|0|0|6943</v>
      </c>
      <c r="C471" s="14">
        <v>1441</v>
      </c>
      <c r="D471" s="14">
        <v>1440011</v>
      </c>
      <c r="E471" s="14">
        <v>0</v>
      </c>
      <c r="F471" s="14">
        <v>0</v>
      </c>
      <c r="G471" s="14">
        <v>18715383000140</v>
      </c>
      <c r="H471" s="15" t="s">
        <v>251</v>
      </c>
      <c r="I471" s="14">
        <v>0</v>
      </c>
      <c r="J471" s="14" t="s">
        <v>144</v>
      </c>
      <c r="K471" s="16">
        <v>45965</v>
      </c>
      <c r="L471" s="14">
        <v>6943</v>
      </c>
      <c r="M471" s="34">
        <f t="shared" si="23"/>
        <v>61.85</v>
      </c>
      <c r="N471" s="17">
        <v>61.85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1441|1440011|0|0|18715383000140|0|32,78</v>
      </c>
      <c r="B472" s="21" t="str">
        <f t="shared" si="22"/>
        <v>1441|1440011|0|0|7058</v>
      </c>
      <c r="C472" s="14">
        <v>1441</v>
      </c>
      <c r="D472" s="14">
        <v>1440011</v>
      </c>
      <c r="E472" s="14">
        <v>0</v>
      </c>
      <c r="F472" s="14">
        <v>0</v>
      </c>
      <c r="G472" s="14">
        <v>18715383000140</v>
      </c>
      <c r="H472" s="15" t="s">
        <v>251</v>
      </c>
      <c r="I472" s="14">
        <v>0</v>
      </c>
      <c r="J472" s="14" t="s">
        <v>144</v>
      </c>
      <c r="K472" s="16">
        <v>45967</v>
      </c>
      <c r="L472" s="14">
        <v>7058</v>
      </c>
      <c r="M472" s="34">
        <f t="shared" si="23"/>
        <v>32.78</v>
      </c>
      <c r="N472" s="17">
        <v>32.78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1441|1440011|0|0|18715383000140|0|3,24</v>
      </c>
      <c r="B473" s="21" t="str">
        <f t="shared" si="22"/>
        <v>1441|1440011|0|0|7065</v>
      </c>
      <c r="C473" s="14">
        <v>1441</v>
      </c>
      <c r="D473" s="14">
        <v>1440011</v>
      </c>
      <c r="E473" s="14">
        <v>0</v>
      </c>
      <c r="F473" s="14">
        <v>0</v>
      </c>
      <c r="G473" s="14">
        <v>18715383000140</v>
      </c>
      <c r="H473" s="15" t="s">
        <v>251</v>
      </c>
      <c r="I473" s="14">
        <v>0</v>
      </c>
      <c r="J473" s="14" t="s">
        <v>144</v>
      </c>
      <c r="K473" s="16">
        <v>45967</v>
      </c>
      <c r="L473" s="14">
        <v>7065</v>
      </c>
      <c r="M473" s="34">
        <f t="shared" si="23"/>
        <v>3.24</v>
      </c>
      <c r="N473" s="17">
        <v>3.24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1441|1440011|0|0|18715383000140|0|3,24</v>
      </c>
      <c r="B474" s="21" t="str">
        <f t="shared" si="22"/>
        <v>1441|1440011|0|0|7066</v>
      </c>
      <c r="C474" s="14">
        <v>1441</v>
      </c>
      <c r="D474" s="14">
        <v>1440011</v>
      </c>
      <c r="E474" s="14">
        <v>0</v>
      </c>
      <c r="F474" s="14">
        <v>0</v>
      </c>
      <c r="G474" s="14">
        <v>18715383000140</v>
      </c>
      <c r="H474" s="15" t="s">
        <v>251</v>
      </c>
      <c r="I474" s="14">
        <v>0</v>
      </c>
      <c r="J474" s="14" t="s">
        <v>144</v>
      </c>
      <c r="K474" s="16">
        <v>45967</v>
      </c>
      <c r="L474" s="14">
        <v>7066</v>
      </c>
      <c r="M474" s="34">
        <f t="shared" si="23"/>
        <v>3.24</v>
      </c>
      <c r="N474" s="17">
        <v>3.24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1441|1440011|0|0|18715383000140|0|3,24</v>
      </c>
      <c r="B475" s="21" t="str">
        <f t="shared" si="22"/>
        <v>1441|1440011|0|0|7067</v>
      </c>
      <c r="C475" s="14">
        <v>1441</v>
      </c>
      <c r="D475" s="14">
        <v>1440011</v>
      </c>
      <c r="E475" s="14">
        <v>0</v>
      </c>
      <c r="F475" s="14">
        <v>0</v>
      </c>
      <c r="G475" s="14">
        <v>18715383000140</v>
      </c>
      <c r="H475" s="15" t="s">
        <v>251</v>
      </c>
      <c r="I475" s="14">
        <v>0</v>
      </c>
      <c r="J475" s="14" t="s">
        <v>144</v>
      </c>
      <c r="K475" s="16">
        <v>45967</v>
      </c>
      <c r="L475" s="14">
        <v>7067</v>
      </c>
      <c r="M475" s="34">
        <f t="shared" si="23"/>
        <v>3.24</v>
      </c>
      <c r="N475" s="17">
        <v>3.24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1441|1440011|0|0|18715383000140|0|102,02</v>
      </c>
      <c r="B476" s="21" t="str">
        <f t="shared" si="22"/>
        <v>1441|1440011|0|0|7141</v>
      </c>
      <c r="C476" s="14">
        <v>1441</v>
      </c>
      <c r="D476" s="14">
        <v>1440011</v>
      </c>
      <c r="E476" s="14">
        <v>0</v>
      </c>
      <c r="F476" s="14">
        <v>0</v>
      </c>
      <c r="G476" s="14">
        <v>18715383000140</v>
      </c>
      <c r="H476" s="15" t="s">
        <v>251</v>
      </c>
      <c r="I476" s="14">
        <v>0</v>
      </c>
      <c r="J476" s="14" t="s">
        <v>144</v>
      </c>
      <c r="K476" s="16">
        <v>45968</v>
      </c>
      <c r="L476" s="14">
        <v>7141</v>
      </c>
      <c r="M476" s="34">
        <f t="shared" si="23"/>
        <v>102.02</v>
      </c>
      <c r="N476" s="17">
        <v>102.02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1441|1440011|0|0|18715383000140|0|1328,52</v>
      </c>
      <c r="B477" s="21" t="str">
        <f t="shared" si="22"/>
        <v>1441|1440011|0|0|7235</v>
      </c>
      <c r="C477" s="14">
        <v>1441</v>
      </c>
      <c r="D477" s="14">
        <v>1440011</v>
      </c>
      <c r="E477" s="14">
        <v>0</v>
      </c>
      <c r="F477" s="14">
        <v>0</v>
      </c>
      <c r="G477" s="14">
        <v>18715383000140</v>
      </c>
      <c r="H477" s="15" t="s">
        <v>251</v>
      </c>
      <c r="I477" s="14">
        <v>0</v>
      </c>
      <c r="J477" s="14" t="s">
        <v>144</v>
      </c>
      <c r="K477" s="16">
        <v>45972</v>
      </c>
      <c r="L477" s="14">
        <v>7235</v>
      </c>
      <c r="M477" s="34">
        <f t="shared" si="23"/>
        <v>1328.52</v>
      </c>
      <c r="N477" s="17">
        <v>1328.52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1441|1440011|0|0|18715383000140|0|392,55</v>
      </c>
      <c r="B478" s="21" t="str">
        <f t="shared" si="22"/>
        <v>1441|1440011|0|0|7239</v>
      </c>
      <c r="C478" s="14">
        <v>1441</v>
      </c>
      <c r="D478" s="14">
        <v>1440011</v>
      </c>
      <c r="E478" s="14">
        <v>0</v>
      </c>
      <c r="F478" s="14">
        <v>0</v>
      </c>
      <c r="G478" s="14">
        <v>18715383000140</v>
      </c>
      <c r="H478" s="15" t="s">
        <v>251</v>
      </c>
      <c r="I478" s="14">
        <v>0</v>
      </c>
      <c r="J478" s="14" t="s">
        <v>144</v>
      </c>
      <c r="K478" s="16">
        <v>45972</v>
      </c>
      <c r="L478" s="14">
        <v>7239</v>
      </c>
      <c r="M478" s="34">
        <f t="shared" si="23"/>
        <v>392.55</v>
      </c>
      <c r="N478" s="17">
        <v>392.55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1441|1440011|0|0|18715383000140|0|509,66</v>
      </c>
      <c r="B479" s="21" t="str">
        <f t="shared" si="22"/>
        <v>1441|1440011|0|0|7242</v>
      </c>
      <c r="C479" s="14">
        <v>1441</v>
      </c>
      <c r="D479" s="14">
        <v>1440011</v>
      </c>
      <c r="E479" s="14">
        <v>0</v>
      </c>
      <c r="F479" s="14">
        <v>0</v>
      </c>
      <c r="G479" s="14">
        <v>18715383000140</v>
      </c>
      <c r="H479" s="15" t="s">
        <v>251</v>
      </c>
      <c r="I479" s="14">
        <v>0</v>
      </c>
      <c r="J479" s="14" t="s">
        <v>144</v>
      </c>
      <c r="K479" s="16">
        <v>45972</v>
      </c>
      <c r="L479" s="14">
        <v>7242</v>
      </c>
      <c r="M479" s="34">
        <f t="shared" si="23"/>
        <v>509.66</v>
      </c>
      <c r="N479" s="17">
        <v>509.66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1441|1440011|0|0|18715383000140|0|447,98</v>
      </c>
      <c r="B480" s="21" t="str">
        <f t="shared" si="22"/>
        <v>1441|1440011|0|0|7248</v>
      </c>
      <c r="C480" s="14">
        <v>1441</v>
      </c>
      <c r="D480" s="14">
        <v>1440011</v>
      </c>
      <c r="E480" s="14">
        <v>0</v>
      </c>
      <c r="F480" s="14">
        <v>0</v>
      </c>
      <c r="G480" s="14">
        <v>18715383000140</v>
      </c>
      <c r="H480" s="15" t="s">
        <v>251</v>
      </c>
      <c r="I480" s="14">
        <v>0</v>
      </c>
      <c r="J480" s="14" t="s">
        <v>144</v>
      </c>
      <c r="K480" s="16">
        <v>45972</v>
      </c>
      <c r="L480" s="14">
        <v>7248</v>
      </c>
      <c r="M480" s="34">
        <f t="shared" si="23"/>
        <v>447.98</v>
      </c>
      <c r="N480" s="17">
        <v>447.98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1441|1440011|0|0|18715383000140|0|40,03</v>
      </c>
      <c r="B481" s="21" t="str">
        <f t="shared" si="22"/>
        <v>1441|1440011|0|0|7251</v>
      </c>
      <c r="C481" s="14">
        <v>1441</v>
      </c>
      <c r="D481" s="14">
        <v>1440011</v>
      </c>
      <c r="E481" s="14">
        <v>0</v>
      </c>
      <c r="F481" s="14">
        <v>0</v>
      </c>
      <c r="G481" s="14">
        <v>18715383000140</v>
      </c>
      <c r="H481" s="15" t="s">
        <v>251</v>
      </c>
      <c r="I481" s="14">
        <v>0</v>
      </c>
      <c r="J481" s="14" t="s">
        <v>144</v>
      </c>
      <c r="K481" s="16">
        <v>45972</v>
      </c>
      <c r="L481" s="14">
        <v>7251</v>
      </c>
      <c r="M481" s="34">
        <f t="shared" si="23"/>
        <v>40.03</v>
      </c>
      <c r="N481" s="17">
        <v>40.03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1441|1440011|0|0|18715383000140|0|3,24</v>
      </c>
      <c r="B482" s="21" t="str">
        <f t="shared" si="22"/>
        <v>1441|1440011|0|0|7257</v>
      </c>
      <c r="C482" s="14">
        <v>1441</v>
      </c>
      <c r="D482" s="14">
        <v>1440011</v>
      </c>
      <c r="E482" s="14">
        <v>0</v>
      </c>
      <c r="F482" s="14">
        <v>0</v>
      </c>
      <c r="G482" s="14">
        <v>18715383000140</v>
      </c>
      <c r="H482" s="15" t="s">
        <v>251</v>
      </c>
      <c r="I482" s="14">
        <v>0</v>
      </c>
      <c r="J482" s="14" t="s">
        <v>144</v>
      </c>
      <c r="K482" s="16">
        <v>45972</v>
      </c>
      <c r="L482" s="14">
        <v>7257</v>
      </c>
      <c r="M482" s="34">
        <f t="shared" si="23"/>
        <v>3.24</v>
      </c>
      <c r="N482" s="17">
        <v>3.24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1441|1440011|0|0|18715383000140|0|22,47</v>
      </c>
      <c r="B483" s="21" t="str">
        <f t="shared" si="22"/>
        <v>1441|1440011|0|0|7267</v>
      </c>
      <c r="C483" s="14">
        <v>1441</v>
      </c>
      <c r="D483" s="14">
        <v>1440011</v>
      </c>
      <c r="E483" s="14">
        <v>0</v>
      </c>
      <c r="F483" s="14">
        <v>0</v>
      </c>
      <c r="G483" s="14">
        <v>18715383000140</v>
      </c>
      <c r="H483" s="15" t="s">
        <v>251</v>
      </c>
      <c r="I483" s="14">
        <v>0</v>
      </c>
      <c r="J483" s="14" t="s">
        <v>144</v>
      </c>
      <c r="K483" s="16">
        <v>45972</v>
      </c>
      <c r="L483" s="14">
        <v>7267</v>
      </c>
      <c r="M483" s="34">
        <f t="shared" si="23"/>
        <v>22.47</v>
      </c>
      <c r="N483" s="17">
        <v>22.47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1441|1440011|0|0|18715383000140|0|569,17</v>
      </c>
      <c r="B484" s="21" t="str">
        <f t="shared" si="22"/>
        <v>1441|1440011|0|0|7359</v>
      </c>
      <c r="C484" s="14">
        <v>1441</v>
      </c>
      <c r="D484" s="14">
        <v>1440011</v>
      </c>
      <c r="E484" s="14">
        <v>0</v>
      </c>
      <c r="F484" s="14">
        <v>0</v>
      </c>
      <c r="G484" s="14">
        <v>18715383000140</v>
      </c>
      <c r="H484" s="15" t="s">
        <v>251</v>
      </c>
      <c r="I484" s="14">
        <v>0</v>
      </c>
      <c r="J484" s="14" t="s">
        <v>144</v>
      </c>
      <c r="K484" s="16">
        <v>45973</v>
      </c>
      <c r="L484" s="14">
        <v>7359</v>
      </c>
      <c r="M484" s="34">
        <f t="shared" si="23"/>
        <v>569.16999999999996</v>
      </c>
      <c r="N484" s="17">
        <v>569.16999999999996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1441|1440011|0|0|18715383000140|0|125</v>
      </c>
      <c r="B485" s="21" t="str">
        <f t="shared" si="22"/>
        <v>1441|1440011|0|0|7361</v>
      </c>
      <c r="C485" s="14">
        <v>1441</v>
      </c>
      <c r="D485" s="14">
        <v>1440011</v>
      </c>
      <c r="E485" s="14">
        <v>0</v>
      </c>
      <c r="F485" s="14">
        <v>0</v>
      </c>
      <c r="G485" s="14">
        <v>18715383000140</v>
      </c>
      <c r="H485" s="15" t="s">
        <v>251</v>
      </c>
      <c r="I485" s="14">
        <v>0</v>
      </c>
      <c r="J485" s="14" t="s">
        <v>144</v>
      </c>
      <c r="K485" s="16">
        <v>45973</v>
      </c>
      <c r="L485" s="14">
        <v>7361</v>
      </c>
      <c r="M485" s="34">
        <f t="shared" si="23"/>
        <v>125</v>
      </c>
      <c r="N485" s="17">
        <v>125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1441|1440011|0|0|18715383000140|0|47,13</v>
      </c>
      <c r="B486" s="21" t="str">
        <f t="shared" si="22"/>
        <v>1441|1440011|0|0|7363</v>
      </c>
      <c r="C486" s="14">
        <v>1441</v>
      </c>
      <c r="D486" s="14">
        <v>1440011</v>
      </c>
      <c r="E486" s="14">
        <v>0</v>
      </c>
      <c r="F486" s="14">
        <v>0</v>
      </c>
      <c r="G486" s="14">
        <v>18715383000140</v>
      </c>
      <c r="H486" s="15" t="s">
        <v>251</v>
      </c>
      <c r="I486" s="14">
        <v>0</v>
      </c>
      <c r="J486" s="14" t="s">
        <v>144</v>
      </c>
      <c r="K486" s="16">
        <v>45973</v>
      </c>
      <c r="L486" s="14">
        <v>7363</v>
      </c>
      <c r="M486" s="34">
        <f t="shared" si="23"/>
        <v>47.13</v>
      </c>
      <c r="N486" s="17">
        <v>47.13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1441|1440011|0|0|18715383000140|0|677,81</v>
      </c>
      <c r="B487" s="21" t="str">
        <f t="shared" si="22"/>
        <v>1441|1440011|0|0|7365</v>
      </c>
      <c r="C487" s="14">
        <v>1441</v>
      </c>
      <c r="D487" s="14">
        <v>1440011</v>
      </c>
      <c r="E487" s="14">
        <v>0</v>
      </c>
      <c r="F487" s="14">
        <v>0</v>
      </c>
      <c r="G487" s="14">
        <v>18715383000140</v>
      </c>
      <c r="H487" s="15" t="s">
        <v>251</v>
      </c>
      <c r="I487" s="14">
        <v>0</v>
      </c>
      <c r="J487" s="14" t="s">
        <v>144</v>
      </c>
      <c r="K487" s="16">
        <v>45973</v>
      </c>
      <c r="L487" s="14">
        <v>7365</v>
      </c>
      <c r="M487" s="34">
        <f t="shared" si="23"/>
        <v>677.81</v>
      </c>
      <c r="N487" s="17">
        <v>677.81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1441|1440011|0|0|18715383000140|0|633,65</v>
      </c>
      <c r="B488" s="21" t="str">
        <f t="shared" si="22"/>
        <v>1441|1440011|0|0|7385</v>
      </c>
      <c r="C488" s="14">
        <v>1441</v>
      </c>
      <c r="D488" s="14">
        <v>1440011</v>
      </c>
      <c r="E488" s="14">
        <v>0</v>
      </c>
      <c r="F488" s="14">
        <v>0</v>
      </c>
      <c r="G488" s="14">
        <v>18715383000140</v>
      </c>
      <c r="H488" s="15" t="s">
        <v>251</v>
      </c>
      <c r="I488" s="14">
        <v>0</v>
      </c>
      <c r="J488" s="14" t="s">
        <v>144</v>
      </c>
      <c r="K488" s="16">
        <v>45973</v>
      </c>
      <c r="L488" s="14">
        <v>7385</v>
      </c>
      <c r="M488" s="34">
        <f t="shared" si="23"/>
        <v>633.65</v>
      </c>
      <c r="N488" s="17">
        <v>633.65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1441|1440011|0|0|18715383000140|0|538,99</v>
      </c>
      <c r="B489" s="21" t="str">
        <f t="shared" si="22"/>
        <v>1441|1440011|0|0|7388</v>
      </c>
      <c r="C489" s="14">
        <v>1441</v>
      </c>
      <c r="D489" s="14">
        <v>1440011</v>
      </c>
      <c r="E489" s="14">
        <v>0</v>
      </c>
      <c r="F489" s="14">
        <v>0</v>
      </c>
      <c r="G489" s="14">
        <v>18715383000140</v>
      </c>
      <c r="H489" s="15" t="s">
        <v>251</v>
      </c>
      <c r="I489" s="14">
        <v>0</v>
      </c>
      <c r="J489" s="14" t="s">
        <v>144</v>
      </c>
      <c r="K489" s="16">
        <v>45973</v>
      </c>
      <c r="L489" s="14">
        <v>7388</v>
      </c>
      <c r="M489" s="34">
        <f t="shared" si="23"/>
        <v>538.99</v>
      </c>
      <c r="N489" s="17">
        <v>538.99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1441|1440011|0|0|18715383000140|0|1441,38</v>
      </c>
      <c r="B490" s="21" t="str">
        <f t="shared" si="22"/>
        <v>1441|1440011|0|0|7396</v>
      </c>
      <c r="C490" s="14">
        <v>1441</v>
      </c>
      <c r="D490" s="14">
        <v>1440011</v>
      </c>
      <c r="E490" s="14">
        <v>0</v>
      </c>
      <c r="F490" s="14">
        <v>0</v>
      </c>
      <c r="G490" s="14">
        <v>18715383000140</v>
      </c>
      <c r="H490" s="15" t="s">
        <v>251</v>
      </c>
      <c r="I490" s="14">
        <v>0</v>
      </c>
      <c r="J490" s="14" t="s">
        <v>144</v>
      </c>
      <c r="K490" s="16">
        <v>45973</v>
      </c>
      <c r="L490" s="14">
        <v>7396</v>
      </c>
      <c r="M490" s="34">
        <f t="shared" si="23"/>
        <v>1441.38</v>
      </c>
      <c r="N490" s="17">
        <v>1441.38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1441|1440011|0|0|18715391000196|0|0</v>
      </c>
      <c r="B491" s="21" t="str">
        <f t="shared" si="22"/>
        <v>1441|1440011|0|0|6323</v>
      </c>
      <c r="C491" s="14">
        <v>1441</v>
      </c>
      <c r="D491" s="14">
        <v>1440011</v>
      </c>
      <c r="E491" s="14">
        <v>0</v>
      </c>
      <c r="F491" s="14">
        <v>0</v>
      </c>
      <c r="G491" s="14">
        <v>18715391000196</v>
      </c>
      <c r="H491" s="15" t="s">
        <v>252</v>
      </c>
      <c r="I491" s="14">
        <v>0</v>
      </c>
      <c r="J491" s="14" t="s">
        <v>144</v>
      </c>
      <c r="K491" s="16">
        <v>45937</v>
      </c>
      <c r="L491" s="14">
        <v>6323</v>
      </c>
      <c r="M491" s="34">
        <f t="shared" si="23"/>
        <v>0</v>
      </c>
      <c r="N491" s="17">
        <v>0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1441|1440011|0|0|18715391000196|0|229,78</v>
      </c>
      <c r="B492" s="21" t="str">
        <f t="shared" si="22"/>
        <v>1441|1440011|0|0|6518</v>
      </c>
      <c r="C492" s="14">
        <v>1441</v>
      </c>
      <c r="D492" s="14">
        <v>1440011</v>
      </c>
      <c r="E492" s="14">
        <v>0</v>
      </c>
      <c r="F492" s="14">
        <v>0</v>
      </c>
      <c r="G492" s="14">
        <v>18715391000196</v>
      </c>
      <c r="H492" s="15" t="s">
        <v>252</v>
      </c>
      <c r="I492" s="14">
        <v>0</v>
      </c>
      <c r="J492" s="14" t="s">
        <v>144</v>
      </c>
      <c r="K492" s="16">
        <v>45939</v>
      </c>
      <c r="L492" s="14">
        <v>6518</v>
      </c>
      <c r="M492" s="34">
        <f t="shared" si="23"/>
        <v>229.78</v>
      </c>
      <c r="N492" s="17">
        <v>229.78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1441|1440011|0|0|18715391000196|0|1953,77</v>
      </c>
      <c r="B493" s="21" t="str">
        <f t="shared" si="22"/>
        <v>1441|1440011|0|0|6662</v>
      </c>
      <c r="C493" s="14">
        <v>1441</v>
      </c>
      <c r="D493" s="14">
        <v>1440011</v>
      </c>
      <c r="E493" s="14">
        <v>0</v>
      </c>
      <c r="F493" s="14">
        <v>0</v>
      </c>
      <c r="G493" s="14">
        <v>18715391000196</v>
      </c>
      <c r="H493" s="15" t="s">
        <v>252</v>
      </c>
      <c r="I493" s="14">
        <v>0</v>
      </c>
      <c r="J493" s="14" t="s">
        <v>144</v>
      </c>
      <c r="K493" s="16">
        <v>45940</v>
      </c>
      <c r="L493" s="14">
        <v>6662</v>
      </c>
      <c r="M493" s="34">
        <f t="shared" si="23"/>
        <v>1953.77</v>
      </c>
      <c r="N493" s="17">
        <v>1953.77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1441|1440011|0|0|18715391000196|0|229,78</v>
      </c>
      <c r="B494" s="21" t="str">
        <f t="shared" si="22"/>
        <v>1441|1440011|0|0|7072</v>
      </c>
      <c r="C494" s="14">
        <v>1441</v>
      </c>
      <c r="D494" s="14">
        <v>1440011</v>
      </c>
      <c r="E494" s="14">
        <v>0</v>
      </c>
      <c r="F494" s="14">
        <v>0</v>
      </c>
      <c r="G494" s="14">
        <v>18715391000196</v>
      </c>
      <c r="H494" s="15" t="s">
        <v>252</v>
      </c>
      <c r="I494" s="14">
        <v>0</v>
      </c>
      <c r="J494" s="14" t="s">
        <v>144</v>
      </c>
      <c r="K494" s="16">
        <v>45967</v>
      </c>
      <c r="L494" s="14">
        <v>7072</v>
      </c>
      <c r="M494" s="34">
        <f t="shared" si="23"/>
        <v>229.78</v>
      </c>
      <c r="N494" s="17">
        <v>229.78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1441|1440011|0|0|18715391000196|0|1904,51</v>
      </c>
      <c r="B495" s="21" t="str">
        <f t="shared" si="22"/>
        <v>1441|1440011|0|0|7087</v>
      </c>
      <c r="C495" s="14">
        <v>1441</v>
      </c>
      <c r="D495" s="14">
        <v>1440011</v>
      </c>
      <c r="E495" s="14">
        <v>0</v>
      </c>
      <c r="F495" s="14">
        <v>0</v>
      </c>
      <c r="G495" s="14">
        <v>18715391000196</v>
      </c>
      <c r="H495" s="15" t="s">
        <v>252</v>
      </c>
      <c r="I495" s="14">
        <v>0</v>
      </c>
      <c r="J495" s="14" t="s">
        <v>144</v>
      </c>
      <c r="K495" s="16">
        <v>45967</v>
      </c>
      <c r="L495" s="14">
        <v>7087</v>
      </c>
      <c r="M495" s="34">
        <f t="shared" si="23"/>
        <v>1904.51</v>
      </c>
      <c r="N495" s="17">
        <v>1904.51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1441|1440011|0|0|18715409000150|0|0,01</v>
      </c>
      <c r="B496" s="21" t="str">
        <f t="shared" si="22"/>
        <v>1441|1440011|0|0|6189</v>
      </c>
      <c r="C496" s="14">
        <v>1441</v>
      </c>
      <c r="D496" s="14">
        <v>1440011</v>
      </c>
      <c r="E496" s="14">
        <v>0</v>
      </c>
      <c r="F496" s="14">
        <v>0</v>
      </c>
      <c r="G496" s="14">
        <v>18715409000150</v>
      </c>
      <c r="H496" s="15" t="s">
        <v>253</v>
      </c>
      <c r="I496" s="14">
        <v>0</v>
      </c>
      <c r="J496" s="14" t="s">
        <v>144</v>
      </c>
      <c r="K496" s="16">
        <v>45933</v>
      </c>
      <c r="L496" s="14">
        <v>6189</v>
      </c>
      <c r="M496" s="34">
        <f t="shared" si="23"/>
        <v>0.01</v>
      </c>
      <c r="N496" s="17">
        <v>0.01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1441|1440011|0|0|18715409000150|0|562,55</v>
      </c>
      <c r="B497" s="21" t="str">
        <f t="shared" si="22"/>
        <v>1441|1440011|0|0|6342</v>
      </c>
      <c r="C497" s="14">
        <v>1441</v>
      </c>
      <c r="D497" s="14">
        <v>1440011</v>
      </c>
      <c r="E497" s="14">
        <v>0</v>
      </c>
      <c r="F497" s="14">
        <v>0</v>
      </c>
      <c r="G497" s="14">
        <v>18715409000150</v>
      </c>
      <c r="H497" s="15" t="s">
        <v>253</v>
      </c>
      <c r="I497" s="14">
        <v>0</v>
      </c>
      <c r="J497" s="14" t="s">
        <v>144</v>
      </c>
      <c r="K497" s="16">
        <v>45937</v>
      </c>
      <c r="L497" s="14">
        <v>6342</v>
      </c>
      <c r="M497" s="34">
        <f t="shared" si="23"/>
        <v>562.54999999999995</v>
      </c>
      <c r="N497" s="17">
        <v>562.54999999999995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1441|1440011|0|0|18715409000150|0|404,14</v>
      </c>
      <c r="B498" s="21" t="str">
        <f t="shared" si="22"/>
        <v>1441|1440011|0|0|7113</v>
      </c>
      <c r="C498" s="14">
        <v>1441</v>
      </c>
      <c r="D498" s="14">
        <v>1440011</v>
      </c>
      <c r="E498" s="14">
        <v>0</v>
      </c>
      <c r="F498" s="14">
        <v>0</v>
      </c>
      <c r="G498" s="14">
        <v>18715409000150</v>
      </c>
      <c r="H498" s="15" t="s">
        <v>253</v>
      </c>
      <c r="I498" s="14">
        <v>0</v>
      </c>
      <c r="J498" s="14" t="s">
        <v>144</v>
      </c>
      <c r="K498" s="16">
        <v>45968</v>
      </c>
      <c r="L498" s="14">
        <v>7113</v>
      </c>
      <c r="M498" s="34">
        <f t="shared" si="23"/>
        <v>404.14</v>
      </c>
      <c r="N498" s="17">
        <v>404.14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1441|1440011|0|0|18715417000104|0|0,03</v>
      </c>
      <c r="B499" s="21" t="str">
        <f t="shared" si="22"/>
        <v>1441|1440011|0|0|6185</v>
      </c>
      <c r="C499" s="14">
        <v>1441</v>
      </c>
      <c r="D499" s="14">
        <v>1440011</v>
      </c>
      <c r="E499" s="14">
        <v>0</v>
      </c>
      <c r="F499" s="14">
        <v>0</v>
      </c>
      <c r="G499" s="14">
        <v>18715417000104</v>
      </c>
      <c r="H499" s="15" t="s">
        <v>254</v>
      </c>
      <c r="I499" s="14">
        <v>0</v>
      </c>
      <c r="J499" s="14" t="s">
        <v>144</v>
      </c>
      <c r="K499" s="16">
        <v>45933</v>
      </c>
      <c r="L499" s="14">
        <v>6185</v>
      </c>
      <c r="M499" s="34">
        <f t="shared" si="23"/>
        <v>0.03</v>
      </c>
      <c r="N499" s="17">
        <v>0.03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1441|1440011|0|0|18715417000104|0|485,74</v>
      </c>
      <c r="B500" s="21" t="str">
        <f t="shared" si="22"/>
        <v>1441|1440011|0|0|6336</v>
      </c>
      <c r="C500" s="14">
        <v>1441</v>
      </c>
      <c r="D500" s="14">
        <v>1440011</v>
      </c>
      <c r="E500" s="14">
        <v>0</v>
      </c>
      <c r="F500" s="14">
        <v>0</v>
      </c>
      <c r="G500" s="14">
        <v>18715417000104</v>
      </c>
      <c r="H500" s="15" t="s">
        <v>254</v>
      </c>
      <c r="I500" s="14">
        <v>0</v>
      </c>
      <c r="J500" s="14" t="s">
        <v>144</v>
      </c>
      <c r="K500" s="16">
        <v>45937</v>
      </c>
      <c r="L500" s="14">
        <v>6336</v>
      </c>
      <c r="M500" s="34">
        <f t="shared" si="23"/>
        <v>485.74</v>
      </c>
      <c r="N500" s="17">
        <v>485.74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1441|1440011|0|0|18715417000104|0|331,27</v>
      </c>
      <c r="B501" s="21" t="str">
        <f t="shared" si="22"/>
        <v>1441|1440011|0|0|7103</v>
      </c>
      <c r="C501" s="14">
        <v>1441</v>
      </c>
      <c r="D501" s="14">
        <v>1440011</v>
      </c>
      <c r="E501" s="14">
        <v>0</v>
      </c>
      <c r="F501" s="14">
        <v>0</v>
      </c>
      <c r="G501" s="14">
        <v>18715417000104</v>
      </c>
      <c r="H501" s="15" t="s">
        <v>254</v>
      </c>
      <c r="I501" s="14">
        <v>0</v>
      </c>
      <c r="J501" s="14" t="s">
        <v>144</v>
      </c>
      <c r="K501" s="16">
        <v>45968</v>
      </c>
      <c r="L501" s="14">
        <v>7103</v>
      </c>
      <c r="M501" s="34">
        <f t="shared" si="23"/>
        <v>331.27</v>
      </c>
      <c r="N501" s="17">
        <v>331.27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1441|1440011|0|0|18715425000142|0|0,06</v>
      </c>
      <c r="B502" s="21" t="str">
        <f t="shared" si="22"/>
        <v>1441|1440011|0|0|6194</v>
      </c>
      <c r="C502" s="14">
        <v>1441</v>
      </c>
      <c r="D502" s="14">
        <v>1440011</v>
      </c>
      <c r="E502" s="14">
        <v>0</v>
      </c>
      <c r="F502" s="14">
        <v>0</v>
      </c>
      <c r="G502" s="14">
        <v>18715425000142</v>
      </c>
      <c r="H502" s="15" t="s">
        <v>255</v>
      </c>
      <c r="I502" s="14">
        <v>0</v>
      </c>
      <c r="J502" s="14" t="s">
        <v>144</v>
      </c>
      <c r="K502" s="16">
        <v>45933</v>
      </c>
      <c r="L502" s="14">
        <v>6194</v>
      </c>
      <c r="M502" s="34">
        <f t="shared" si="23"/>
        <v>0.06</v>
      </c>
      <c r="N502" s="17">
        <v>0.06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1441|1440011|0|0|18715425000142|0|624,41</v>
      </c>
      <c r="B503" s="21" t="str">
        <f t="shared" si="22"/>
        <v>1441|1440011|0|0|6347</v>
      </c>
      <c r="C503" s="14">
        <v>1441</v>
      </c>
      <c r="D503" s="14">
        <v>1440011</v>
      </c>
      <c r="E503" s="14">
        <v>0</v>
      </c>
      <c r="F503" s="14">
        <v>0</v>
      </c>
      <c r="G503" s="14">
        <v>18715425000142</v>
      </c>
      <c r="H503" s="15" t="s">
        <v>255</v>
      </c>
      <c r="I503" s="14">
        <v>0</v>
      </c>
      <c r="J503" s="14" t="s">
        <v>144</v>
      </c>
      <c r="K503" s="16">
        <v>45937</v>
      </c>
      <c r="L503" s="14">
        <v>6347</v>
      </c>
      <c r="M503" s="34">
        <f t="shared" si="23"/>
        <v>624.41</v>
      </c>
      <c r="N503" s="17">
        <v>624.41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1441|1440011|0|0|18715425000142|0|176,58</v>
      </c>
      <c r="B504" s="21" t="str">
        <f t="shared" si="22"/>
        <v>1441|1440011|0|0|6380</v>
      </c>
      <c r="C504" s="14">
        <v>1441</v>
      </c>
      <c r="D504" s="14">
        <v>1440011</v>
      </c>
      <c r="E504" s="14">
        <v>0</v>
      </c>
      <c r="F504" s="14">
        <v>0</v>
      </c>
      <c r="G504" s="14">
        <v>18715425000142</v>
      </c>
      <c r="H504" s="15" t="s">
        <v>255</v>
      </c>
      <c r="I504" s="14">
        <v>0</v>
      </c>
      <c r="J504" s="14" t="s">
        <v>144</v>
      </c>
      <c r="K504" s="16">
        <v>45938</v>
      </c>
      <c r="L504" s="14">
        <v>6380</v>
      </c>
      <c r="M504" s="34">
        <f t="shared" si="23"/>
        <v>176.58</v>
      </c>
      <c r="N504" s="17">
        <v>176.58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1441|1440011|0|0|18715425000142|0|176,58</v>
      </c>
      <c r="B505" s="21" t="str">
        <f t="shared" si="22"/>
        <v>1441|1440011|0|0|7079</v>
      </c>
      <c r="C505" s="14">
        <v>1441</v>
      </c>
      <c r="D505" s="14">
        <v>1440011</v>
      </c>
      <c r="E505" s="14">
        <v>0</v>
      </c>
      <c r="F505" s="14">
        <v>0</v>
      </c>
      <c r="G505" s="14">
        <v>18715425000142</v>
      </c>
      <c r="H505" s="15" t="s">
        <v>255</v>
      </c>
      <c r="I505" s="14">
        <v>0</v>
      </c>
      <c r="J505" s="14" t="s">
        <v>144</v>
      </c>
      <c r="K505" s="16">
        <v>45967</v>
      </c>
      <c r="L505" s="14">
        <v>7079</v>
      </c>
      <c r="M505" s="34">
        <f t="shared" si="23"/>
        <v>176.58</v>
      </c>
      <c r="N505" s="17">
        <v>176.58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1441|1440011|0|0|18715425000142|0|365,08</v>
      </c>
      <c r="B506" s="21" t="str">
        <f t="shared" si="22"/>
        <v>1441|1440011|0|0|7118</v>
      </c>
      <c r="C506" s="14">
        <v>1441</v>
      </c>
      <c r="D506" s="14">
        <v>1440011</v>
      </c>
      <c r="E506" s="14">
        <v>0</v>
      </c>
      <c r="F506" s="14">
        <v>0</v>
      </c>
      <c r="G506" s="14">
        <v>18715425000142</v>
      </c>
      <c r="H506" s="15" t="s">
        <v>255</v>
      </c>
      <c r="I506" s="14">
        <v>0</v>
      </c>
      <c r="J506" s="14" t="s">
        <v>144</v>
      </c>
      <c r="K506" s="16">
        <v>45968</v>
      </c>
      <c r="L506" s="14">
        <v>7118</v>
      </c>
      <c r="M506" s="34">
        <f t="shared" si="23"/>
        <v>365.08</v>
      </c>
      <c r="N506" s="17">
        <v>365.08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1441|1440011|0|0|18715441000135|0|0,01</v>
      </c>
      <c r="B507" s="21" t="str">
        <f t="shared" si="22"/>
        <v>1441|1440011|0|0|6360</v>
      </c>
      <c r="C507" s="14">
        <v>1441</v>
      </c>
      <c r="D507" s="14">
        <v>1440011</v>
      </c>
      <c r="E507" s="14">
        <v>0</v>
      </c>
      <c r="F507" s="14">
        <v>0</v>
      </c>
      <c r="G507" s="14">
        <v>18715441000135</v>
      </c>
      <c r="H507" s="15" t="s">
        <v>256</v>
      </c>
      <c r="I507" s="14">
        <v>0</v>
      </c>
      <c r="J507" s="14" t="s">
        <v>144</v>
      </c>
      <c r="K507" s="16">
        <v>45938</v>
      </c>
      <c r="L507" s="14">
        <v>6360</v>
      </c>
      <c r="M507" s="34">
        <f t="shared" si="23"/>
        <v>0.01</v>
      </c>
      <c r="N507" s="17">
        <v>0.01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1441|1440011|0|0|18715441000135|0|0,01</v>
      </c>
      <c r="B508" s="21" t="str">
        <f t="shared" si="22"/>
        <v>1441|1440011|0|0|6362</v>
      </c>
      <c r="C508" s="14">
        <v>1441</v>
      </c>
      <c r="D508" s="14">
        <v>1440011</v>
      </c>
      <c r="E508" s="14">
        <v>0</v>
      </c>
      <c r="F508" s="14">
        <v>0</v>
      </c>
      <c r="G508" s="14">
        <v>18715441000135</v>
      </c>
      <c r="H508" s="15" t="s">
        <v>256</v>
      </c>
      <c r="I508" s="14">
        <v>0</v>
      </c>
      <c r="J508" s="14" t="s">
        <v>144</v>
      </c>
      <c r="K508" s="16">
        <v>45938</v>
      </c>
      <c r="L508" s="14">
        <v>6362</v>
      </c>
      <c r="M508" s="34">
        <f t="shared" si="23"/>
        <v>0.01</v>
      </c>
      <c r="N508" s="17">
        <v>0.01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1441|1440011|0|0|18715441000135|0|320,07</v>
      </c>
      <c r="B509" s="21" t="str">
        <f t="shared" si="22"/>
        <v>1441|1440011|0|0|6690</v>
      </c>
      <c r="C509" s="14">
        <v>1441</v>
      </c>
      <c r="D509" s="14">
        <v>1440011</v>
      </c>
      <c r="E509" s="14">
        <v>0</v>
      </c>
      <c r="F509" s="14">
        <v>0</v>
      </c>
      <c r="G509" s="14">
        <v>18715441000135</v>
      </c>
      <c r="H509" s="15" t="s">
        <v>256</v>
      </c>
      <c r="I509" s="14">
        <v>0</v>
      </c>
      <c r="J509" s="14" t="s">
        <v>144</v>
      </c>
      <c r="K509" s="16">
        <v>45940</v>
      </c>
      <c r="L509" s="14">
        <v>6690</v>
      </c>
      <c r="M509" s="34">
        <f t="shared" si="23"/>
        <v>320.07</v>
      </c>
      <c r="N509" s="17">
        <v>320.07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1441|1440011|0|0|18715441000135|0|10,34</v>
      </c>
      <c r="B510" s="21" t="str">
        <f t="shared" si="22"/>
        <v>1441|1440011|0|0|7278</v>
      </c>
      <c r="C510" s="14">
        <v>1441</v>
      </c>
      <c r="D510" s="14">
        <v>1440011</v>
      </c>
      <c r="E510" s="14">
        <v>0</v>
      </c>
      <c r="F510" s="14">
        <v>0</v>
      </c>
      <c r="G510" s="14">
        <v>18715441000135</v>
      </c>
      <c r="H510" s="15" t="s">
        <v>256</v>
      </c>
      <c r="I510" s="14">
        <v>0</v>
      </c>
      <c r="J510" s="14" t="s">
        <v>144</v>
      </c>
      <c r="K510" s="16">
        <v>45972</v>
      </c>
      <c r="L510" s="14">
        <v>7278</v>
      </c>
      <c r="M510" s="34">
        <f t="shared" si="23"/>
        <v>10.34</v>
      </c>
      <c r="N510" s="17">
        <v>10.34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1441|1440011|0|0|18715441000135|0|113,48</v>
      </c>
      <c r="B511" s="21" t="str">
        <f t="shared" si="22"/>
        <v>1441|1440011|0|0|7279</v>
      </c>
      <c r="C511" s="14">
        <v>1441</v>
      </c>
      <c r="D511" s="14">
        <v>1440011</v>
      </c>
      <c r="E511" s="14">
        <v>0</v>
      </c>
      <c r="F511" s="14">
        <v>0</v>
      </c>
      <c r="G511" s="14">
        <v>18715441000135</v>
      </c>
      <c r="H511" s="15" t="s">
        <v>256</v>
      </c>
      <c r="I511" s="14">
        <v>0</v>
      </c>
      <c r="J511" s="14" t="s">
        <v>144</v>
      </c>
      <c r="K511" s="16">
        <v>45972</v>
      </c>
      <c r="L511" s="14">
        <v>7279</v>
      </c>
      <c r="M511" s="34">
        <f t="shared" si="23"/>
        <v>113.48</v>
      </c>
      <c r="N511" s="17">
        <v>113.48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1441|1440011|0|0|18715441000135|0|84,18</v>
      </c>
      <c r="B512" s="21" t="str">
        <f t="shared" si="22"/>
        <v>1441|1440011|0|0|7281</v>
      </c>
      <c r="C512" s="14">
        <v>1441</v>
      </c>
      <c r="D512" s="14">
        <v>1440011</v>
      </c>
      <c r="E512" s="14">
        <v>0</v>
      </c>
      <c r="F512" s="14">
        <v>0</v>
      </c>
      <c r="G512" s="14">
        <v>18715441000135</v>
      </c>
      <c r="H512" s="15" t="s">
        <v>256</v>
      </c>
      <c r="I512" s="14">
        <v>0</v>
      </c>
      <c r="J512" s="14" t="s">
        <v>144</v>
      </c>
      <c r="K512" s="16">
        <v>45972</v>
      </c>
      <c r="L512" s="14">
        <v>7281</v>
      </c>
      <c r="M512" s="34">
        <f t="shared" si="23"/>
        <v>84.18</v>
      </c>
      <c r="N512" s="17">
        <v>84.18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1441|1440011|0|0|18715441000135|0|10,38</v>
      </c>
      <c r="B513" s="21" t="str">
        <f t="shared" si="22"/>
        <v>1441|1440011|0|0|7283</v>
      </c>
      <c r="C513" s="14">
        <v>1441</v>
      </c>
      <c r="D513" s="14">
        <v>1440011</v>
      </c>
      <c r="E513" s="14">
        <v>0</v>
      </c>
      <c r="F513" s="14">
        <v>0</v>
      </c>
      <c r="G513" s="14">
        <v>18715441000135</v>
      </c>
      <c r="H513" s="15" t="s">
        <v>256</v>
      </c>
      <c r="I513" s="14">
        <v>0</v>
      </c>
      <c r="J513" s="14" t="s">
        <v>144</v>
      </c>
      <c r="K513" s="16">
        <v>45972</v>
      </c>
      <c r="L513" s="14">
        <v>7283</v>
      </c>
      <c r="M513" s="34">
        <f t="shared" si="23"/>
        <v>10.38</v>
      </c>
      <c r="N513" s="17">
        <v>10.38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1441|1440011|0|0|18715474000185|0|0,02</v>
      </c>
      <c r="B514" s="21" t="str">
        <f t="shared" si="22"/>
        <v>1441|1440011|0|0|6143</v>
      </c>
      <c r="C514" s="14">
        <v>1441</v>
      </c>
      <c r="D514" s="14">
        <v>1440011</v>
      </c>
      <c r="E514" s="14">
        <v>0</v>
      </c>
      <c r="F514" s="14">
        <v>0</v>
      </c>
      <c r="G514" s="14">
        <v>18715474000185</v>
      </c>
      <c r="H514" s="15" t="s">
        <v>257</v>
      </c>
      <c r="I514" s="14">
        <v>0</v>
      </c>
      <c r="J514" s="14" t="s">
        <v>144</v>
      </c>
      <c r="K514" s="16">
        <v>45932</v>
      </c>
      <c r="L514" s="14">
        <v>6143</v>
      </c>
      <c r="M514" s="34">
        <f t="shared" si="23"/>
        <v>0.02</v>
      </c>
      <c r="N514" s="17">
        <v>0.02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1441|1440011|0|0|18715474000185|0|457,46</v>
      </c>
      <c r="B515" s="21" t="str">
        <f t="shared" si="22"/>
        <v>1441|1440011|0|0|6226</v>
      </c>
      <c r="C515" s="14">
        <v>1441</v>
      </c>
      <c r="D515" s="14">
        <v>1440011</v>
      </c>
      <c r="E515" s="14">
        <v>0</v>
      </c>
      <c r="F515" s="14">
        <v>0</v>
      </c>
      <c r="G515" s="14">
        <v>18715474000185</v>
      </c>
      <c r="H515" s="15" t="s">
        <v>257</v>
      </c>
      <c r="I515" s="14">
        <v>0</v>
      </c>
      <c r="J515" s="14" t="s">
        <v>144</v>
      </c>
      <c r="K515" s="16">
        <v>45936</v>
      </c>
      <c r="L515" s="14">
        <v>6226</v>
      </c>
      <c r="M515" s="34">
        <f t="shared" si="23"/>
        <v>457.46</v>
      </c>
      <c r="N515" s="17">
        <v>457.46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1441|1440011|0|0|18715474000185|0|187,24</v>
      </c>
      <c r="B516" s="21" t="str">
        <f t="shared" si="22"/>
        <v>1441|1440011|0|0|6977</v>
      </c>
      <c r="C516" s="14">
        <v>1441</v>
      </c>
      <c r="D516" s="14">
        <v>1440011</v>
      </c>
      <c r="E516" s="14">
        <v>0</v>
      </c>
      <c r="F516" s="14">
        <v>0</v>
      </c>
      <c r="G516" s="14">
        <v>18715474000185</v>
      </c>
      <c r="H516" s="15" t="s">
        <v>257</v>
      </c>
      <c r="I516" s="14">
        <v>0</v>
      </c>
      <c r="J516" s="14" t="s">
        <v>144</v>
      </c>
      <c r="K516" s="16">
        <v>45966</v>
      </c>
      <c r="L516" s="14">
        <v>6977</v>
      </c>
      <c r="M516" s="34">
        <f t="shared" si="23"/>
        <v>187.24</v>
      </c>
      <c r="N516" s="17">
        <v>187.24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1441|1440011|0|0|18715490000178|0|0,06</v>
      </c>
      <c r="B517" s="21" t="str">
        <f t="shared" ref="B517:B580" si="25">C517&amp;"|"&amp;D517&amp;"|"&amp;E517&amp;"|"&amp;F517&amp;"|"&amp;L517</f>
        <v>1441|1440011|0|0|6142</v>
      </c>
      <c r="C517" s="14">
        <v>1441</v>
      </c>
      <c r="D517" s="14">
        <v>1440011</v>
      </c>
      <c r="E517" s="14">
        <v>0</v>
      </c>
      <c r="F517" s="14">
        <v>0</v>
      </c>
      <c r="G517" s="14">
        <v>18715490000178</v>
      </c>
      <c r="H517" s="15" t="s">
        <v>258</v>
      </c>
      <c r="I517" s="14">
        <v>0</v>
      </c>
      <c r="J517" s="14" t="s">
        <v>144</v>
      </c>
      <c r="K517" s="16">
        <v>45932</v>
      </c>
      <c r="L517" s="14">
        <v>6142</v>
      </c>
      <c r="M517" s="34">
        <f t="shared" si="23"/>
        <v>0.06</v>
      </c>
      <c r="N517" s="17">
        <v>0.06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1441|1440011|0|0|18715490000178|0|563,03</v>
      </c>
      <c r="B518" s="21" t="str">
        <f t="shared" si="25"/>
        <v>1441|1440011|0|0|6225</v>
      </c>
      <c r="C518" s="14">
        <v>1441</v>
      </c>
      <c r="D518" s="14">
        <v>1440011</v>
      </c>
      <c r="E518" s="14">
        <v>0</v>
      </c>
      <c r="F518" s="14">
        <v>0</v>
      </c>
      <c r="G518" s="14">
        <v>18715490000178</v>
      </c>
      <c r="H518" s="15" t="s">
        <v>258</v>
      </c>
      <c r="I518" s="14">
        <v>0</v>
      </c>
      <c r="J518" s="14" t="s">
        <v>144</v>
      </c>
      <c r="K518" s="16">
        <v>45936</v>
      </c>
      <c r="L518" s="14">
        <v>6225</v>
      </c>
      <c r="M518" s="34">
        <f t="shared" ref="M518:M581" si="26">N518+O518</f>
        <v>563.03</v>
      </c>
      <c r="N518" s="17">
        <v>563.03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1441|1440011|0|0|18715490000178|0|447,05</v>
      </c>
      <c r="B519" s="21" t="str">
        <f t="shared" si="25"/>
        <v>1441|1440011|0|0|6975</v>
      </c>
      <c r="C519" s="14">
        <v>1441</v>
      </c>
      <c r="D519" s="14">
        <v>1440011</v>
      </c>
      <c r="E519" s="14">
        <v>0</v>
      </c>
      <c r="F519" s="14">
        <v>0</v>
      </c>
      <c r="G519" s="14">
        <v>18715490000178</v>
      </c>
      <c r="H519" s="15" t="s">
        <v>258</v>
      </c>
      <c r="I519" s="14">
        <v>0</v>
      </c>
      <c r="J519" s="14" t="s">
        <v>144</v>
      </c>
      <c r="K519" s="16">
        <v>45966</v>
      </c>
      <c r="L519" s="14">
        <v>6975</v>
      </c>
      <c r="M519" s="34">
        <f t="shared" si="26"/>
        <v>447.05</v>
      </c>
      <c r="N519" s="17">
        <v>447.05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1441|1440011|0|0|18715508000131|0|0,4</v>
      </c>
      <c r="B520" s="21" t="str">
        <f t="shared" si="25"/>
        <v>1441|1440011|0|0|6136</v>
      </c>
      <c r="C520" s="14">
        <v>1441</v>
      </c>
      <c r="D520" s="14">
        <v>1440011</v>
      </c>
      <c r="E520" s="14">
        <v>0</v>
      </c>
      <c r="F520" s="14">
        <v>0</v>
      </c>
      <c r="G520" s="14">
        <v>18715508000131</v>
      </c>
      <c r="H520" s="15" t="s">
        <v>259</v>
      </c>
      <c r="I520" s="14">
        <v>0</v>
      </c>
      <c r="J520" s="14" t="s">
        <v>144</v>
      </c>
      <c r="K520" s="16">
        <v>45932</v>
      </c>
      <c r="L520" s="14">
        <v>6136</v>
      </c>
      <c r="M520" s="34">
        <f t="shared" si="26"/>
        <v>0.4</v>
      </c>
      <c r="N520" s="17">
        <v>0.4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1441|1440011|0|0|18715508000131|0|2677,4</v>
      </c>
      <c r="B521" s="21" t="str">
        <f t="shared" si="25"/>
        <v>1441|1440011|0|0|6214</v>
      </c>
      <c r="C521" s="14">
        <v>1441</v>
      </c>
      <c r="D521" s="14">
        <v>1440011</v>
      </c>
      <c r="E521" s="14">
        <v>0</v>
      </c>
      <c r="F521" s="14">
        <v>0</v>
      </c>
      <c r="G521" s="14">
        <v>18715508000131</v>
      </c>
      <c r="H521" s="15" t="s">
        <v>259</v>
      </c>
      <c r="I521" s="14">
        <v>0</v>
      </c>
      <c r="J521" s="14" t="s">
        <v>144</v>
      </c>
      <c r="K521" s="16">
        <v>45936</v>
      </c>
      <c r="L521" s="14">
        <v>6214</v>
      </c>
      <c r="M521" s="34">
        <f t="shared" si="26"/>
        <v>2677.4</v>
      </c>
      <c r="N521" s="17">
        <v>2677.4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1441|1440011|0|0|18715508000131|0|211,71</v>
      </c>
      <c r="B522" s="21" t="str">
        <f t="shared" si="25"/>
        <v>1441|1440011|0|0|6253</v>
      </c>
      <c r="C522" s="14">
        <v>1441</v>
      </c>
      <c r="D522" s="14">
        <v>1440011</v>
      </c>
      <c r="E522" s="14">
        <v>0</v>
      </c>
      <c r="F522" s="14">
        <v>0</v>
      </c>
      <c r="G522" s="14">
        <v>18715508000131</v>
      </c>
      <c r="H522" s="15" t="s">
        <v>259</v>
      </c>
      <c r="I522" s="14">
        <v>0</v>
      </c>
      <c r="J522" s="14" t="s">
        <v>144</v>
      </c>
      <c r="K522" s="16">
        <v>45936</v>
      </c>
      <c r="L522" s="14">
        <v>6253</v>
      </c>
      <c r="M522" s="34">
        <f t="shared" si="26"/>
        <v>211.71</v>
      </c>
      <c r="N522" s="17">
        <v>211.71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1441|1440011|0|0|18715508000131|0|211,71</v>
      </c>
      <c r="B523" s="21" t="str">
        <f t="shared" si="25"/>
        <v>1441|1440011|0|0|7035</v>
      </c>
      <c r="C523" s="14">
        <v>1441</v>
      </c>
      <c r="D523" s="14">
        <v>1440011</v>
      </c>
      <c r="E523" s="14">
        <v>0</v>
      </c>
      <c r="F523" s="14">
        <v>0</v>
      </c>
      <c r="G523" s="14">
        <v>18715508000131</v>
      </c>
      <c r="H523" s="15" t="s">
        <v>259</v>
      </c>
      <c r="I523" s="14">
        <v>0</v>
      </c>
      <c r="J523" s="14" t="s">
        <v>144</v>
      </c>
      <c r="K523" s="16">
        <v>45967</v>
      </c>
      <c r="L523" s="14">
        <v>7035</v>
      </c>
      <c r="M523" s="34">
        <f t="shared" si="26"/>
        <v>211.71</v>
      </c>
      <c r="N523" s="17">
        <v>211.71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1441|1440011|0|0|18715508000131|0|1831,3</v>
      </c>
      <c r="B524" s="21" t="str">
        <f t="shared" si="25"/>
        <v>1441|1440011|0|0|7045</v>
      </c>
      <c r="C524" s="14">
        <v>1441</v>
      </c>
      <c r="D524" s="14">
        <v>1440011</v>
      </c>
      <c r="E524" s="14">
        <v>0</v>
      </c>
      <c r="F524" s="14">
        <v>0</v>
      </c>
      <c r="G524" s="14">
        <v>18715508000131</v>
      </c>
      <c r="H524" s="15" t="s">
        <v>259</v>
      </c>
      <c r="I524" s="14">
        <v>0</v>
      </c>
      <c r="J524" s="14" t="s">
        <v>144</v>
      </c>
      <c r="K524" s="16">
        <v>45967</v>
      </c>
      <c r="L524" s="14">
        <v>7045</v>
      </c>
      <c r="M524" s="34">
        <f t="shared" si="26"/>
        <v>1831.3</v>
      </c>
      <c r="N524" s="17">
        <v>1831.3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1441|1440011|0|0|18837278000183|0|0,06</v>
      </c>
      <c r="B525" s="21" t="str">
        <f t="shared" si="25"/>
        <v>1441|1440011|0|0|6130</v>
      </c>
      <c r="C525" s="14">
        <v>1441</v>
      </c>
      <c r="D525" s="14">
        <v>1440011</v>
      </c>
      <c r="E525" s="14">
        <v>0</v>
      </c>
      <c r="F525" s="14">
        <v>0</v>
      </c>
      <c r="G525" s="14">
        <v>18837278000183</v>
      </c>
      <c r="H525" s="15" t="s">
        <v>260</v>
      </c>
      <c r="I525" s="14">
        <v>0</v>
      </c>
      <c r="J525" s="14" t="s">
        <v>144</v>
      </c>
      <c r="K525" s="16">
        <v>45932</v>
      </c>
      <c r="L525" s="14">
        <v>6130</v>
      </c>
      <c r="M525" s="34">
        <f t="shared" si="26"/>
        <v>0.06</v>
      </c>
      <c r="N525" s="17">
        <v>0.06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1441|1440011|0|0|18837278000183|0|0</v>
      </c>
      <c r="B526" s="21" t="str">
        <f t="shared" si="25"/>
        <v>1441|1440011|0|0|6197</v>
      </c>
      <c r="C526" s="14">
        <v>1441</v>
      </c>
      <c r="D526" s="14">
        <v>1440011</v>
      </c>
      <c r="E526" s="14">
        <v>0</v>
      </c>
      <c r="F526" s="14">
        <v>0</v>
      </c>
      <c r="G526" s="14">
        <v>18837278000183</v>
      </c>
      <c r="H526" s="15" t="s">
        <v>260</v>
      </c>
      <c r="I526" s="14">
        <v>0</v>
      </c>
      <c r="J526" s="14" t="s">
        <v>144</v>
      </c>
      <c r="K526" s="16">
        <v>45936</v>
      </c>
      <c r="L526" s="14">
        <v>6197</v>
      </c>
      <c r="M526" s="34">
        <f t="shared" si="26"/>
        <v>0</v>
      </c>
      <c r="N526" s="17">
        <v>0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1441|1440011|0|0|18837278000183|0|480,42</v>
      </c>
      <c r="B527" s="21" t="str">
        <f t="shared" si="25"/>
        <v>1441|1440011|0|0|6261</v>
      </c>
      <c r="C527" s="14">
        <v>1441</v>
      </c>
      <c r="D527" s="14">
        <v>1440011</v>
      </c>
      <c r="E527" s="14">
        <v>0</v>
      </c>
      <c r="F527" s="14">
        <v>0</v>
      </c>
      <c r="G527" s="14">
        <v>18837278000183</v>
      </c>
      <c r="H527" s="15" t="s">
        <v>260</v>
      </c>
      <c r="I527" s="14">
        <v>0</v>
      </c>
      <c r="J527" s="14" t="s">
        <v>144</v>
      </c>
      <c r="K527" s="16">
        <v>45937</v>
      </c>
      <c r="L527" s="14">
        <v>6261</v>
      </c>
      <c r="M527" s="34">
        <f t="shared" si="26"/>
        <v>480.42</v>
      </c>
      <c r="N527" s="17">
        <v>480.42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1441|1440011|0|0|18837278000183|0|268,17</v>
      </c>
      <c r="B528" s="21" t="str">
        <f t="shared" si="25"/>
        <v>1441|1440011|0|0|6944</v>
      </c>
      <c r="C528" s="14">
        <v>1441</v>
      </c>
      <c r="D528" s="14">
        <v>1440011</v>
      </c>
      <c r="E528" s="14">
        <v>0</v>
      </c>
      <c r="F528" s="14">
        <v>0</v>
      </c>
      <c r="G528" s="14">
        <v>18837278000183</v>
      </c>
      <c r="H528" s="15" t="s">
        <v>260</v>
      </c>
      <c r="I528" s="14">
        <v>0</v>
      </c>
      <c r="J528" s="14" t="s">
        <v>144</v>
      </c>
      <c r="K528" s="16">
        <v>45966</v>
      </c>
      <c r="L528" s="14">
        <v>6944</v>
      </c>
      <c r="M528" s="34">
        <f t="shared" si="26"/>
        <v>268.17</v>
      </c>
      <c r="N528" s="17">
        <v>268.17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1441|1440011|0|0|19718360000151|0|0,07</v>
      </c>
      <c r="B529" s="21" t="str">
        <f t="shared" si="25"/>
        <v>1441|1440011|0|0|6180</v>
      </c>
      <c r="C529" s="14">
        <v>1441</v>
      </c>
      <c r="D529" s="14">
        <v>1440011</v>
      </c>
      <c r="E529" s="14">
        <v>0</v>
      </c>
      <c r="F529" s="14">
        <v>0</v>
      </c>
      <c r="G529" s="14">
        <v>19718360000151</v>
      </c>
      <c r="H529" s="15" t="s">
        <v>261</v>
      </c>
      <c r="I529" s="14">
        <v>0</v>
      </c>
      <c r="J529" s="14" t="s">
        <v>144</v>
      </c>
      <c r="K529" s="16">
        <v>45933</v>
      </c>
      <c r="L529" s="14">
        <v>6180</v>
      </c>
      <c r="M529" s="34">
        <f t="shared" si="26"/>
        <v>7.0000000000000007E-2</v>
      </c>
      <c r="N529" s="17">
        <v>7.0000000000000007E-2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1441|1440011|0|0|19718360000151|0|669,31</v>
      </c>
      <c r="B530" s="21" t="str">
        <f t="shared" si="25"/>
        <v>1441|1440011|0|0|6330</v>
      </c>
      <c r="C530" s="14">
        <v>1441</v>
      </c>
      <c r="D530" s="14">
        <v>1440011</v>
      </c>
      <c r="E530" s="14">
        <v>0</v>
      </c>
      <c r="F530" s="14">
        <v>0</v>
      </c>
      <c r="G530" s="14">
        <v>19718360000151</v>
      </c>
      <c r="H530" s="15" t="s">
        <v>261</v>
      </c>
      <c r="I530" s="14">
        <v>0</v>
      </c>
      <c r="J530" s="14" t="s">
        <v>144</v>
      </c>
      <c r="K530" s="16">
        <v>45937</v>
      </c>
      <c r="L530" s="14">
        <v>6330</v>
      </c>
      <c r="M530" s="34">
        <f t="shared" si="26"/>
        <v>669.31</v>
      </c>
      <c r="N530" s="17">
        <v>669.31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1441|1440011|0|0|19718360000151|0|302,19</v>
      </c>
      <c r="B531" s="21" t="str">
        <f t="shared" si="25"/>
        <v>1441|1440011|0|0|6375</v>
      </c>
      <c r="C531" s="14">
        <v>1441</v>
      </c>
      <c r="D531" s="14">
        <v>1440011</v>
      </c>
      <c r="E531" s="14">
        <v>0</v>
      </c>
      <c r="F531" s="14">
        <v>0</v>
      </c>
      <c r="G531" s="14">
        <v>19718360000151</v>
      </c>
      <c r="H531" s="15" t="s">
        <v>261</v>
      </c>
      <c r="I531" s="14">
        <v>0</v>
      </c>
      <c r="J531" s="14" t="s">
        <v>144</v>
      </c>
      <c r="K531" s="16">
        <v>45938</v>
      </c>
      <c r="L531" s="14">
        <v>6375</v>
      </c>
      <c r="M531" s="34">
        <f t="shared" si="26"/>
        <v>302.19</v>
      </c>
      <c r="N531" s="17">
        <v>302.19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1441|1440011|0|0|19718360000151|0|302,19</v>
      </c>
      <c r="B532" s="21" t="str">
        <f t="shared" si="25"/>
        <v>1441|1440011|0|0|7073</v>
      </c>
      <c r="C532" s="14">
        <v>1441</v>
      </c>
      <c r="D532" s="14">
        <v>1440011</v>
      </c>
      <c r="E532" s="14">
        <v>0</v>
      </c>
      <c r="F532" s="14">
        <v>0</v>
      </c>
      <c r="G532" s="14">
        <v>19718360000151</v>
      </c>
      <c r="H532" s="15" t="s">
        <v>261</v>
      </c>
      <c r="I532" s="14">
        <v>0</v>
      </c>
      <c r="J532" s="14" t="s">
        <v>144</v>
      </c>
      <c r="K532" s="16">
        <v>45967</v>
      </c>
      <c r="L532" s="14">
        <v>7073</v>
      </c>
      <c r="M532" s="34">
        <f t="shared" si="26"/>
        <v>302.19</v>
      </c>
      <c r="N532" s="17">
        <v>302.19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1441|1440011|0|0|19718360000151|0|480,13</v>
      </c>
      <c r="B533" s="21" t="str">
        <f t="shared" si="25"/>
        <v>1441|1440011|0|0|7092</v>
      </c>
      <c r="C533" s="14">
        <v>1441</v>
      </c>
      <c r="D533" s="14">
        <v>1440011</v>
      </c>
      <c r="E533" s="14">
        <v>0</v>
      </c>
      <c r="F533" s="14">
        <v>0</v>
      </c>
      <c r="G533" s="14">
        <v>19718360000151</v>
      </c>
      <c r="H533" s="15" t="s">
        <v>261</v>
      </c>
      <c r="I533" s="14">
        <v>0</v>
      </c>
      <c r="J533" s="14" t="s">
        <v>144</v>
      </c>
      <c r="K533" s="16">
        <v>45967</v>
      </c>
      <c r="L533" s="14">
        <v>7092</v>
      </c>
      <c r="M533" s="34">
        <f t="shared" si="26"/>
        <v>480.13</v>
      </c>
      <c r="N533" s="17">
        <v>480.13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1441|1440011|0|0|19876424000142|0|0,15</v>
      </c>
      <c r="B534" s="21" t="str">
        <f t="shared" si="25"/>
        <v>1441|1440011|0|0|6184</v>
      </c>
      <c r="C534" s="14">
        <v>1441</v>
      </c>
      <c r="D534" s="14">
        <v>1440011</v>
      </c>
      <c r="E534" s="14">
        <v>0</v>
      </c>
      <c r="F534" s="14">
        <v>0</v>
      </c>
      <c r="G534" s="14">
        <v>19876424000142</v>
      </c>
      <c r="H534" s="15" t="s">
        <v>262</v>
      </c>
      <c r="I534" s="14">
        <v>0</v>
      </c>
      <c r="J534" s="14" t="s">
        <v>144</v>
      </c>
      <c r="K534" s="16">
        <v>45933</v>
      </c>
      <c r="L534" s="14">
        <v>6184</v>
      </c>
      <c r="M534" s="34">
        <f t="shared" si="26"/>
        <v>0.15</v>
      </c>
      <c r="N534" s="17">
        <v>0.15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1441|1440011|0|0|19876424000142|0|1308,27</v>
      </c>
      <c r="B535" s="21" t="str">
        <f t="shared" si="25"/>
        <v>1441|1440011|0|0|6335</v>
      </c>
      <c r="C535" s="14">
        <v>1441</v>
      </c>
      <c r="D535" s="14">
        <v>1440011</v>
      </c>
      <c r="E535" s="14">
        <v>0</v>
      </c>
      <c r="F535" s="14">
        <v>0</v>
      </c>
      <c r="G535" s="14">
        <v>19876424000142</v>
      </c>
      <c r="H535" s="15" t="s">
        <v>262</v>
      </c>
      <c r="I535" s="14">
        <v>0</v>
      </c>
      <c r="J535" s="14" t="s">
        <v>144</v>
      </c>
      <c r="K535" s="16">
        <v>45937</v>
      </c>
      <c r="L535" s="14">
        <v>6335</v>
      </c>
      <c r="M535" s="34">
        <f t="shared" si="26"/>
        <v>1308.27</v>
      </c>
      <c r="N535" s="17">
        <v>1308.27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1441|1440011|0|0|19876424000142|0|177,65</v>
      </c>
      <c r="B536" s="21" t="str">
        <f t="shared" si="25"/>
        <v>1441|1440011|0|0|6381</v>
      </c>
      <c r="C536" s="14">
        <v>1441</v>
      </c>
      <c r="D536" s="14">
        <v>1440011</v>
      </c>
      <c r="E536" s="14">
        <v>0</v>
      </c>
      <c r="F536" s="14">
        <v>0</v>
      </c>
      <c r="G536" s="14">
        <v>19876424000142</v>
      </c>
      <c r="H536" s="15" t="s">
        <v>262</v>
      </c>
      <c r="I536" s="14">
        <v>0</v>
      </c>
      <c r="J536" s="14" t="s">
        <v>144</v>
      </c>
      <c r="K536" s="16">
        <v>45938</v>
      </c>
      <c r="L536" s="14">
        <v>6381</v>
      </c>
      <c r="M536" s="34">
        <f t="shared" si="26"/>
        <v>177.65</v>
      </c>
      <c r="N536" s="17">
        <v>177.65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1441|1440011|0|0|19876424000142|0|177,65</v>
      </c>
      <c r="B537" s="21" t="str">
        <f t="shared" si="25"/>
        <v>1441|1440011|0|0|7075</v>
      </c>
      <c r="C537" s="14">
        <v>1441</v>
      </c>
      <c r="D537" s="14">
        <v>1440011</v>
      </c>
      <c r="E537" s="14">
        <v>0</v>
      </c>
      <c r="F537" s="14">
        <v>0</v>
      </c>
      <c r="G537" s="14">
        <v>19876424000142</v>
      </c>
      <c r="H537" s="15" t="s">
        <v>262</v>
      </c>
      <c r="I537" s="14">
        <v>0</v>
      </c>
      <c r="J537" s="14" t="s">
        <v>144</v>
      </c>
      <c r="K537" s="16">
        <v>45967</v>
      </c>
      <c r="L537" s="14">
        <v>7075</v>
      </c>
      <c r="M537" s="34">
        <f t="shared" si="26"/>
        <v>177.65</v>
      </c>
      <c r="N537" s="17">
        <v>177.65</v>
      </c>
      <c r="O537" s="17">
        <v>0</v>
      </c>
      <c r="P537" s="3">
        <v>0</v>
      </c>
    </row>
    <row r="538" spans="1:16" ht="24.95" customHeight="1" x14ac:dyDescent="0.2">
      <c r="A538" s="21" t="str">
        <f t="shared" si="24"/>
        <v>1441|1440011|0|0|19876424000142|0|922,96</v>
      </c>
      <c r="B538" s="21" t="str">
        <f t="shared" si="25"/>
        <v>1441|1440011|0|0|7104</v>
      </c>
      <c r="C538" s="14">
        <v>1441</v>
      </c>
      <c r="D538" s="14">
        <v>1440011</v>
      </c>
      <c r="E538" s="14">
        <v>0</v>
      </c>
      <c r="F538" s="14">
        <v>0</v>
      </c>
      <c r="G538" s="14">
        <v>19876424000142</v>
      </c>
      <c r="H538" s="15" t="s">
        <v>262</v>
      </c>
      <c r="I538" s="14">
        <v>0</v>
      </c>
      <c r="J538" s="14" t="s">
        <v>144</v>
      </c>
      <c r="K538" s="16">
        <v>45968</v>
      </c>
      <c r="L538" s="14">
        <v>7104</v>
      </c>
      <c r="M538" s="34">
        <f t="shared" si="26"/>
        <v>922.96</v>
      </c>
      <c r="N538" s="17">
        <v>922.96</v>
      </c>
      <c r="O538" s="17">
        <v>0</v>
      </c>
      <c r="P538" s="3">
        <v>0</v>
      </c>
    </row>
    <row r="539" spans="1:16" ht="24.95" customHeight="1" x14ac:dyDescent="0.2">
      <c r="A539" s="21" t="str">
        <f t="shared" si="24"/>
        <v>1441|1440011|0|0|20622890000180|0|3268,47</v>
      </c>
      <c r="B539" s="21" t="str">
        <f t="shared" si="25"/>
        <v>1441|1440011|0|0|6244</v>
      </c>
      <c r="C539" s="14">
        <v>1441</v>
      </c>
      <c r="D539" s="14">
        <v>1440011</v>
      </c>
      <c r="E539" s="14">
        <v>0</v>
      </c>
      <c r="F539" s="14">
        <v>0</v>
      </c>
      <c r="G539" s="14">
        <v>20622890000180</v>
      </c>
      <c r="H539" s="15" t="s">
        <v>263</v>
      </c>
      <c r="I539" s="14">
        <v>0</v>
      </c>
      <c r="J539" s="14" t="s">
        <v>144</v>
      </c>
      <c r="K539" s="16">
        <v>45936</v>
      </c>
      <c r="L539" s="14">
        <v>6244</v>
      </c>
      <c r="M539" s="34">
        <f t="shared" si="26"/>
        <v>3268.47</v>
      </c>
      <c r="N539" s="17">
        <v>3268.47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1441|1440011|0|0|20622890000180|0|302,32</v>
      </c>
      <c r="B540" s="21" t="str">
        <f t="shared" si="25"/>
        <v>1441|1440011|0|0|6254</v>
      </c>
      <c r="C540" s="14">
        <v>1441</v>
      </c>
      <c r="D540" s="14">
        <v>1440011</v>
      </c>
      <c r="E540" s="14">
        <v>0</v>
      </c>
      <c r="F540" s="14">
        <v>0</v>
      </c>
      <c r="G540" s="14">
        <v>20622890000180</v>
      </c>
      <c r="H540" s="15" t="s">
        <v>263</v>
      </c>
      <c r="I540" s="14">
        <v>0</v>
      </c>
      <c r="J540" s="14" t="s">
        <v>144</v>
      </c>
      <c r="K540" s="16">
        <v>45936</v>
      </c>
      <c r="L540" s="14">
        <v>6254</v>
      </c>
      <c r="M540" s="34">
        <f t="shared" si="26"/>
        <v>302.32</v>
      </c>
      <c r="N540" s="17">
        <v>302.32</v>
      </c>
      <c r="O540" s="17">
        <v>0</v>
      </c>
      <c r="P540" s="3">
        <v>0</v>
      </c>
    </row>
    <row r="541" spans="1:16" ht="24.95" customHeight="1" x14ac:dyDescent="0.2">
      <c r="A541" s="21" t="str">
        <f t="shared" si="24"/>
        <v>1441|1440011|0|0|20622890000180|0|2314,46</v>
      </c>
      <c r="B541" s="21" t="str">
        <f t="shared" si="25"/>
        <v>1441|1440011|0|0|6971</v>
      </c>
      <c r="C541" s="14">
        <v>1441</v>
      </c>
      <c r="D541" s="14">
        <v>1440011</v>
      </c>
      <c r="E541" s="14">
        <v>0</v>
      </c>
      <c r="F541" s="14">
        <v>0</v>
      </c>
      <c r="G541" s="14">
        <v>20622890000180</v>
      </c>
      <c r="H541" s="15" t="s">
        <v>263</v>
      </c>
      <c r="I541" s="14">
        <v>0</v>
      </c>
      <c r="J541" s="14" t="s">
        <v>144</v>
      </c>
      <c r="K541" s="16">
        <v>45966</v>
      </c>
      <c r="L541" s="14">
        <v>6971</v>
      </c>
      <c r="M541" s="34">
        <f t="shared" si="26"/>
        <v>2314.46</v>
      </c>
      <c r="N541" s="17">
        <v>2314.46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1441|1440011|0|0|20622890000180|0|302,32</v>
      </c>
      <c r="B542" s="21" t="str">
        <f t="shared" si="25"/>
        <v>1441|1440011|0|0|7036</v>
      </c>
      <c r="C542" s="14">
        <v>1441</v>
      </c>
      <c r="D542" s="14">
        <v>1440011</v>
      </c>
      <c r="E542" s="14">
        <v>0</v>
      </c>
      <c r="F542" s="14">
        <v>0</v>
      </c>
      <c r="G542" s="14">
        <v>20622890000180</v>
      </c>
      <c r="H542" s="15" t="s">
        <v>263</v>
      </c>
      <c r="I542" s="14">
        <v>0</v>
      </c>
      <c r="J542" s="14" t="s">
        <v>144</v>
      </c>
      <c r="K542" s="16">
        <v>45967</v>
      </c>
      <c r="L542" s="14">
        <v>7036</v>
      </c>
      <c r="M542" s="34">
        <f t="shared" si="26"/>
        <v>302.32</v>
      </c>
      <c r="N542" s="17">
        <v>302.32</v>
      </c>
      <c r="O542" s="17">
        <v>0</v>
      </c>
      <c r="P542" s="3">
        <v>0</v>
      </c>
    </row>
    <row r="543" spans="1:16" ht="24.95" customHeight="1" x14ac:dyDescent="0.2">
      <c r="A543" s="21" t="str">
        <f t="shared" si="24"/>
        <v>1441|1440011|0|0|20920567000193|0|0,03</v>
      </c>
      <c r="B543" s="21" t="str">
        <f t="shared" si="25"/>
        <v>1441|1440011|0|0|6175</v>
      </c>
      <c r="C543" s="14">
        <v>1441</v>
      </c>
      <c r="D543" s="14">
        <v>1440011</v>
      </c>
      <c r="E543" s="14">
        <v>0</v>
      </c>
      <c r="F543" s="14">
        <v>0</v>
      </c>
      <c r="G543" s="14">
        <v>20920567000193</v>
      </c>
      <c r="H543" s="15" t="s">
        <v>264</v>
      </c>
      <c r="I543" s="14">
        <v>0</v>
      </c>
      <c r="J543" s="14" t="s">
        <v>144</v>
      </c>
      <c r="K543" s="16">
        <v>45933</v>
      </c>
      <c r="L543" s="14">
        <v>6175</v>
      </c>
      <c r="M543" s="34">
        <f t="shared" si="26"/>
        <v>0.03</v>
      </c>
      <c r="N543" s="17">
        <v>0.03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1441|1440011|0|0|20920567000193|0|260,93</v>
      </c>
      <c r="B544" s="21" t="str">
        <f t="shared" si="25"/>
        <v>1441|1440011|0|0|6322</v>
      </c>
      <c r="C544" s="14">
        <v>1441</v>
      </c>
      <c r="D544" s="14">
        <v>1440011</v>
      </c>
      <c r="E544" s="14">
        <v>0</v>
      </c>
      <c r="F544" s="14">
        <v>0</v>
      </c>
      <c r="G544" s="14">
        <v>20920567000193</v>
      </c>
      <c r="H544" s="15" t="s">
        <v>264</v>
      </c>
      <c r="I544" s="14">
        <v>0</v>
      </c>
      <c r="J544" s="14" t="s">
        <v>144</v>
      </c>
      <c r="K544" s="16">
        <v>45937</v>
      </c>
      <c r="L544" s="14">
        <v>6322</v>
      </c>
      <c r="M544" s="34">
        <f t="shared" si="26"/>
        <v>260.93</v>
      </c>
      <c r="N544" s="17">
        <v>260.93</v>
      </c>
      <c r="O544" s="17">
        <v>0</v>
      </c>
      <c r="P544" s="3">
        <v>0</v>
      </c>
    </row>
    <row r="545" spans="1:16" ht="24.95" customHeight="1" x14ac:dyDescent="0.2">
      <c r="A545" s="21" t="str">
        <f t="shared" si="24"/>
        <v>1441|1440011|0|0|20920567000193|0|187,88</v>
      </c>
      <c r="B545" s="21" t="str">
        <f t="shared" si="25"/>
        <v>1441|1440011|0|0|7086</v>
      </c>
      <c r="C545" s="14">
        <v>1441</v>
      </c>
      <c r="D545" s="14">
        <v>1440011</v>
      </c>
      <c r="E545" s="14">
        <v>0</v>
      </c>
      <c r="F545" s="14">
        <v>0</v>
      </c>
      <c r="G545" s="14">
        <v>20920567000193</v>
      </c>
      <c r="H545" s="15" t="s">
        <v>264</v>
      </c>
      <c r="I545" s="14">
        <v>0</v>
      </c>
      <c r="J545" s="14" t="s">
        <v>144</v>
      </c>
      <c r="K545" s="16">
        <v>45967</v>
      </c>
      <c r="L545" s="14">
        <v>7086</v>
      </c>
      <c r="M545" s="34">
        <f t="shared" si="26"/>
        <v>187.88</v>
      </c>
      <c r="N545" s="17">
        <v>187.88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1441|1440011|0|0|21461546000110|0|0,05</v>
      </c>
      <c r="B546" s="21" t="str">
        <f t="shared" si="25"/>
        <v>1441|1440011|0|0|6353</v>
      </c>
      <c r="C546" s="14">
        <v>1441</v>
      </c>
      <c r="D546" s="14">
        <v>1440011</v>
      </c>
      <c r="E546" s="14">
        <v>0</v>
      </c>
      <c r="F546" s="14">
        <v>0</v>
      </c>
      <c r="G546" s="14">
        <v>21461546000110</v>
      </c>
      <c r="H546" s="15" t="s">
        <v>265</v>
      </c>
      <c r="I546" s="14">
        <v>0</v>
      </c>
      <c r="J546" s="14" t="s">
        <v>144</v>
      </c>
      <c r="K546" s="16">
        <v>45938</v>
      </c>
      <c r="L546" s="14">
        <v>6353</v>
      </c>
      <c r="M546" s="34">
        <f t="shared" si="26"/>
        <v>0.05</v>
      </c>
      <c r="N546" s="17">
        <v>0.05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1441|1440011|0|0|21461546000110|0|541,74</v>
      </c>
      <c r="B547" s="21" t="str">
        <f t="shared" si="25"/>
        <v>1441|1440011|0|0|6729</v>
      </c>
      <c r="C547" s="14">
        <v>1441</v>
      </c>
      <c r="D547" s="14">
        <v>1440011</v>
      </c>
      <c r="E547" s="14">
        <v>0</v>
      </c>
      <c r="F547" s="14">
        <v>0</v>
      </c>
      <c r="G547" s="14">
        <v>21461546000110</v>
      </c>
      <c r="H547" s="15" t="s">
        <v>265</v>
      </c>
      <c r="I547" s="14">
        <v>0</v>
      </c>
      <c r="J547" s="14" t="s">
        <v>144</v>
      </c>
      <c r="K547" s="16">
        <v>45946</v>
      </c>
      <c r="L547" s="14">
        <v>6729</v>
      </c>
      <c r="M547" s="34">
        <f t="shared" si="26"/>
        <v>541.74</v>
      </c>
      <c r="N547" s="17">
        <v>541.74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1441|1440011|0|0|21461546000110|0|364,5</v>
      </c>
      <c r="B548" s="21" t="str">
        <f t="shared" si="25"/>
        <v>1441|1440011|0|0|7243</v>
      </c>
      <c r="C548" s="14">
        <v>1441</v>
      </c>
      <c r="D548" s="14">
        <v>1440011</v>
      </c>
      <c r="E548" s="14">
        <v>0</v>
      </c>
      <c r="F548" s="14">
        <v>0</v>
      </c>
      <c r="G548" s="14">
        <v>21461546000110</v>
      </c>
      <c r="H548" s="15" t="s">
        <v>265</v>
      </c>
      <c r="I548" s="14">
        <v>0</v>
      </c>
      <c r="J548" s="14" t="s">
        <v>144</v>
      </c>
      <c r="K548" s="16">
        <v>45972</v>
      </c>
      <c r="L548" s="14">
        <v>7243</v>
      </c>
      <c r="M548" s="34">
        <f t="shared" si="26"/>
        <v>364.5</v>
      </c>
      <c r="N548" s="17">
        <v>364.5</v>
      </c>
      <c r="O548" s="17">
        <v>0</v>
      </c>
      <c r="P548" s="3">
        <v>0</v>
      </c>
    </row>
    <row r="549" spans="1:16" ht="24.95" customHeight="1" x14ac:dyDescent="0.2">
      <c r="A549" s="21" t="str">
        <f t="shared" si="24"/>
        <v>1441|1440011|0|0|22646525000131|0|0,03</v>
      </c>
      <c r="B549" s="21" t="str">
        <f t="shared" si="25"/>
        <v>1441|1440011|0|0|6158</v>
      </c>
      <c r="C549" s="14">
        <v>1441</v>
      </c>
      <c r="D549" s="14">
        <v>1440011</v>
      </c>
      <c r="E549" s="14">
        <v>0</v>
      </c>
      <c r="F549" s="14">
        <v>0</v>
      </c>
      <c r="G549" s="14">
        <v>22646525000131</v>
      </c>
      <c r="H549" s="15" t="s">
        <v>266</v>
      </c>
      <c r="I549" s="14">
        <v>0</v>
      </c>
      <c r="J549" s="14" t="s">
        <v>144</v>
      </c>
      <c r="K549" s="16">
        <v>45933</v>
      </c>
      <c r="L549" s="14">
        <v>6158</v>
      </c>
      <c r="M549" s="34">
        <f t="shared" si="26"/>
        <v>0.03</v>
      </c>
      <c r="N549" s="17">
        <v>0.03</v>
      </c>
      <c r="O549" s="17">
        <v>0</v>
      </c>
      <c r="P549" s="3">
        <v>0</v>
      </c>
    </row>
    <row r="550" spans="1:16" ht="24.95" customHeight="1" x14ac:dyDescent="0.2">
      <c r="A550" s="21" t="str">
        <f t="shared" si="24"/>
        <v>1441|1440011|0|0|22646525000131|0|488,16</v>
      </c>
      <c r="B550" s="21" t="str">
        <f t="shared" si="25"/>
        <v>1441|1440011|0|0|6233</v>
      </c>
      <c r="C550" s="14">
        <v>1441</v>
      </c>
      <c r="D550" s="14">
        <v>1440011</v>
      </c>
      <c r="E550" s="14">
        <v>0</v>
      </c>
      <c r="F550" s="14">
        <v>0</v>
      </c>
      <c r="G550" s="14">
        <v>22646525000131</v>
      </c>
      <c r="H550" s="15" t="s">
        <v>266</v>
      </c>
      <c r="I550" s="14">
        <v>0</v>
      </c>
      <c r="J550" s="14" t="s">
        <v>144</v>
      </c>
      <c r="K550" s="16">
        <v>45936</v>
      </c>
      <c r="L550" s="14">
        <v>6233</v>
      </c>
      <c r="M550" s="34">
        <f t="shared" si="26"/>
        <v>488.16</v>
      </c>
      <c r="N550" s="17">
        <v>488.16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1441|1440011|0|0|22646525000131|0|331,27</v>
      </c>
      <c r="B551" s="21" t="str">
        <f t="shared" si="25"/>
        <v>1441|1440011|0|0|6989</v>
      </c>
      <c r="C551" s="14">
        <v>1441</v>
      </c>
      <c r="D551" s="14">
        <v>1440011</v>
      </c>
      <c r="E551" s="14">
        <v>0</v>
      </c>
      <c r="F551" s="14">
        <v>0</v>
      </c>
      <c r="G551" s="14">
        <v>22646525000131</v>
      </c>
      <c r="H551" s="15" t="s">
        <v>266</v>
      </c>
      <c r="I551" s="14">
        <v>0</v>
      </c>
      <c r="J551" s="14" t="s">
        <v>144</v>
      </c>
      <c r="K551" s="16">
        <v>45966</v>
      </c>
      <c r="L551" s="14">
        <v>6989</v>
      </c>
      <c r="M551" s="34">
        <f t="shared" si="26"/>
        <v>331.27</v>
      </c>
      <c r="N551" s="17">
        <v>331.27</v>
      </c>
      <c r="O551" s="17">
        <v>0</v>
      </c>
      <c r="P551" s="3">
        <v>0</v>
      </c>
    </row>
    <row r="552" spans="1:16" ht="24.95" customHeight="1" x14ac:dyDescent="0.2">
      <c r="A552" s="21" t="str">
        <f t="shared" si="24"/>
        <v>1441|1440011|0|0|22678874000135|0|0,17</v>
      </c>
      <c r="B552" s="21" t="str">
        <f t="shared" si="25"/>
        <v>1441|1440011|0|0|6159</v>
      </c>
      <c r="C552" s="14">
        <v>1441</v>
      </c>
      <c r="D552" s="14">
        <v>1440011</v>
      </c>
      <c r="E552" s="14">
        <v>0</v>
      </c>
      <c r="F552" s="14">
        <v>0</v>
      </c>
      <c r="G552" s="14">
        <v>22678874000135</v>
      </c>
      <c r="H552" s="15" t="s">
        <v>267</v>
      </c>
      <c r="I552" s="14">
        <v>0</v>
      </c>
      <c r="J552" s="14" t="s">
        <v>144</v>
      </c>
      <c r="K552" s="16">
        <v>45933</v>
      </c>
      <c r="L552" s="14">
        <v>6159</v>
      </c>
      <c r="M552" s="34">
        <f t="shared" si="26"/>
        <v>0.17</v>
      </c>
      <c r="N552" s="17">
        <v>0.17</v>
      </c>
      <c r="O552" s="17">
        <v>0</v>
      </c>
      <c r="P552" s="3">
        <v>0</v>
      </c>
    </row>
    <row r="553" spans="1:16" ht="24.95" customHeight="1" x14ac:dyDescent="0.2">
      <c r="A553" s="21" t="str">
        <f t="shared" si="24"/>
        <v>1441|1440011|0|0|22678874000135|0|2415,76</v>
      </c>
      <c r="B553" s="21" t="str">
        <f t="shared" si="25"/>
        <v>1441|1440011|0|0|6234</v>
      </c>
      <c r="C553" s="14">
        <v>1441</v>
      </c>
      <c r="D553" s="14">
        <v>1440011</v>
      </c>
      <c r="E553" s="14">
        <v>0</v>
      </c>
      <c r="F553" s="14">
        <v>0</v>
      </c>
      <c r="G553" s="14">
        <v>22678874000135</v>
      </c>
      <c r="H553" s="15" t="s">
        <v>267</v>
      </c>
      <c r="I553" s="14">
        <v>0</v>
      </c>
      <c r="J553" s="14" t="s">
        <v>144</v>
      </c>
      <c r="K553" s="16">
        <v>45936</v>
      </c>
      <c r="L553" s="14">
        <v>6234</v>
      </c>
      <c r="M553" s="34">
        <f t="shared" si="26"/>
        <v>2415.7600000000002</v>
      </c>
      <c r="N553" s="17">
        <v>2415.7600000000002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1441|1440011|0|0|22678874000135|0|239,14</v>
      </c>
      <c r="B554" s="21" t="str">
        <f t="shared" si="25"/>
        <v>1441|1440011|0|0|6374</v>
      </c>
      <c r="C554" s="14">
        <v>1441</v>
      </c>
      <c r="D554" s="14">
        <v>1440011</v>
      </c>
      <c r="E554" s="14">
        <v>0</v>
      </c>
      <c r="F554" s="14">
        <v>0</v>
      </c>
      <c r="G554" s="14">
        <v>22678874000135</v>
      </c>
      <c r="H554" s="15" t="s">
        <v>267</v>
      </c>
      <c r="I554" s="14">
        <v>0</v>
      </c>
      <c r="J554" s="14" t="s">
        <v>144</v>
      </c>
      <c r="K554" s="16">
        <v>45938</v>
      </c>
      <c r="L554" s="14">
        <v>6374</v>
      </c>
      <c r="M554" s="34">
        <f t="shared" si="26"/>
        <v>239.14</v>
      </c>
      <c r="N554" s="17">
        <v>239.14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1441|1440011|0|0|22678874000135|0|1524,33</v>
      </c>
      <c r="B555" s="21" t="str">
        <f t="shared" si="25"/>
        <v>1441|1440011|0|0|6990</v>
      </c>
      <c r="C555" s="14">
        <v>1441</v>
      </c>
      <c r="D555" s="14">
        <v>1440011</v>
      </c>
      <c r="E555" s="14">
        <v>0</v>
      </c>
      <c r="F555" s="14">
        <v>0</v>
      </c>
      <c r="G555" s="14">
        <v>22678874000135</v>
      </c>
      <c r="H555" s="15" t="s">
        <v>267</v>
      </c>
      <c r="I555" s="14">
        <v>0</v>
      </c>
      <c r="J555" s="14" t="s">
        <v>144</v>
      </c>
      <c r="K555" s="16">
        <v>45966</v>
      </c>
      <c r="L555" s="14">
        <v>6990</v>
      </c>
      <c r="M555" s="34">
        <f t="shared" si="26"/>
        <v>1524.33</v>
      </c>
      <c r="N555" s="17">
        <v>1524.33</v>
      </c>
      <c r="O555" s="17">
        <v>0</v>
      </c>
      <c r="P555" s="3">
        <v>0</v>
      </c>
    </row>
    <row r="556" spans="1:16" ht="24.95" customHeight="1" x14ac:dyDescent="0.2">
      <c r="A556" s="21" t="str">
        <f t="shared" si="24"/>
        <v>1441|1440011|0|0|22678874000135|0|239,14</v>
      </c>
      <c r="B556" s="21" t="str">
        <f t="shared" si="25"/>
        <v>1441|1440011|0|0|7039</v>
      </c>
      <c r="C556" s="14">
        <v>1441</v>
      </c>
      <c r="D556" s="14">
        <v>1440011</v>
      </c>
      <c r="E556" s="14">
        <v>0</v>
      </c>
      <c r="F556" s="14">
        <v>0</v>
      </c>
      <c r="G556" s="14">
        <v>22678874000135</v>
      </c>
      <c r="H556" s="15" t="s">
        <v>267</v>
      </c>
      <c r="I556" s="14">
        <v>0</v>
      </c>
      <c r="J556" s="14" t="s">
        <v>144</v>
      </c>
      <c r="K556" s="16">
        <v>45967</v>
      </c>
      <c r="L556" s="14">
        <v>7039</v>
      </c>
      <c r="M556" s="34">
        <f t="shared" si="26"/>
        <v>239.14</v>
      </c>
      <c r="N556" s="17">
        <v>239.14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1441|1440011|0|0|22681423000157|0|0,01</v>
      </c>
      <c r="B557" s="21" t="str">
        <f t="shared" si="25"/>
        <v>1441|1440011|0|0|6140</v>
      </c>
      <c r="C557" s="14">
        <v>1441</v>
      </c>
      <c r="D557" s="14">
        <v>1440011</v>
      </c>
      <c r="E557" s="14">
        <v>0</v>
      </c>
      <c r="F557" s="14">
        <v>0</v>
      </c>
      <c r="G557" s="14">
        <v>22681423000157</v>
      </c>
      <c r="H557" s="15" t="s">
        <v>268</v>
      </c>
      <c r="I557" s="14">
        <v>0</v>
      </c>
      <c r="J557" s="14" t="s">
        <v>144</v>
      </c>
      <c r="K557" s="16">
        <v>45932</v>
      </c>
      <c r="L557" s="14">
        <v>6140</v>
      </c>
      <c r="M557" s="34">
        <f t="shared" si="26"/>
        <v>0.01</v>
      </c>
      <c r="N557" s="17">
        <v>0.01</v>
      </c>
      <c r="O557" s="17">
        <v>0</v>
      </c>
      <c r="P557" s="3">
        <v>0</v>
      </c>
    </row>
    <row r="558" spans="1:16" ht="24.95" customHeight="1" x14ac:dyDescent="0.2">
      <c r="A558" s="21" t="str">
        <f t="shared" si="24"/>
        <v>1441|1440011|0|0|22681423000157|0|364,68</v>
      </c>
      <c r="B558" s="21" t="str">
        <f t="shared" si="25"/>
        <v>1441|1440011|0|0|6223</v>
      </c>
      <c r="C558" s="14">
        <v>1441</v>
      </c>
      <c r="D558" s="14">
        <v>1440011</v>
      </c>
      <c r="E558" s="14">
        <v>0</v>
      </c>
      <c r="F558" s="14">
        <v>0</v>
      </c>
      <c r="G558" s="14">
        <v>22681423000157</v>
      </c>
      <c r="H558" s="15" t="s">
        <v>268</v>
      </c>
      <c r="I558" s="14">
        <v>0</v>
      </c>
      <c r="J558" s="14" t="s">
        <v>144</v>
      </c>
      <c r="K558" s="16">
        <v>45936</v>
      </c>
      <c r="L558" s="14">
        <v>6223</v>
      </c>
      <c r="M558" s="34">
        <f t="shared" si="26"/>
        <v>364.68</v>
      </c>
      <c r="N558" s="17">
        <v>364.68</v>
      </c>
      <c r="O558" s="17">
        <v>0</v>
      </c>
      <c r="P558" s="3">
        <v>0</v>
      </c>
    </row>
    <row r="559" spans="1:16" ht="24.95" customHeight="1" x14ac:dyDescent="0.2">
      <c r="A559" s="21" t="str">
        <f t="shared" si="24"/>
        <v>1441|1440011|0|0|22681423000157|0|235,97</v>
      </c>
      <c r="B559" s="21" t="str">
        <f t="shared" si="25"/>
        <v>1441|1440011|0|0|6969</v>
      </c>
      <c r="C559" s="14">
        <v>1441</v>
      </c>
      <c r="D559" s="14">
        <v>1440011</v>
      </c>
      <c r="E559" s="14">
        <v>0</v>
      </c>
      <c r="F559" s="14">
        <v>0</v>
      </c>
      <c r="G559" s="14">
        <v>22681423000157</v>
      </c>
      <c r="H559" s="15" t="s">
        <v>268</v>
      </c>
      <c r="I559" s="14">
        <v>0</v>
      </c>
      <c r="J559" s="14" t="s">
        <v>144</v>
      </c>
      <c r="K559" s="16">
        <v>45966</v>
      </c>
      <c r="L559" s="14">
        <v>6969</v>
      </c>
      <c r="M559" s="34">
        <f t="shared" si="26"/>
        <v>235.97</v>
      </c>
      <c r="N559" s="17">
        <v>235.97</v>
      </c>
      <c r="O559" s="17">
        <v>0</v>
      </c>
      <c r="P559" s="3">
        <v>0</v>
      </c>
    </row>
    <row r="560" spans="1:16" ht="24.95" customHeight="1" x14ac:dyDescent="0.2">
      <c r="A560" s="21" t="str">
        <f t="shared" si="24"/>
        <v>1441|1440011|0|0|22934889000117|0|0,09</v>
      </c>
      <c r="B560" s="21" t="str">
        <f t="shared" si="25"/>
        <v>1441|1440011|0|0|6161</v>
      </c>
      <c r="C560" s="14">
        <v>1441</v>
      </c>
      <c r="D560" s="14">
        <v>1440011</v>
      </c>
      <c r="E560" s="14">
        <v>0</v>
      </c>
      <c r="F560" s="14">
        <v>0</v>
      </c>
      <c r="G560" s="14">
        <v>22934889000117</v>
      </c>
      <c r="H560" s="15" t="s">
        <v>269</v>
      </c>
      <c r="I560" s="14">
        <v>0</v>
      </c>
      <c r="J560" s="14" t="s">
        <v>144</v>
      </c>
      <c r="K560" s="16">
        <v>45933</v>
      </c>
      <c r="L560" s="14">
        <v>6161</v>
      </c>
      <c r="M560" s="34">
        <f t="shared" si="26"/>
        <v>0.09</v>
      </c>
      <c r="N560" s="17">
        <v>0.09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1441|1440011|0|0|22934889000117|0|487,36</v>
      </c>
      <c r="B561" s="21" t="str">
        <f t="shared" si="25"/>
        <v>1441|1440011|0|0|6236</v>
      </c>
      <c r="C561" s="14">
        <v>1441</v>
      </c>
      <c r="D561" s="14">
        <v>1440011</v>
      </c>
      <c r="E561" s="14">
        <v>0</v>
      </c>
      <c r="F561" s="14">
        <v>0</v>
      </c>
      <c r="G561" s="14">
        <v>22934889000117</v>
      </c>
      <c r="H561" s="15" t="s">
        <v>269</v>
      </c>
      <c r="I561" s="14">
        <v>0</v>
      </c>
      <c r="J561" s="14" t="s">
        <v>144</v>
      </c>
      <c r="K561" s="16">
        <v>45936</v>
      </c>
      <c r="L561" s="14">
        <v>6236</v>
      </c>
      <c r="M561" s="34">
        <f t="shared" si="26"/>
        <v>487.36</v>
      </c>
      <c r="N561" s="17">
        <v>487.36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1441|1440011|0|0|22934889000117|0|307,13</v>
      </c>
      <c r="B562" s="21" t="str">
        <f t="shared" si="25"/>
        <v>1441|1440011|0|0|7016</v>
      </c>
      <c r="C562" s="14">
        <v>1441</v>
      </c>
      <c r="D562" s="14">
        <v>1440011</v>
      </c>
      <c r="E562" s="14">
        <v>0</v>
      </c>
      <c r="F562" s="14">
        <v>0</v>
      </c>
      <c r="G562" s="14">
        <v>22934889000117</v>
      </c>
      <c r="H562" s="15" t="s">
        <v>269</v>
      </c>
      <c r="I562" s="14">
        <v>0</v>
      </c>
      <c r="J562" s="14" t="s">
        <v>144</v>
      </c>
      <c r="K562" s="16">
        <v>45966</v>
      </c>
      <c r="L562" s="14">
        <v>7016</v>
      </c>
      <c r="M562" s="34">
        <f t="shared" si="26"/>
        <v>307.13</v>
      </c>
      <c r="N562" s="17">
        <v>307.13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1441|1440011|0|0|23245806000145|0|273,18</v>
      </c>
      <c r="B563" s="21" t="str">
        <f t="shared" si="25"/>
        <v>1441|1440011|0|0|6524</v>
      </c>
      <c r="C563" s="14">
        <v>1441</v>
      </c>
      <c r="D563" s="14">
        <v>1440011</v>
      </c>
      <c r="E563" s="14">
        <v>0</v>
      </c>
      <c r="F563" s="14">
        <v>0</v>
      </c>
      <c r="G563" s="14">
        <v>23245806000145</v>
      </c>
      <c r="H563" s="15" t="s">
        <v>270</v>
      </c>
      <c r="I563" s="14">
        <v>0</v>
      </c>
      <c r="J563" s="14" t="s">
        <v>144</v>
      </c>
      <c r="K563" s="16">
        <v>45939</v>
      </c>
      <c r="L563" s="14">
        <v>6524</v>
      </c>
      <c r="M563" s="34">
        <f t="shared" si="26"/>
        <v>273.18</v>
      </c>
      <c r="N563" s="17">
        <v>273.18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1441|1440011|0|0|23245806000145|0|187,88</v>
      </c>
      <c r="B564" s="21" t="str">
        <f t="shared" si="25"/>
        <v>1441|1440011|0|0|7264</v>
      </c>
      <c r="C564" s="14">
        <v>1441</v>
      </c>
      <c r="D564" s="14">
        <v>1440011</v>
      </c>
      <c r="E564" s="14">
        <v>0</v>
      </c>
      <c r="F564" s="14">
        <v>0</v>
      </c>
      <c r="G564" s="14">
        <v>23245806000145</v>
      </c>
      <c r="H564" s="15" t="s">
        <v>270</v>
      </c>
      <c r="I564" s="14">
        <v>0</v>
      </c>
      <c r="J564" s="14" t="s">
        <v>144</v>
      </c>
      <c r="K564" s="16">
        <v>45972</v>
      </c>
      <c r="L564" s="14">
        <v>7264</v>
      </c>
      <c r="M564" s="34">
        <f t="shared" si="26"/>
        <v>187.88</v>
      </c>
      <c r="N564" s="17">
        <v>187.88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1441|1440011|0|0|23456650000141|0|0,13</v>
      </c>
      <c r="B565" s="21" t="str">
        <f t="shared" si="25"/>
        <v>1441|1440011|0|0|6358</v>
      </c>
      <c r="C565" s="14">
        <v>1441</v>
      </c>
      <c r="D565" s="14">
        <v>1440011</v>
      </c>
      <c r="E565" s="14">
        <v>0</v>
      </c>
      <c r="F565" s="14">
        <v>0</v>
      </c>
      <c r="G565" s="14">
        <v>23456650000141</v>
      </c>
      <c r="H565" s="15" t="s">
        <v>271</v>
      </c>
      <c r="I565" s="14">
        <v>0</v>
      </c>
      <c r="J565" s="14" t="s">
        <v>144</v>
      </c>
      <c r="K565" s="16">
        <v>45938</v>
      </c>
      <c r="L565" s="14">
        <v>6358</v>
      </c>
      <c r="M565" s="34">
        <f t="shared" si="26"/>
        <v>0.13</v>
      </c>
      <c r="N565" s="17">
        <v>0.13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1441|1440011|0|0|23456650000141|0|682,77</v>
      </c>
      <c r="B566" s="21" t="str">
        <f t="shared" si="25"/>
        <v>1441|1440011|0|0|6620</v>
      </c>
      <c r="C566" s="14">
        <v>1441</v>
      </c>
      <c r="D566" s="14">
        <v>1440011</v>
      </c>
      <c r="E566" s="14">
        <v>0</v>
      </c>
      <c r="F566" s="14">
        <v>0</v>
      </c>
      <c r="G566" s="14">
        <v>23456650000141</v>
      </c>
      <c r="H566" s="15" t="s">
        <v>271</v>
      </c>
      <c r="I566" s="14">
        <v>0</v>
      </c>
      <c r="J566" s="14" t="s">
        <v>144</v>
      </c>
      <c r="K566" s="16">
        <v>45939</v>
      </c>
      <c r="L566" s="14">
        <v>6620</v>
      </c>
      <c r="M566" s="34">
        <f t="shared" si="26"/>
        <v>682.77</v>
      </c>
      <c r="N566" s="17">
        <v>682.77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1441|1440011|0|0|23456650000141|0|444,01</v>
      </c>
      <c r="B567" s="21" t="str">
        <f t="shared" si="25"/>
        <v>1441|1440011|0|0|7276</v>
      </c>
      <c r="C567" s="14">
        <v>1441</v>
      </c>
      <c r="D567" s="14">
        <v>1440011</v>
      </c>
      <c r="E567" s="14">
        <v>0</v>
      </c>
      <c r="F567" s="14">
        <v>0</v>
      </c>
      <c r="G567" s="14">
        <v>23456650000141</v>
      </c>
      <c r="H567" s="15" t="s">
        <v>271</v>
      </c>
      <c r="I567" s="14">
        <v>0</v>
      </c>
      <c r="J567" s="14" t="s">
        <v>144</v>
      </c>
      <c r="K567" s="16">
        <v>45972</v>
      </c>
      <c r="L567" s="14">
        <v>7276</v>
      </c>
      <c r="M567" s="34">
        <f t="shared" si="26"/>
        <v>444.01</v>
      </c>
      <c r="N567" s="17">
        <v>444.01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1441|1440011|0|0|23539463000121|0|0,04</v>
      </c>
      <c r="B568" s="21" t="str">
        <f t="shared" si="25"/>
        <v>1441|1440011|0|0|6164</v>
      </c>
      <c r="C568" s="14">
        <v>1441</v>
      </c>
      <c r="D568" s="14">
        <v>1440011</v>
      </c>
      <c r="E568" s="14">
        <v>0</v>
      </c>
      <c r="F568" s="14">
        <v>0</v>
      </c>
      <c r="G568" s="14">
        <v>23539463000121</v>
      </c>
      <c r="H568" s="15" t="s">
        <v>272</v>
      </c>
      <c r="I568" s="14">
        <v>0</v>
      </c>
      <c r="J568" s="14" t="s">
        <v>144</v>
      </c>
      <c r="K568" s="16">
        <v>45933</v>
      </c>
      <c r="L568" s="14">
        <v>6164</v>
      </c>
      <c r="M568" s="34">
        <f t="shared" si="26"/>
        <v>0.04</v>
      </c>
      <c r="N568" s="17">
        <v>0.04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1441|1440011|0|0|23539463000121|0|549,43</v>
      </c>
      <c r="B569" s="21" t="str">
        <f t="shared" si="25"/>
        <v>1441|1440011|0|0|6311</v>
      </c>
      <c r="C569" s="14">
        <v>1441</v>
      </c>
      <c r="D569" s="14">
        <v>1440011</v>
      </c>
      <c r="E569" s="14">
        <v>0</v>
      </c>
      <c r="F569" s="14">
        <v>0</v>
      </c>
      <c r="G569" s="14">
        <v>23539463000121</v>
      </c>
      <c r="H569" s="15" t="s">
        <v>272</v>
      </c>
      <c r="I569" s="14">
        <v>0</v>
      </c>
      <c r="J569" s="14" t="s">
        <v>144</v>
      </c>
      <c r="K569" s="16">
        <v>45937</v>
      </c>
      <c r="L569" s="14">
        <v>6311</v>
      </c>
      <c r="M569" s="34">
        <f t="shared" si="26"/>
        <v>549.42999999999995</v>
      </c>
      <c r="N569" s="17">
        <v>549.42999999999995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1441|1440011|0|0|23539463000121|0|388,67</v>
      </c>
      <c r="B570" s="21" t="str">
        <f t="shared" si="25"/>
        <v>1441|1440011|0|0|6999</v>
      </c>
      <c r="C570" s="14">
        <v>1441</v>
      </c>
      <c r="D570" s="14">
        <v>1440011</v>
      </c>
      <c r="E570" s="14">
        <v>0</v>
      </c>
      <c r="F570" s="14">
        <v>0</v>
      </c>
      <c r="G570" s="14">
        <v>23539463000121</v>
      </c>
      <c r="H570" s="15" t="s">
        <v>272</v>
      </c>
      <c r="I570" s="14">
        <v>0</v>
      </c>
      <c r="J570" s="14" t="s">
        <v>144</v>
      </c>
      <c r="K570" s="16">
        <v>45966</v>
      </c>
      <c r="L570" s="14">
        <v>6999</v>
      </c>
      <c r="M570" s="34">
        <f t="shared" si="26"/>
        <v>388.67</v>
      </c>
      <c r="N570" s="17">
        <v>388.67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1441|1440011|0|0|23804149000129|0|0,12</v>
      </c>
      <c r="B571" s="21" t="str">
        <f t="shared" si="25"/>
        <v>1441|1440011|0|0|6359</v>
      </c>
      <c r="C571" s="14">
        <v>1441</v>
      </c>
      <c r="D571" s="14">
        <v>1440011</v>
      </c>
      <c r="E571" s="14">
        <v>0</v>
      </c>
      <c r="F571" s="14">
        <v>0</v>
      </c>
      <c r="G571" s="14">
        <v>23804149000129</v>
      </c>
      <c r="H571" s="15" t="s">
        <v>273</v>
      </c>
      <c r="I571" s="14">
        <v>0</v>
      </c>
      <c r="J571" s="14" t="s">
        <v>144</v>
      </c>
      <c r="K571" s="16">
        <v>45938</v>
      </c>
      <c r="L571" s="14">
        <v>6359</v>
      </c>
      <c r="M571" s="34">
        <f t="shared" si="26"/>
        <v>0.12</v>
      </c>
      <c r="N571" s="17">
        <v>0.12</v>
      </c>
      <c r="O571" s="17">
        <v>0</v>
      </c>
      <c r="P571" s="3">
        <v>0</v>
      </c>
    </row>
    <row r="572" spans="1:16" ht="24.95" customHeight="1" x14ac:dyDescent="0.2">
      <c r="A572" s="21" t="str">
        <f t="shared" si="24"/>
        <v>1441|1440011|0|0|23804149000129|0|808,53</v>
      </c>
      <c r="B572" s="21" t="str">
        <f t="shared" si="25"/>
        <v>1441|1440011|0|0|6669</v>
      </c>
      <c r="C572" s="14">
        <v>1441</v>
      </c>
      <c r="D572" s="14">
        <v>1440011</v>
      </c>
      <c r="E572" s="14">
        <v>0</v>
      </c>
      <c r="F572" s="14">
        <v>0</v>
      </c>
      <c r="G572" s="14">
        <v>23804149000129</v>
      </c>
      <c r="H572" s="15" t="s">
        <v>273</v>
      </c>
      <c r="I572" s="14">
        <v>0</v>
      </c>
      <c r="J572" s="14" t="s">
        <v>144</v>
      </c>
      <c r="K572" s="16">
        <v>45940</v>
      </c>
      <c r="L572" s="14">
        <v>6669</v>
      </c>
      <c r="M572" s="34">
        <f t="shared" si="26"/>
        <v>808.53</v>
      </c>
      <c r="N572" s="17">
        <v>808.53</v>
      </c>
      <c r="O572" s="17">
        <v>0</v>
      </c>
      <c r="P572" s="3">
        <v>0</v>
      </c>
    </row>
    <row r="573" spans="1:16" ht="24.95" customHeight="1" x14ac:dyDescent="0.2">
      <c r="A573" s="21" t="str">
        <f t="shared" si="24"/>
        <v>1441|1440011|0|0|23804149000129|0|545,21</v>
      </c>
      <c r="B573" s="21" t="str">
        <f t="shared" si="25"/>
        <v>1441|1440011|0|0|7274</v>
      </c>
      <c r="C573" s="14">
        <v>1441</v>
      </c>
      <c r="D573" s="14">
        <v>1440011</v>
      </c>
      <c r="E573" s="14">
        <v>0</v>
      </c>
      <c r="F573" s="14">
        <v>0</v>
      </c>
      <c r="G573" s="14">
        <v>23804149000129</v>
      </c>
      <c r="H573" s="15" t="s">
        <v>273</v>
      </c>
      <c r="I573" s="14">
        <v>0</v>
      </c>
      <c r="J573" s="14" t="s">
        <v>144</v>
      </c>
      <c r="K573" s="16">
        <v>45972</v>
      </c>
      <c r="L573" s="14">
        <v>7274</v>
      </c>
      <c r="M573" s="34">
        <f t="shared" si="26"/>
        <v>545.21</v>
      </c>
      <c r="N573" s="17">
        <v>545.21</v>
      </c>
      <c r="O573" s="17">
        <v>0</v>
      </c>
      <c r="P573" s="3">
        <v>0</v>
      </c>
    </row>
    <row r="574" spans="1:16" ht="24.95" customHeight="1" x14ac:dyDescent="0.2">
      <c r="A574" s="21" t="str">
        <f t="shared" si="24"/>
        <v>1441|1440011|0|0|24359333000170|0|598,4</v>
      </c>
      <c r="B574" s="21" t="str">
        <f t="shared" si="25"/>
        <v>1441|1440011|0|0|6315</v>
      </c>
      <c r="C574" s="14">
        <v>1441</v>
      </c>
      <c r="D574" s="14">
        <v>1440011</v>
      </c>
      <c r="E574" s="14">
        <v>0</v>
      </c>
      <c r="F574" s="14">
        <v>0</v>
      </c>
      <c r="G574" s="14">
        <v>24359333000170</v>
      </c>
      <c r="H574" s="15" t="s">
        <v>274</v>
      </c>
      <c r="I574" s="14">
        <v>0</v>
      </c>
      <c r="J574" s="14" t="s">
        <v>144</v>
      </c>
      <c r="K574" s="16">
        <v>45937</v>
      </c>
      <c r="L574" s="14">
        <v>6315</v>
      </c>
      <c r="M574" s="34">
        <f t="shared" si="26"/>
        <v>598.4</v>
      </c>
      <c r="N574" s="17">
        <v>598.4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1441|1440011|0|0|24359333000170|0|446,74</v>
      </c>
      <c r="B575" s="21" t="str">
        <f t="shared" si="25"/>
        <v>1441|1440011|0|0|7005</v>
      </c>
      <c r="C575" s="14">
        <v>1441</v>
      </c>
      <c r="D575" s="14">
        <v>1440011</v>
      </c>
      <c r="E575" s="14">
        <v>0</v>
      </c>
      <c r="F575" s="14">
        <v>0</v>
      </c>
      <c r="G575" s="14">
        <v>24359333000170</v>
      </c>
      <c r="H575" s="15" t="s">
        <v>274</v>
      </c>
      <c r="I575" s="14">
        <v>0</v>
      </c>
      <c r="J575" s="14" t="s">
        <v>144</v>
      </c>
      <c r="K575" s="16">
        <v>45966</v>
      </c>
      <c r="L575" s="14">
        <v>7005</v>
      </c>
      <c r="M575" s="34">
        <f t="shared" si="26"/>
        <v>446.74</v>
      </c>
      <c r="N575" s="17">
        <v>446.74</v>
      </c>
      <c r="O575" s="17">
        <v>0</v>
      </c>
      <c r="P575" s="3">
        <v>0</v>
      </c>
    </row>
    <row r="576" spans="1:16" ht="24.95" customHeight="1" x14ac:dyDescent="0.2">
      <c r="A576" s="21" t="str">
        <f t="shared" si="24"/>
        <v>1441|1440011|0|0|24996969000122|0|0,08</v>
      </c>
      <c r="B576" s="21" t="str">
        <f t="shared" si="25"/>
        <v>1441|1440011|0|0|6102</v>
      </c>
      <c r="C576" s="14">
        <v>1441</v>
      </c>
      <c r="D576" s="14">
        <v>1440011</v>
      </c>
      <c r="E576" s="14">
        <v>0</v>
      </c>
      <c r="F576" s="14">
        <v>0</v>
      </c>
      <c r="G576" s="14">
        <v>24996969000122</v>
      </c>
      <c r="H576" s="15" t="s">
        <v>275</v>
      </c>
      <c r="I576" s="14">
        <v>0</v>
      </c>
      <c r="J576" s="14" t="s">
        <v>144</v>
      </c>
      <c r="K576" s="16">
        <v>45931</v>
      </c>
      <c r="L576" s="14">
        <v>6102</v>
      </c>
      <c r="M576" s="34">
        <f t="shared" si="26"/>
        <v>0.08</v>
      </c>
      <c r="N576" s="17">
        <v>0.08</v>
      </c>
      <c r="O576" s="17">
        <v>0</v>
      </c>
      <c r="P576" s="3">
        <v>0</v>
      </c>
    </row>
    <row r="577" spans="1:16" ht="24.95" customHeight="1" x14ac:dyDescent="0.2">
      <c r="A577" s="21" t="str">
        <f t="shared" si="24"/>
        <v>1441|1440011|0|0|24996969000122|0|0,07</v>
      </c>
      <c r="B577" s="21" t="str">
        <f t="shared" si="25"/>
        <v>1441|1440011|0|0|6103</v>
      </c>
      <c r="C577" s="14">
        <v>1441</v>
      </c>
      <c r="D577" s="14">
        <v>1440011</v>
      </c>
      <c r="E577" s="14">
        <v>0</v>
      </c>
      <c r="F577" s="14">
        <v>0</v>
      </c>
      <c r="G577" s="14">
        <v>24996969000122</v>
      </c>
      <c r="H577" s="15" t="s">
        <v>275</v>
      </c>
      <c r="I577" s="14">
        <v>0</v>
      </c>
      <c r="J577" s="14" t="s">
        <v>144</v>
      </c>
      <c r="K577" s="16">
        <v>45931</v>
      </c>
      <c r="L577" s="14">
        <v>6103</v>
      </c>
      <c r="M577" s="34">
        <f t="shared" si="26"/>
        <v>7.0000000000000007E-2</v>
      </c>
      <c r="N577" s="17">
        <v>7.0000000000000007E-2</v>
      </c>
      <c r="O577" s="17">
        <v>0</v>
      </c>
      <c r="P577" s="3">
        <v>0</v>
      </c>
    </row>
    <row r="578" spans="1:16" ht="24.95" customHeight="1" x14ac:dyDescent="0.2">
      <c r="A578" s="21" t="str">
        <f t="shared" si="24"/>
        <v>1441|1440011|0|0|24996969000122|0|19,33</v>
      </c>
      <c r="B578" s="21" t="str">
        <f t="shared" si="25"/>
        <v>1441|1440011|0|0|6117</v>
      </c>
      <c r="C578" s="14">
        <v>1441</v>
      </c>
      <c r="D578" s="14">
        <v>1440011</v>
      </c>
      <c r="E578" s="14">
        <v>0</v>
      </c>
      <c r="F578" s="14">
        <v>0</v>
      </c>
      <c r="G578" s="14">
        <v>24996969000122</v>
      </c>
      <c r="H578" s="15" t="s">
        <v>275</v>
      </c>
      <c r="I578" s="14">
        <v>0</v>
      </c>
      <c r="J578" s="14" t="s">
        <v>144</v>
      </c>
      <c r="K578" s="16">
        <v>45931</v>
      </c>
      <c r="L578" s="14">
        <v>6117</v>
      </c>
      <c r="M578" s="34">
        <f t="shared" si="26"/>
        <v>19.329999999999998</v>
      </c>
      <c r="N578" s="17">
        <v>19.329999999999998</v>
      </c>
      <c r="O578" s="17">
        <v>0</v>
      </c>
      <c r="P578" s="3">
        <v>0</v>
      </c>
    </row>
    <row r="579" spans="1:16" ht="24.95" customHeight="1" x14ac:dyDescent="0.2">
      <c r="A579" s="21" t="str">
        <f t="shared" si="24"/>
        <v>1441|1440011|0|0|24996969000122|0|47,17</v>
      </c>
      <c r="B579" s="21" t="str">
        <f t="shared" si="25"/>
        <v>1441|1440011|0|0|6118</v>
      </c>
      <c r="C579" s="14">
        <v>1441</v>
      </c>
      <c r="D579" s="14">
        <v>1440011</v>
      </c>
      <c r="E579" s="14">
        <v>0</v>
      </c>
      <c r="F579" s="14">
        <v>0</v>
      </c>
      <c r="G579" s="14">
        <v>24996969000122</v>
      </c>
      <c r="H579" s="15" t="s">
        <v>275</v>
      </c>
      <c r="I579" s="14">
        <v>0</v>
      </c>
      <c r="J579" s="14" t="s">
        <v>144</v>
      </c>
      <c r="K579" s="16">
        <v>45931</v>
      </c>
      <c r="L579" s="14">
        <v>6118</v>
      </c>
      <c r="M579" s="34">
        <f t="shared" si="26"/>
        <v>47.17</v>
      </c>
      <c r="N579" s="17">
        <v>47.17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1441|1440011|0|0|24996969000122|0|80,64</v>
      </c>
      <c r="B580" s="21" t="str">
        <f t="shared" si="25"/>
        <v>1441|1440011|0|0|6119</v>
      </c>
      <c r="C580" s="14">
        <v>1441</v>
      </c>
      <c r="D580" s="14">
        <v>1440011</v>
      </c>
      <c r="E580" s="14">
        <v>0</v>
      </c>
      <c r="F580" s="14">
        <v>0</v>
      </c>
      <c r="G580" s="14">
        <v>24996969000122</v>
      </c>
      <c r="H580" s="15" t="s">
        <v>275</v>
      </c>
      <c r="I580" s="14">
        <v>0</v>
      </c>
      <c r="J580" s="14" t="s">
        <v>144</v>
      </c>
      <c r="K580" s="16">
        <v>45931</v>
      </c>
      <c r="L580" s="14">
        <v>6119</v>
      </c>
      <c r="M580" s="34">
        <f t="shared" si="26"/>
        <v>80.64</v>
      </c>
      <c r="N580" s="17">
        <v>80.64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1441|1440011|0|0|24996969000122|0|162,37</v>
      </c>
      <c r="B581" s="21" t="str">
        <f t="shared" ref="B581:B644" si="28">C581&amp;"|"&amp;D581&amp;"|"&amp;E581&amp;"|"&amp;F581&amp;"|"&amp;L581</f>
        <v>1441|1440011|0|0|6120</v>
      </c>
      <c r="C581" s="14">
        <v>1441</v>
      </c>
      <c r="D581" s="14">
        <v>1440011</v>
      </c>
      <c r="E581" s="14">
        <v>0</v>
      </c>
      <c r="F581" s="14">
        <v>0</v>
      </c>
      <c r="G581" s="14">
        <v>24996969000122</v>
      </c>
      <c r="H581" s="15" t="s">
        <v>275</v>
      </c>
      <c r="I581" s="14">
        <v>0</v>
      </c>
      <c r="J581" s="14" t="s">
        <v>144</v>
      </c>
      <c r="K581" s="16">
        <v>45931</v>
      </c>
      <c r="L581" s="14">
        <v>6120</v>
      </c>
      <c r="M581" s="34">
        <f t="shared" si="26"/>
        <v>162.37</v>
      </c>
      <c r="N581" s="17">
        <v>162.37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1441|1440011|0|0|24996969000122|0|15,68</v>
      </c>
      <c r="B582" s="21" t="str">
        <f t="shared" si="28"/>
        <v>1441|1440011|0|0|6121</v>
      </c>
      <c r="C582" s="14">
        <v>1441</v>
      </c>
      <c r="D582" s="14">
        <v>1440011</v>
      </c>
      <c r="E582" s="14">
        <v>0</v>
      </c>
      <c r="F582" s="14">
        <v>0</v>
      </c>
      <c r="G582" s="14">
        <v>24996969000122</v>
      </c>
      <c r="H582" s="15" t="s">
        <v>275</v>
      </c>
      <c r="I582" s="14">
        <v>0</v>
      </c>
      <c r="J582" s="14" t="s">
        <v>144</v>
      </c>
      <c r="K582" s="16">
        <v>45931</v>
      </c>
      <c r="L582" s="14">
        <v>6121</v>
      </c>
      <c r="M582" s="34">
        <f t="shared" ref="M582:M645" si="29">N582+O582</f>
        <v>15.68</v>
      </c>
      <c r="N582" s="17">
        <v>15.68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1441|1440011|0|0|24996969000122|0|7,44</v>
      </c>
      <c r="B583" s="21" t="str">
        <f t="shared" si="28"/>
        <v>1441|1440011|0|0|6123</v>
      </c>
      <c r="C583" s="14">
        <v>1441</v>
      </c>
      <c r="D583" s="14">
        <v>1440011</v>
      </c>
      <c r="E583" s="14">
        <v>0</v>
      </c>
      <c r="F583" s="14">
        <v>0</v>
      </c>
      <c r="G583" s="14">
        <v>24996969000122</v>
      </c>
      <c r="H583" s="15" t="s">
        <v>275</v>
      </c>
      <c r="I583" s="14">
        <v>0</v>
      </c>
      <c r="J583" s="14" t="s">
        <v>144</v>
      </c>
      <c r="K583" s="16">
        <v>45931</v>
      </c>
      <c r="L583" s="14">
        <v>6123</v>
      </c>
      <c r="M583" s="34">
        <f t="shared" si="29"/>
        <v>7.44</v>
      </c>
      <c r="N583" s="17">
        <v>7.44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1441|1440011|0|0|24996969000122|0|216,22</v>
      </c>
      <c r="B584" s="21" t="str">
        <f t="shared" si="28"/>
        <v>1441|1440011|0|0|6124</v>
      </c>
      <c r="C584" s="14">
        <v>1441</v>
      </c>
      <c r="D584" s="14">
        <v>1440011</v>
      </c>
      <c r="E584" s="14">
        <v>0</v>
      </c>
      <c r="F584" s="14">
        <v>0</v>
      </c>
      <c r="G584" s="14">
        <v>24996969000122</v>
      </c>
      <c r="H584" s="15" t="s">
        <v>275</v>
      </c>
      <c r="I584" s="14">
        <v>0</v>
      </c>
      <c r="J584" s="14" t="s">
        <v>144</v>
      </c>
      <c r="K584" s="16">
        <v>45931</v>
      </c>
      <c r="L584" s="14">
        <v>6124</v>
      </c>
      <c r="M584" s="34">
        <f t="shared" si="29"/>
        <v>216.22</v>
      </c>
      <c r="N584" s="17">
        <v>216.22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1441|1440011|0|0|24996969000122|0|516,48</v>
      </c>
      <c r="B585" s="21" t="str">
        <f t="shared" si="28"/>
        <v>1441|1440011|0|0|6125</v>
      </c>
      <c r="C585" s="14">
        <v>1441</v>
      </c>
      <c r="D585" s="14">
        <v>1440011</v>
      </c>
      <c r="E585" s="14">
        <v>0</v>
      </c>
      <c r="F585" s="14">
        <v>0</v>
      </c>
      <c r="G585" s="14">
        <v>24996969000122</v>
      </c>
      <c r="H585" s="15" t="s">
        <v>275</v>
      </c>
      <c r="I585" s="14">
        <v>0</v>
      </c>
      <c r="J585" s="14" t="s">
        <v>144</v>
      </c>
      <c r="K585" s="16">
        <v>45931</v>
      </c>
      <c r="L585" s="14">
        <v>6125</v>
      </c>
      <c r="M585" s="34">
        <f t="shared" si="29"/>
        <v>516.48</v>
      </c>
      <c r="N585" s="17">
        <v>516.48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1441|1440011|0|0|24996969000122|0|499,27</v>
      </c>
      <c r="B586" s="21" t="str">
        <f t="shared" si="28"/>
        <v>1441|1440011|0|0|6923</v>
      </c>
      <c r="C586" s="14">
        <v>1441</v>
      </c>
      <c r="D586" s="14">
        <v>1440011</v>
      </c>
      <c r="E586" s="14">
        <v>0</v>
      </c>
      <c r="F586" s="14">
        <v>0</v>
      </c>
      <c r="G586" s="14">
        <v>24996969000122</v>
      </c>
      <c r="H586" s="15" t="s">
        <v>275</v>
      </c>
      <c r="I586" s="14">
        <v>0</v>
      </c>
      <c r="J586" s="14" t="s">
        <v>144</v>
      </c>
      <c r="K586" s="16">
        <v>45964</v>
      </c>
      <c r="L586" s="14">
        <v>6923</v>
      </c>
      <c r="M586" s="34">
        <f t="shared" si="29"/>
        <v>499.27</v>
      </c>
      <c r="N586" s="17">
        <v>499.27</v>
      </c>
      <c r="O586" s="17">
        <v>0</v>
      </c>
      <c r="P586" s="3">
        <v>0</v>
      </c>
    </row>
    <row r="587" spans="1:16" ht="24.95" customHeight="1" x14ac:dyDescent="0.2">
      <c r="A587" s="21" t="str">
        <f t="shared" si="27"/>
        <v>1441|1440011|0|0|24996969000122|0|45,03</v>
      </c>
      <c r="B587" s="21" t="str">
        <f t="shared" si="28"/>
        <v>1441|1440011|0|0|6924</v>
      </c>
      <c r="C587" s="14">
        <v>1441</v>
      </c>
      <c r="D587" s="14">
        <v>1440011</v>
      </c>
      <c r="E587" s="14">
        <v>0</v>
      </c>
      <c r="F587" s="14">
        <v>0</v>
      </c>
      <c r="G587" s="14">
        <v>24996969000122</v>
      </c>
      <c r="H587" s="15" t="s">
        <v>275</v>
      </c>
      <c r="I587" s="14">
        <v>0</v>
      </c>
      <c r="J587" s="14" t="s">
        <v>144</v>
      </c>
      <c r="K587" s="16">
        <v>45964</v>
      </c>
      <c r="L587" s="14">
        <v>6924</v>
      </c>
      <c r="M587" s="34">
        <f t="shared" si="29"/>
        <v>45.03</v>
      </c>
      <c r="N587" s="17">
        <v>45.03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1441|1440011|0|0|24996969000122|0|162,37</v>
      </c>
      <c r="B588" s="21" t="str">
        <f t="shared" si="28"/>
        <v>1441|1440011|0|0|6925</v>
      </c>
      <c r="C588" s="14">
        <v>1441</v>
      </c>
      <c r="D588" s="14">
        <v>1440011</v>
      </c>
      <c r="E588" s="14">
        <v>0</v>
      </c>
      <c r="F588" s="14">
        <v>0</v>
      </c>
      <c r="G588" s="14">
        <v>24996969000122</v>
      </c>
      <c r="H588" s="15" t="s">
        <v>275</v>
      </c>
      <c r="I588" s="14">
        <v>0</v>
      </c>
      <c r="J588" s="14" t="s">
        <v>144</v>
      </c>
      <c r="K588" s="16">
        <v>45964</v>
      </c>
      <c r="L588" s="14">
        <v>6925</v>
      </c>
      <c r="M588" s="34">
        <f t="shared" si="29"/>
        <v>162.37</v>
      </c>
      <c r="N588" s="17">
        <v>162.37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1441|1440011|0|0|24996969000122|0|15,68</v>
      </c>
      <c r="B589" s="21" t="str">
        <f t="shared" si="28"/>
        <v>1441|1440011|0|0|6926</v>
      </c>
      <c r="C589" s="14">
        <v>1441</v>
      </c>
      <c r="D589" s="14">
        <v>1440011</v>
      </c>
      <c r="E589" s="14">
        <v>0</v>
      </c>
      <c r="F589" s="14">
        <v>0</v>
      </c>
      <c r="G589" s="14">
        <v>24996969000122</v>
      </c>
      <c r="H589" s="15" t="s">
        <v>275</v>
      </c>
      <c r="I589" s="14">
        <v>0</v>
      </c>
      <c r="J589" s="14" t="s">
        <v>144</v>
      </c>
      <c r="K589" s="16">
        <v>45964</v>
      </c>
      <c r="L589" s="14">
        <v>6926</v>
      </c>
      <c r="M589" s="34">
        <f t="shared" si="29"/>
        <v>15.68</v>
      </c>
      <c r="N589" s="17">
        <v>15.68</v>
      </c>
      <c r="O589" s="17">
        <v>0</v>
      </c>
      <c r="P589" s="3">
        <v>0</v>
      </c>
    </row>
    <row r="590" spans="1:16" ht="24.95" customHeight="1" x14ac:dyDescent="0.2">
      <c r="A590" s="21" t="str">
        <f t="shared" si="27"/>
        <v>1441|1440011|0|0|29979036000140|0|16449,45</v>
      </c>
      <c r="B590" s="21" t="str">
        <f t="shared" si="28"/>
        <v>1441|1440011|0|0|6564</v>
      </c>
      <c r="C590" s="14">
        <v>1441</v>
      </c>
      <c r="D590" s="14">
        <v>1440011</v>
      </c>
      <c r="E590" s="14">
        <v>0</v>
      </c>
      <c r="F590" s="14">
        <v>0</v>
      </c>
      <c r="G590" s="14">
        <v>29979036000140</v>
      </c>
      <c r="H590" s="15" t="s">
        <v>276</v>
      </c>
      <c r="I590" s="14">
        <v>0</v>
      </c>
      <c r="J590" s="14" t="s">
        <v>144</v>
      </c>
      <c r="K590" s="16">
        <v>45939</v>
      </c>
      <c r="L590" s="14">
        <v>6564</v>
      </c>
      <c r="M590" s="34">
        <f t="shared" si="29"/>
        <v>16449.45</v>
      </c>
      <c r="N590" s="17">
        <v>16449.45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1441|1440011|0|0|29979036000140|0|36,34</v>
      </c>
      <c r="B591" s="21" t="str">
        <f t="shared" si="28"/>
        <v>1441|1440011|0|0|6675</v>
      </c>
      <c r="C591" s="14">
        <v>1441</v>
      </c>
      <c r="D591" s="14">
        <v>1440011</v>
      </c>
      <c r="E591" s="14">
        <v>0</v>
      </c>
      <c r="F591" s="14">
        <v>0</v>
      </c>
      <c r="G591" s="14">
        <v>29979036000140</v>
      </c>
      <c r="H591" s="15" t="s">
        <v>276</v>
      </c>
      <c r="I591" s="14">
        <v>0</v>
      </c>
      <c r="J591" s="14" t="s">
        <v>144</v>
      </c>
      <c r="K591" s="16">
        <v>45940</v>
      </c>
      <c r="L591" s="14">
        <v>6675</v>
      </c>
      <c r="M591" s="34">
        <f t="shared" si="29"/>
        <v>36.340000000000003</v>
      </c>
      <c r="N591" s="17">
        <v>36.340000000000003</v>
      </c>
      <c r="O591" s="17">
        <v>0</v>
      </c>
      <c r="P591" s="3">
        <v>0</v>
      </c>
    </row>
    <row r="592" spans="1:16" ht="24.95" customHeight="1" x14ac:dyDescent="0.2">
      <c r="A592" s="21" t="str">
        <f t="shared" si="27"/>
        <v>1441|1440011|0|0|29979036000140|0|696491,51</v>
      </c>
      <c r="B592" s="21" t="str">
        <f t="shared" si="28"/>
        <v>1441|1440011|0|0|6677</v>
      </c>
      <c r="C592" s="14">
        <v>1441</v>
      </c>
      <c r="D592" s="14">
        <v>1440011</v>
      </c>
      <c r="E592" s="14">
        <v>0</v>
      </c>
      <c r="F592" s="14">
        <v>0</v>
      </c>
      <c r="G592" s="14">
        <v>29979036000140</v>
      </c>
      <c r="H592" s="15" t="s">
        <v>276</v>
      </c>
      <c r="I592" s="14">
        <v>0</v>
      </c>
      <c r="J592" s="14" t="s">
        <v>144</v>
      </c>
      <c r="K592" s="16">
        <v>45940</v>
      </c>
      <c r="L592" s="14">
        <v>6677</v>
      </c>
      <c r="M592" s="34">
        <f t="shared" si="29"/>
        <v>696491.51</v>
      </c>
      <c r="N592" s="17">
        <v>696491.51</v>
      </c>
      <c r="O592" s="17">
        <v>0</v>
      </c>
      <c r="P592" s="3">
        <v>0</v>
      </c>
    </row>
    <row r="593" spans="1:16" ht="24.95" customHeight="1" x14ac:dyDescent="0.2">
      <c r="A593" s="21" t="str">
        <f t="shared" si="27"/>
        <v>1441|1440011|0|0|29979036000140|0|9466,85</v>
      </c>
      <c r="B593" s="21" t="str">
        <f t="shared" si="28"/>
        <v>1441|1440011|0|0|6712</v>
      </c>
      <c r="C593" s="14">
        <v>1441</v>
      </c>
      <c r="D593" s="14">
        <v>1440011</v>
      </c>
      <c r="E593" s="14">
        <v>0</v>
      </c>
      <c r="F593" s="14">
        <v>0</v>
      </c>
      <c r="G593" s="14">
        <v>29979036000140</v>
      </c>
      <c r="H593" s="15" t="s">
        <v>276</v>
      </c>
      <c r="I593" s="14">
        <v>0</v>
      </c>
      <c r="J593" s="14" t="s">
        <v>144</v>
      </c>
      <c r="K593" s="16">
        <v>45945</v>
      </c>
      <c r="L593" s="14">
        <v>6712</v>
      </c>
      <c r="M593" s="34">
        <f t="shared" si="29"/>
        <v>9466.85</v>
      </c>
      <c r="N593" s="17">
        <v>9466.85</v>
      </c>
      <c r="O593" s="17">
        <v>0</v>
      </c>
      <c r="P593" s="3">
        <v>0</v>
      </c>
    </row>
    <row r="594" spans="1:16" ht="24.95" customHeight="1" x14ac:dyDescent="0.2">
      <c r="A594" s="21" t="str">
        <f t="shared" si="27"/>
        <v>1441|1440011|0|0|29979036000140|0|7585,74</v>
      </c>
      <c r="B594" s="21" t="str">
        <f t="shared" si="28"/>
        <v>1441|1440011|0|0|6741</v>
      </c>
      <c r="C594" s="14">
        <v>1441</v>
      </c>
      <c r="D594" s="14">
        <v>1440011</v>
      </c>
      <c r="E594" s="14">
        <v>0</v>
      </c>
      <c r="F594" s="14">
        <v>0</v>
      </c>
      <c r="G594" s="14">
        <v>29979036000140</v>
      </c>
      <c r="H594" s="15" t="s">
        <v>276</v>
      </c>
      <c r="I594" s="14">
        <v>0</v>
      </c>
      <c r="J594" s="14" t="s">
        <v>144</v>
      </c>
      <c r="K594" s="16">
        <v>45946</v>
      </c>
      <c r="L594" s="14">
        <v>6741</v>
      </c>
      <c r="M594" s="34">
        <f t="shared" si="29"/>
        <v>7585.74</v>
      </c>
      <c r="N594" s="17">
        <v>7585.74</v>
      </c>
      <c r="O594" s="17">
        <v>0</v>
      </c>
      <c r="P594" s="3">
        <v>0</v>
      </c>
    </row>
    <row r="595" spans="1:16" ht="24.95" customHeight="1" x14ac:dyDescent="0.2">
      <c r="A595" s="21" t="str">
        <f t="shared" si="27"/>
        <v>1441|1440011|0|0|29979036000140|0|3812,06</v>
      </c>
      <c r="B595" s="21" t="str">
        <f t="shared" si="28"/>
        <v>1441|1440011|0|0|6880</v>
      </c>
      <c r="C595" s="14">
        <v>1441</v>
      </c>
      <c r="D595" s="14">
        <v>1440011</v>
      </c>
      <c r="E595" s="14">
        <v>0</v>
      </c>
      <c r="F595" s="14">
        <v>0</v>
      </c>
      <c r="G595" s="14">
        <v>29979036000140</v>
      </c>
      <c r="H595" s="15" t="s">
        <v>276</v>
      </c>
      <c r="I595" s="14">
        <v>0</v>
      </c>
      <c r="J595" s="14" t="s">
        <v>144</v>
      </c>
      <c r="K595" s="16">
        <v>45954</v>
      </c>
      <c r="L595" s="14">
        <v>6880</v>
      </c>
      <c r="M595" s="34">
        <f t="shared" si="29"/>
        <v>3812.06</v>
      </c>
      <c r="N595" s="17">
        <v>3812.06</v>
      </c>
      <c r="O595" s="17">
        <v>0</v>
      </c>
      <c r="P595" s="3">
        <v>0</v>
      </c>
    </row>
    <row r="596" spans="1:16" ht="24.95" customHeight="1" x14ac:dyDescent="0.2">
      <c r="A596" s="21" t="str">
        <f t="shared" si="27"/>
        <v>1441|1440011|0|0|29979036000140|0|137,15</v>
      </c>
      <c r="B596" s="21" t="str">
        <f t="shared" si="28"/>
        <v>1441|1440011|0|0|6893</v>
      </c>
      <c r="C596" s="14">
        <v>1441</v>
      </c>
      <c r="D596" s="14">
        <v>1440011</v>
      </c>
      <c r="E596" s="14">
        <v>0</v>
      </c>
      <c r="F596" s="14">
        <v>0</v>
      </c>
      <c r="G596" s="14">
        <v>29979036000140</v>
      </c>
      <c r="H596" s="15" t="s">
        <v>276</v>
      </c>
      <c r="I596" s="14">
        <v>0</v>
      </c>
      <c r="J596" s="14" t="s">
        <v>144</v>
      </c>
      <c r="K596" s="16">
        <v>45959</v>
      </c>
      <c r="L596" s="14">
        <v>6893</v>
      </c>
      <c r="M596" s="34">
        <f t="shared" si="29"/>
        <v>137.15</v>
      </c>
      <c r="N596" s="17">
        <v>137.15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1441|1440011|0|0|29979036000140|0|984,97</v>
      </c>
      <c r="B597" s="21" t="str">
        <f t="shared" si="28"/>
        <v>1441|1440011|0|0|6896</v>
      </c>
      <c r="C597" s="14">
        <v>1441</v>
      </c>
      <c r="D597" s="14">
        <v>1440011</v>
      </c>
      <c r="E597" s="14">
        <v>0</v>
      </c>
      <c r="F597" s="14">
        <v>0</v>
      </c>
      <c r="G597" s="14">
        <v>29979036000140</v>
      </c>
      <c r="H597" s="15" t="s">
        <v>276</v>
      </c>
      <c r="I597" s="14">
        <v>0</v>
      </c>
      <c r="J597" s="14" t="s">
        <v>144</v>
      </c>
      <c r="K597" s="16">
        <v>45959</v>
      </c>
      <c r="L597" s="14">
        <v>6896</v>
      </c>
      <c r="M597" s="34">
        <f t="shared" si="29"/>
        <v>984.97</v>
      </c>
      <c r="N597" s="17">
        <v>984.97</v>
      </c>
      <c r="O597" s="17">
        <v>0</v>
      </c>
      <c r="P597" s="3">
        <v>0</v>
      </c>
    </row>
    <row r="598" spans="1:16" ht="24.95" customHeight="1" x14ac:dyDescent="0.2">
      <c r="A598" s="21" t="str">
        <f t="shared" si="27"/>
        <v>1441|1440011|0|0|29979036000140|0|513,29</v>
      </c>
      <c r="B598" s="21" t="str">
        <f t="shared" si="28"/>
        <v>1441|1440011|0|0|6899</v>
      </c>
      <c r="C598" s="14">
        <v>1441</v>
      </c>
      <c r="D598" s="14">
        <v>1440011</v>
      </c>
      <c r="E598" s="14">
        <v>0</v>
      </c>
      <c r="F598" s="14">
        <v>0</v>
      </c>
      <c r="G598" s="14">
        <v>29979036000140</v>
      </c>
      <c r="H598" s="15" t="s">
        <v>276</v>
      </c>
      <c r="I598" s="14">
        <v>0</v>
      </c>
      <c r="J598" s="14" t="s">
        <v>144</v>
      </c>
      <c r="K598" s="16">
        <v>45959</v>
      </c>
      <c r="L598" s="14">
        <v>6899</v>
      </c>
      <c r="M598" s="34">
        <f t="shared" si="29"/>
        <v>513.29</v>
      </c>
      <c r="N598" s="17">
        <v>513.29</v>
      </c>
      <c r="O598" s="17">
        <v>0</v>
      </c>
      <c r="P598" s="3">
        <v>0</v>
      </c>
    </row>
    <row r="599" spans="1:16" ht="24.95" customHeight="1" x14ac:dyDescent="0.2">
      <c r="A599" s="21" t="str">
        <f t="shared" si="27"/>
        <v>1441|1440011|0|0|29979036000140|0|484984,12</v>
      </c>
      <c r="B599" s="21" t="str">
        <f t="shared" si="28"/>
        <v>1441|1440011|0|0|7133</v>
      </c>
      <c r="C599" s="14">
        <v>1441</v>
      </c>
      <c r="D599" s="14">
        <v>1440011</v>
      </c>
      <c r="E599" s="14">
        <v>0</v>
      </c>
      <c r="F599" s="14">
        <v>0</v>
      </c>
      <c r="G599" s="14">
        <v>29979036000140</v>
      </c>
      <c r="H599" s="15" t="s">
        <v>276</v>
      </c>
      <c r="I599" s="14">
        <v>0</v>
      </c>
      <c r="J599" s="14" t="s">
        <v>144</v>
      </c>
      <c r="K599" s="16">
        <v>45968</v>
      </c>
      <c r="L599" s="14">
        <v>7133</v>
      </c>
      <c r="M599" s="34">
        <f t="shared" si="29"/>
        <v>484984.12</v>
      </c>
      <c r="N599" s="17">
        <v>484984.12</v>
      </c>
      <c r="O599" s="17">
        <v>0</v>
      </c>
      <c r="P599" s="3">
        <v>0</v>
      </c>
    </row>
    <row r="600" spans="1:16" ht="24.95" customHeight="1" x14ac:dyDescent="0.2">
      <c r="A600" s="21" t="str">
        <f t="shared" si="27"/>
        <v>1441|1440011|0|0|29979036000140|0|16449,45</v>
      </c>
      <c r="B600" s="21" t="str">
        <f t="shared" si="28"/>
        <v>1441|1440011|0|0|7134</v>
      </c>
      <c r="C600" s="14">
        <v>1441</v>
      </c>
      <c r="D600" s="14">
        <v>1440011</v>
      </c>
      <c r="E600" s="14">
        <v>0</v>
      </c>
      <c r="F600" s="14">
        <v>0</v>
      </c>
      <c r="G600" s="14">
        <v>29979036000140</v>
      </c>
      <c r="H600" s="15" t="s">
        <v>276</v>
      </c>
      <c r="I600" s="14">
        <v>0</v>
      </c>
      <c r="J600" s="14" t="s">
        <v>144</v>
      </c>
      <c r="K600" s="16">
        <v>45968</v>
      </c>
      <c r="L600" s="14">
        <v>7134</v>
      </c>
      <c r="M600" s="34">
        <f t="shared" si="29"/>
        <v>16449.45</v>
      </c>
      <c r="N600" s="17">
        <v>16449.45</v>
      </c>
      <c r="O600" s="17">
        <v>0</v>
      </c>
      <c r="P600" s="3">
        <v>0</v>
      </c>
    </row>
    <row r="601" spans="1:16" ht="24.95" customHeight="1" x14ac:dyDescent="0.2">
      <c r="A601" s="21" t="str">
        <f t="shared" si="27"/>
        <v>1441|1440011|0|0|29979036000140|0|224,44</v>
      </c>
      <c r="B601" s="21" t="str">
        <f t="shared" si="28"/>
        <v>1441|1440011|0|0|7140</v>
      </c>
      <c r="C601" s="14">
        <v>1441</v>
      </c>
      <c r="D601" s="14">
        <v>1440011</v>
      </c>
      <c r="E601" s="14">
        <v>0</v>
      </c>
      <c r="F601" s="14">
        <v>0</v>
      </c>
      <c r="G601" s="14">
        <v>29979036000140</v>
      </c>
      <c r="H601" s="15" t="s">
        <v>276</v>
      </c>
      <c r="I601" s="14">
        <v>0</v>
      </c>
      <c r="J601" s="14" t="s">
        <v>144</v>
      </c>
      <c r="K601" s="16">
        <v>45968</v>
      </c>
      <c r="L601" s="14">
        <v>7140</v>
      </c>
      <c r="M601" s="34">
        <f t="shared" si="29"/>
        <v>224.44</v>
      </c>
      <c r="N601" s="17">
        <v>224.44</v>
      </c>
      <c r="O601" s="17">
        <v>0</v>
      </c>
      <c r="P601" s="3">
        <v>0</v>
      </c>
    </row>
    <row r="602" spans="1:16" ht="24.95" customHeight="1" x14ac:dyDescent="0.2">
      <c r="A602" s="21" t="str">
        <f t="shared" si="27"/>
        <v>1441|1440011|0|0|50876159000142|0|0,19</v>
      </c>
      <c r="B602" s="21" t="str">
        <f t="shared" si="28"/>
        <v>1441|1440011|0|0|6419</v>
      </c>
      <c r="C602" s="14">
        <v>1441</v>
      </c>
      <c r="D602" s="14">
        <v>1440011</v>
      </c>
      <c r="E602" s="14">
        <v>0</v>
      </c>
      <c r="F602" s="14">
        <v>0</v>
      </c>
      <c r="G602" s="14">
        <v>50876159000142</v>
      </c>
      <c r="H602" s="15" t="s">
        <v>143</v>
      </c>
      <c r="I602" s="14">
        <v>0</v>
      </c>
      <c r="J602" s="14" t="s">
        <v>144</v>
      </c>
      <c r="K602" s="16">
        <v>45938</v>
      </c>
      <c r="L602" s="14">
        <v>6419</v>
      </c>
      <c r="M602" s="34">
        <f t="shared" si="29"/>
        <v>0.19</v>
      </c>
      <c r="N602" s="17">
        <v>0.19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1441|1440011|0|0|50876159000142|0|52,78</v>
      </c>
      <c r="B603" s="21" t="str">
        <f t="shared" si="28"/>
        <v>1441|1440011|0|0|6721</v>
      </c>
      <c r="C603" s="14">
        <v>1441</v>
      </c>
      <c r="D603" s="14">
        <v>1440011</v>
      </c>
      <c r="E603" s="14">
        <v>0</v>
      </c>
      <c r="F603" s="14">
        <v>0</v>
      </c>
      <c r="G603" s="14">
        <v>50876159000142</v>
      </c>
      <c r="H603" s="15" t="s">
        <v>143</v>
      </c>
      <c r="I603" s="14">
        <v>0</v>
      </c>
      <c r="J603" s="14" t="s">
        <v>144</v>
      </c>
      <c r="K603" s="16">
        <v>45945</v>
      </c>
      <c r="L603" s="14">
        <v>6721</v>
      </c>
      <c r="M603" s="34">
        <f t="shared" si="29"/>
        <v>52.78</v>
      </c>
      <c r="N603" s="17">
        <v>52.78</v>
      </c>
      <c r="O603" s="17">
        <v>0</v>
      </c>
      <c r="P603" s="3">
        <v>0</v>
      </c>
    </row>
    <row r="604" spans="1:16" ht="24.95" customHeight="1" x14ac:dyDescent="0.2">
      <c r="A604" s="21" t="str">
        <f t="shared" si="27"/>
        <v>1441|1440011|0|0|50876159000142|0|715,58</v>
      </c>
      <c r="B604" s="21" t="str">
        <f t="shared" si="28"/>
        <v>1441|1440011|0|0|6728</v>
      </c>
      <c r="C604" s="14">
        <v>1441</v>
      </c>
      <c r="D604" s="14">
        <v>1440011</v>
      </c>
      <c r="E604" s="14">
        <v>0</v>
      </c>
      <c r="F604" s="14">
        <v>0</v>
      </c>
      <c r="G604" s="14">
        <v>50876159000142</v>
      </c>
      <c r="H604" s="15" t="s">
        <v>143</v>
      </c>
      <c r="I604" s="14">
        <v>0</v>
      </c>
      <c r="J604" s="14" t="s">
        <v>144</v>
      </c>
      <c r="K604" s="16">
        <v>45946</v>
      </c>
      <c r="L604" s="14">
        <v>6728</v>
      </c>
      <c r="M604" s="34">
        <f t="shared" si="29"/>
        <v>715.58</v>
      </c>
      <c r="N604" s="17">
        <v>715.58</v>
      </c>
      <c r="O604" s="17">
        <v>0</v>
      </c>
      <c r="P604" s="3">
        <v>0</v>
      </c>
    </row>
    <row r="605" spans="1:16" ht="24.95" customHeight="1" x14ac:dyDescent="0.2">
      <c r="A605" s="21" t="str">
        <f t="shared" si="27"/>
        <v>1441|1440011|0|0|50876159000142|0|496,07</v>
      </c>
      <c r="B605" s="21" t="str">
        <f t="shared" si="28"/>
        <v>1441|1440011|0|0|7219</v>
      </c>
      <c r="C605" s="14">
        <v>1441</v>
      </c>
      <c r="D605" s="14">
        <v>1440011</v>
      </c>
      <c r="E605" s="14">
        <v>0</v>
      </c>
      <c r="F605" s="14">
        <v>0</v>
      </c>
      <c r="G605" s="14">
        <v>50876159000142</v>
      </c>
      <c r="H605" s="15" t="s">
        <v>143</v>
      </c>
      <c r="I605" s="14">
        <v>0</v>
      </c>
      <c r="J605" s="14" t="s">
        <v>144</v>
      </c>
      <c r="K605" s="16">
        <v>45972</v>
      </c>
      <c r="L605" s="14">
        <v>7219</v>
      </c>
      <c r="M605" s="34">
        <f t="shared" si="29"/>
        <v>496.07</v>
      </c>
      <c r="N605" s="17">
        <v>496.07</v>
      </c>
      <c r="O605" s="17">
        <v>0</v>
      </c>
      <c r="P605" s="3">
        <v>0</v>
      </c>
    </row>
    <row r="606" spans="1:16" ht="24.95" customHeight="1" x14ac:dyDescent="0.2">
      <c r="A606" s="21" t="str">
        <f t="shared" si="27"/>
        <v>1441|1440011|0|0|73357469000156|0|0,15</v>
      </c>
      <c r="B606" s="21" t="str">
        <f t="shared" si="28"/>
        <v>1441|1440011|0|0|6839</v>
      </c>
      <c r="C606" s="14">
        <v>1441</v>
      </c>
      <c r="D606" s="14">
        <v>1440011</v>
      </c>
      <c r="E606" s="14">
        <v>0</v>
      </c>
      <c r="F606" s="14">
        <v>0</v>
      </c>
      <c r="G606" s="14">
        <v>73357469000156</v>
      </c>
      <c r="H606" s="15" t="s">
        <v>277</v>
      </c>
      <c r="I606" s="14">
        <v>0</v>
      </c>
      <c r="J606" s="14" t="s">
        <v>144</v>
      </c>
      <c r="K606" s="16">
        <v>45953</v>
      </c>
      <c r="L606" s="14">
        <v>6839</v>
      </c>
      <c r="M606" s="34">
        <f t="shared" si="29"/>
        <v>0.15</v>
      </c>
      <c r="N606" s="17">
        <v>0.15</v>
      </c>
      <c r="O606" s="17">
        <v>0</v>
      </c>
      <c r="P606" s="3">
        <v>0</v>
      </c>
    </row>
    <row r="607" spans="1:16" ht="24.95" customHeight="1" x14ac:dyDescent="0.2">
      <c r="A607" s="21" t="str">
        <f t="shared" si="27"/>
        <v>1441|1440011|0|0|73357469000156|0|801,43</v>
      </c>
      <c r="B607" s="21" t="str">
        <f t="shared" si="28"/>
        <v>1441|1440011|0|0|6840</v>
      </c>
      <c r="C607" s="14">
        <v>1441</v>
      </c>
      <c r="D607" s="14">
        <v>1440011</v>
      </c>
      <c r="E607" s="14">
        <v>0</v>
      </c>
      <c r="F607" s="14">
        <v>0</v>
      </c>
      <c r="G607" s="14">
        <v>73357469000156</v>
      </c>
      <c r="H607" s="15" t="s">
        <v>277</v>
      </c>
      <c r="I607" s="14">
        <v>0</v>
      </c>
      <c r="J607" s="14" t="s">
        <v>144</v>
      </c>
      <c r="K607" s="16">
        <v>45953</v>
      </c>
      <c r="L607" s="14">
        <v>6840</v>
      </c>
      <c r="M607" s="34">
        <f t="shared" si="29"/>
        <v>801.43</v>
      </c>
      <c r="N607" s="17">
        <v>801.43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1441|1440011|0|0|73357469000156|0|552,12</v>
      </c>
      <c r="B608" s="21" t="str">
        <f t="shared" si="28"/>
        <v>1441|1440011|0|0|6985</v>
      </c>
      <c r="C608" s="14">
        <v>1441</v>
      </c>
      <c r="D608" s="14">
        <v>1440011</v>
      </c>
      <c r="E608" s="14">
        <v>0</v>
      </c>
      <c r="F608" s="14">
        <v>0</v>
      </c>
      <c r="G608" s="14">
        <v>73357469000156</v>
      </c>
      <c r="H608" s="15" t="s">
        <v>277</v>
      </c>
      <c r="I608" s="14">
        <v>0</v>
      </c>
      <c r="J608" s="14" t="s">
        <v>144</v>
      </c>
      <c r="K608" s="16">
        <v>45966</v>
      </c>
      <c r="L608" s="14">
        <v>6985</v>
      </c>
      <c r="M608" s="34">
        <f t="shared" si="29"/>
        <v>552.12</v>
      </c>
      <c r="N608" s="17">
        <v>552.12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1441|1440011|2|2025|17281106000103|3913|36,6</v>
      </c>
      <c r="B609" s="21" t="str">
        <f t="shared" si="28"/>
        <v>1441|1440011|2|2025|6296</v>
      </c>
      <c r="C609" s="14">
        <v>1441</v>
      </c>
      <c r="D609" s="14">
        <v>1440011</v>
      </c>
      <c r="E609" s="14">
        <v>2</v>
      </c>
      <c r="F609" s="14">
        <v>2025</v>
      </c>
      <c r="G609" s="14">
        <v>17281106000103</v>
      </c>
      <c r="H609" s="15" t="s">
        <v>278</v>
      </c>
      <c r="I609" s="14">
        <v>3913</v>
      </c>
      <c r="J609" s="14" t="s">
        <v>148</v>
      </c>
      <c r="K609" s="16">
        <v>45937</v>
      </c>
      <c r="L609" s="14">
        <v>6296</v>
      </c>
      <c r="M609" s="34">
        <f t="shared" si="29"/>
        <v>36.6</v>
      </c>
      <c r="N609" s="17">
        <v>34.840000000000003</v>
      </c>
      <c r="O609" s="17">
        <v>1.76</v>
      </c>
      <c r="P609" s="3">
        <v>0</v>
      </c>
    </row>
    <row r="610" spans="1:16" ht="24.95" customHeight="1" x14ac:dyDescent="0.2">
      <c r="A610" s="21" t="str">
        <f t="shared" si="27"/>
        <v>1441|1440011|2|2025|17281106000103|3913|100,32</v>
      </c>
      <c r="B610" s="21" t="str">
        <f t="shared" si="28"/>
        <v>1441|1440011|2|2025|6299</v>
      </c>
      <c r="C610" s="14">
        <v>1441</v>
      </c>
      <c r="D610" s="14">
        <v>1440011</v>
      </c>
      <c r="E610" s="14">
        <v>2</v>
      </c>
      <c r="F610" s="14">
        <v>2025</v>
      </c>
      <c r="G610" s="14">
        <v>17281106000103</v>
      </c>
      <c r="H610" s="15" t="s">
        <v>278</v>
      </c>
      <c r="I610" s="14">
        <v>3913</v>
      </c>
      <c r="J610" s="14" t="s">
        <v>148</v>
      </c>
      <c r="K610" s="16">
        <v>45937</v>
      </c>
      <c r="L610" s="14">
        <v>6299</v>
      </c>
      <c r="M610" s="34">
        <f t="shared" si="29"/>
        <v>100.32</v>
      </c>
      <c r="N610" s="17">
        <v>95.5</v>
      </c>
      <c r="O610" s="17">
        <v>4.82</v>
      </c>
      <c r="P610" s="3">
        <v>0</v>
      </c>
    </row>
    <row r="611" spans="1:16" ht="24.95" customHeight="1" x14ac:dyDescent="0.2">
      <c r="A611" s="21" t="str">
        <f t="shared" si="27"/>
        <v>1441|1440011|2|2025|17281106000103|3913|55,78</v>
      </c>
      <c r="B611" s="21" t="str">
        <f t="shared" si="28"/>
        <v>1441|1440011|2|2025|6302</v>
      </c>
      <c r="C611" s="14">
        <v>1441</v>
      </c>
      <c r="D611" s="14">
        <v>1440011</v>
      </c>
      <c r="E611" s="14">
        <v>2</v>
      </c>
      <c r="F611" s="14">
        <v>2025</v>
      </c>
      <c r="G611" s="14">
        <v>17281106000103</v>
      </c>
      <c r="H611" s="15" t="s">
        <v>278</v>
      </c>
      <c r="I611" s="14">
        <v>3913</v>
      </c>
      <c r="J611" s="14" t="s">
        <v>148</v>
      </c>
      <c r="K611" s="16">
        <v>45937</v>
      </c>
      <c r="L611" s="14">
        <v>6302</v>
      </c>
      <c r="M611" s="34">
        <f t="shared" si="29"/>
        <v>55.78</v>
      </c>
      <c r="N611" s="17">
        <v>53.1</v>
      </c>
      <c r="O611" s="17">
        <v>2.68</v>
      </c>
      <c r="P611" s="3">
        <v>0</v>
      </c>
    </row>
    <row r="612" spans="1:16" ht="24.95" customHeight="1" x14ac:dyDescent="0.2">
      <c r="A612" s="21" t="str">
        <f t="shared" si="27"/>
        <v>1441|1440011|2|2025|17281106000103|3913|55,38</v>
      </c>
      <c r="B612" s="21" t="str">
        <f t="shared" si="28"/>
        <v>1441|1440011|2|2025|6306</v>
      </c>
      <c r="C612" s="14">
        <v>1441</v>
      </c>
      <c r="D612" s="14">
        <v>1440011</v>
      </c>
      <c r="E612" s="14">
        <v>2</v>
      </c>
      <c r="F612" s="14">
        <v>2025</v>
      </c>
      <c r="G612" s="14">
        <v>17281106000103</v>
      </c>
      <c r="H612" s="15" t="s">
        <v>278</v>
      </c>
      <c r="I612" s="14">
        <v>3913</v>
      </c>
      <c r="J612" s="14" t="s">
        <v>148</v>
      </c>
      <c r="K612" s="16">
        <v>45937</v>
      </c>
      <c r="L612" s="14">
        <v>6306</v>
      </c>
      <c r="M612" s="34">
        <f t="shared" si="29"/>
        <v>55.379999999999995</v>
      </c>
      <c r="N612" s="17">
        <v>52.72</v>
      </c>
      <c r="O612" s="17">
        <v>2.66</v>
      </c>
      <c r="P612" s="3">
        <v>0</v>
      </c>
    </row>
    <row r="613" spans="1:16" ht="24.95" customHeight="1" x14ac:dyDescent="0.2">
      <c r="A613" s="21" t="str">
        <f t="shared" si="27"/>
        <v>1441|1440011|2|2025|17281106000103|3913|40,75</v>
      </c>
      <c r="B613" s="21" t="str">
        <f t="shared" si="28"/>
        <v>1441|1440011|2|2025|6307</v>
      </c>
      <c r="C613" s="14">
        <v>1441</v>
      </c>
      <c r="D613" s="14">
        <v>1440011</v>
      </c>
      <c r="E613" s="14">
        <v>2</v>
      </c>
      <c r="F613" s="14">
        <v>2025</v>
      </c>
      <c r="G613" s="14">
        <v>17281106000103</v>
      </c>
      <c r="H613" s="15" t="s">
        <v>278</v>
      </c>
      <c r="I613" s="14">
        <v>3913</v>
      </c>
      <c r="J613" s="14" t="s">
        <v>148</v>
      </c>
      <c r="K613" s="16">
        <v>45937</v>
      </c>
      <c r="L613" s="14">
        <v>6307</v>
      </c>
      <c r="M613" s="34">
        <f t="shared" si="29"/>
        <v>40.75</v>
      </c>
      <c r="N613" s="17">
        <v>38.79</v>
      </c>
      <c r="O613" s="17">
        <v>1.96</v>
      </c>
      <c r="P613" s="3">
        <v>0</v>
      </c>
    </row>
    <row r="614" spans="1:16" ht="24.95" customHeight="1" x14ac:dyDescent="0.2">
      <c r="A614" s="21" t="str">
        <f t="shared" si="27"/>
        <v>1441|1440011|2|2025|17281106000103|3913|95,85</v>
      </c>
      <c r="B614" s="21" t="str">
        <f t="shared" si="28"/>
        <v>1441|1440011|2|2025|6472</v>
      </c>
      <c r="C614" s="14">
        <v>1441</v>
      </c>
      <c r="D614" s="14">
        <v>1440011</v>
      </c>
      <c r="E614" s="14">
        <v>2</v>
      </c>
      <c r="F614" s="14">
        <v>2025</v>
      </c>
      <c r="G614" s="14">
        <v>17281106000103</v>
      </c>
      <c r="H614" s="15" t="s">
        <v>278</v>
      </c>
      <c r="I614" s="14">
        <v>3913</v>
      </c>
      <c r="J614" s="14" t="s">
        <v>148</v>
      </c>
      <c r="K614" s="16">
        <v>45939</v>
      </c>
      <c r="L614" s="14">
        <v>6472</v>
      </c>
      <c r="M614" s="34">
        <f t="shared" si="29"/>
        <v>95.85</v>
      </c>
      <c r="N614" s="17">
        <v>91.25</v>
      </c>
      <c r="O614" s="17">
        <v>4.5999999999999996</v>
      </c>
      <c r="P614" s="3">
        <v>0</v>
      </c>
    </row>
    <row r="615" spans="1:16" ht="24.95" customHeight="1" x14ac:dyDescent="0.2">
      <c r="A615" s="21" t="str">
        <f t="shared" si="27"/>
        <v>1441|1440011|2|2025|17281106000103|3913|79,15</v>
      </c>
      <c r="B615" s="21" t="str">
        <f t="shared" si="28"/>
        <v>1441|1440011|2|2025|6475</v>
      </c>
      <c r="C615" s="14">
        <v>1441</v>
      </c>
      <c r="D615" s="14">
        <v>1440011</v>
      </c>
      <c r="E615" s="14">
        <v>2</v>
      </c>
      <c r="F615" s="14">
        <v>2025</v>
      </c>
      <c r="G615" s="14">
        <v>17281106000103</v>
      </c>
      <c r="H615" s="15" t="s">
        <v>278</v>
      </c>
      <c r="I615" s="14">
        <v>3913</v>
      </c>
      <c r="J615" s="14" t="s">
        <v>148</v>
      </c>
      <c r="K615" s="16">
        <v>45939</v>
      </c>
      <c r="L615" s="14">
        <v>6475</v>
      </c>
      <c r="M615" s="34">
        <f t="shared" si="29"/>
        <v>79.149999999999991</v>
      </c>
      <c r="N615" s="17">
        <v>75.349999999999994</v>
      </c>
      <c r="O615" s="17">
        <v>3.8</v>
      </c>
      <c r="P615" s="3">
        <v>0</v>
      </c>
    </row>
    <row r="616" spans="1:16" ht="24.95" customHeight="1" x14ac:dyDescent="0.2">
      <c r="A616" s="21" t="str">
        <f t="shared" si="27"/>
        <v>1441|1440011|2|2025|17281106000103|3913|70,82</v>
      </c>
      <c r="B616" s="21" t="str">
        <f t="shared" si="28"/>
        <v>1441|1440011|2|2025|6477</v>
      </c>
      <c r="C616" s="14">
        <v>1441</v>
      </c>
      <c r="D616" s="14">
        <v>1440011</v>
      </c>
      <c r="E616" s="14">
        <v>2</v>
      </c>
      <c r="F616" s="14">
        <v>2025</v>
      </c>
      <c r="G616" s="14">
        <v>17281106000103</v>
      </c>
      <c r="H616" s="15" t="s">
        <v>278</v>
      </c>
      <c r="I616" s="14">
        <v>3913</v>
      </c>
      <c r="J616" s="14" t="s">
        <v>148</v>
      </c>
      <c r="K616" s="16">
        <v>45939</v>
      </c>
      <c r="L616" s="14">
        <v>6477</v>
      </c>
      <c r="M616" s="34">
        <f t="shared" si="29"/>
        <v>70.820000000000007</v>
      </c>
      <c r="N616" s="17">
        <v>67.42</v>
      </c>
      <c r="O616" s="17">
        <v>3.4</v>
      </c>
      <c r="P616" s="3">
        <v>0</v>
      </c>
    </row>
    <row r="617" spans="1:16" ht="24.95" customHeight="1" x14ac:dyDescent="0.2">
      <c r="A617" s="21" t="str">
        <f t="shared" si="27"/>
        <v>1441|1440011|2|2025|17281106000103|3913|544,92</v>
      </c>
      <c r="B617" s="21" t="str">
        <f t="shared" si="28"/>
        <v>1441|1440011|2|2025|6480</v>
      </c>
      <c r="C617" s="14">
        <v>1441</v>
      </c>
      <c r="D617" s="14">
        <v>1440011</v>
      </c>
      <c r="E617" s="14">
        <v>2</v>
      </c>
      <c r="F617" s="14">
        <v>2025</v>
      </c>
      <c r="G617" s="14">
        <v>17281106000103</v>
      </c>
      <c r="H617" s="15" t="s">
        <v>278</v>
      </c>
      <c r="I617" s="14">
        <v>3913</v>
      </c>
      <c r="J617" s="14" t="s">
        <v>148</v>
      </c>
      <c r="K617" s="16">
        <v>45939</v>
      </c>
      <c r="L617" s="14">
        <v>6480</v>
      </c>
      <c r="M617" s="34">
        <f t="shared" si="29"/>
        <v>544.91999999999996</v>
      </c>
      <c r="N617" s="17">
        <v>518.76</v>
      </c>
      <c r="O617" s="17">
        <v>26.16</v>
      </c>
      <c r="P617" s="3">
        <v>0</v>
      </c>
    </row>
    <row r="618" spans="1:16" ht="24.95" customHeight="1" x14ac:dyDescent="0.2">
      <c r="A618" s="21" t="str">
        <f t="shared" si="27"/>
        <v>1441|1440011|2|2025|17281106000103|3913|297,81</v>
      </c>
      <c r="B618" s="21" t="str">
        <f t="shared" si="28"/>
        <v>1441|1440011|2|2025|6481</v>
      </c>
      <c r="C618" s="14">
        <v>1441</v>
      </c>
      <c r="D618" s="14">
        <v>1440011</v>
      </c>
      <c r="E618" s="14">
        <v>2</v>
      </c>
      <c r="F618" s="14">
        <v>2025</v>
      </c>
      <c r="G618" s="14">
        <v>17281106000103</v>
      </c>
      <c r="H618" s="15" t="s">
        <v>278</v>
      </c>
      <c r="I618" s="14">
        <v>3913</v>
      </c>
      <c r="J618" s="14" t="s">
        <v>148</v>
      </c>
      <c r="K618" s="16">
        <v>45939</v>
      </c>
      <c r="L618" s="14">
        <v>6481</v>
      </c>
      <c r="M618" s="34">
        <f t="shared" si="29"/>
        <v>297.81</v>
      </c>
      <c r="N618" s="17">
        <v>283.52</v>
      </c>
      <c r="O618" s="17">
        <v>14.29</v>
      </c>
      <c r="P618" s="3">
        <v>0</v>
      </c>
    </row>
    <row r="619" spans="1:16" ht="24.95" customHeight="1" x14ac:dyDescent="0.2">
      <c r="A619" s="21" t="str">
        <f t="shared" si="27"/>
        <v>1441|1440011|2|2025|17281106000103|3913|50,53</v>
      </c>
      <c r="B619" s="21" t="str">
        <f t="shared" si="28"/>
        <v>1441|1440011|2|2025|6485</v>
      </c>
      <c r="C619" s="14">
        <v>1441</v>
      </c>
      <c r="D619" s="14">
        <v>1440011</v>
      </c>
      <c r="E619" s="14">
        <v>2</v>
      </c>
      <c r="F619" s="14">
        <v>2025</v>
      </c>
      <c r="G619" s="14">
        <v>17281106000103</v>
      </c>
      <c r="H619" s="15" t="s">
        <v>278</v>
      </c>
      <c r="I619" s="14">
        <v>3913</v>
      </c>
      <c r="J619" s="14" t="s">
        <v>148</v>
      </c>
      <c r="K619" s="16">
        <v>45939</v>
      </c>
      <c r="L619" s="14">
        <v>6485</v>
      </c>
      <c r="M619" s="34">
        <f t="shared" si="29"/>
        <v>50.53</v>
      </c>
      <c r="N619" s="17">
        <v>48.1</v>
      </c>
      <c r="O619" s="17">
        <v>2.4300000000000002</v>
      </c>
      <c r="P619" s="3">
        <v>0</v>
      </c>
    </row>
    <row r="620" spans="1:16" ht="24.95" customHeight="1" x14ac:dyDescent="0.2">
      <c r="A620" s="21" t="str">
        <f t="shared" si="27"/>
        <v>1441|1440011|2|2025|17281106000103|3913|62,52</v>
      </c>
      <c r="B620" s="21" t="str">
        <f t="shared" si="28"/>
        <v>1441|1440011|2|2025|6491</v>
      </c>
      <c r="C620" s="14">
        <v>1441</v>
      </c>
      <c r="D620" s="14">
        <v>1440011</v>
      </c>
      <c r="E620" s="14">
        <v>2</v>
      </c>
      <c r="F620" s="14">
        <v>2025</v>
      </c>
      <c r="G620" s="14">
        <v>17281106000103</v>
      </c>
      <c r="H620" s="15" t="s">
        <v>278</v>
      </c>
      <c r="I620" s="14">
        <v>3913</v>
      </c>
      <c r="J620" s="14" t="s">
        <v>148</v>
      </c>
      <c r="K620" s="16">
        <v>45939</v>
      </c>
      <c r="L620" s="14">
        <v>6491</v>
      </c>
      <c r="M620" s="34">
        <f t="shared" si="29"/>
        <v>62.52</v>
      </c>
      <c r="N620" s="17">
        <v>59.52</v>
      </c>
      <c r="O620" s="17">
        <v>3</v>
      </c>
      <c r="P620" s="3">
        <v>0</v>
      </c>
    </row>
    <row r="621" spans="1:16" ht="24.95" customHeight="1" x14ac:dyDescent="0.2">
      <c r="A621" s="21" t="str">
        <f t="shared" si="27"/>
        <v>1441|1440011|2|2025|17281106000103|3913|96,14</v>
      </c>
      <c r="B621" s="21" t="str">
        <f t="shared" si="28"/>
        <v>1441|1440011|2|2025|6493</v>
      </c>
      <c r="C621" s="14">
        <v>1441</v>
      </c>
      <c r="D621" s="14">
        <v>1440011</v>
      </c>
      <c r="E621" s="14">
        <v>2</v>
      </c>
      <c r="F621" s="14">
        <v>2025</v>
      </c>
      <c r="G621" s="14">
        <v>17281106000103</v>
      </c>
      <c r="H621" s="15" t="s">
        <v>278</v>
      </c>
      <c r="I621" s="14">
        <v>3913</v>
      </c>
      <c r="J621" s="14" t="s">
        <v>148</v>
      </c>
      <c r="K621" s="16">
        <v>45939</v>
      </c>
      <c r="L621" s="14">
        <v>6493</v>
      </c>
      <c r="M621" s="34">
        <f t="shared" si="29"/>
        <v>96.14</v>
      </c>
      <c r="N621" s="17">
        <v>91.53</v>
      </c>
      <c r="O621" s="17">
        <v>4.6100000000000003</v>
      </c>
      <c r="P621" s="3">
        <v>0</v>
      </c>
    </row>
    <row r="622" spans="1:16" ht="24.95" customHeight="1" x14ac:dyDescent="0.2">
      <c r="A622" s="21" t="str">
        <f t="shared" si="27"/>
        <v>1441|1440011|2|2025|17281106000103|3913|54,12</v>
      </c>
      <c r="B622" s="21" t="str">
        <f t="shared" si="28"/>
        <v>1441|1440011|2|2025|6494</v>
      </c>
      <c r="C622" s="14">
        <v>1441</v>
      </c>
      <c r="D622" s="14">
        <v>1440011</v>
      </c>
      <c r="E622" s="14">
        <v>2</v>
      </c>
      <c r="F622" s="14">
        <v>2025</v>
      </c>
      <c r="G622" s="14">
        <v>17281106000103</v>
      </c>
      <c r="H622" s="15" t="s">
        <v>278</v>
      </c>
      <c r="I622" s="14">
        <v>3913</v>
      </c>
      <c r="J622" s="14" t="s">
        <v>148</v>
      </c>
      <c r="K622" s="16">
        <v>45939</v>
      </c>
      <c r="L622" s="14">
        <v>6494</v>
      </c>
      <c r="M622" s="34">
        <f t="shared" si="29"/>
        <v>54.120000000000005</v>
      </c>
      <c r="N622" s="17">
        <v>51.52</v>
      </c>
      <c r="O622" s="17">
        <v>2.6</v>
      </c>
      <c r="P622" s="3">
        <v>0</v>
      </c>
    </row>
    <row r="623" spans="1:16" ht="24.95" customHeight="1" x14ac:dyDescent="0.2">
      <c r="A623" s="21" t="str">
        <f t="shared" si="27"/>
        <v>1441|1440011|2|2025|17281106000103|3913|108,35</v>
      </c>
      <c r="B623" s="21" t="str">
        <f t="shared" si="28"/>
        <v>1441|1440011|2|2025|6498</v>
      </c>
      <c r="C623" s="14">
        <v>1441</v>
      </c>
      <c r="D623" s="14">
        <v>1440011</v>
      </c>
      <c r="E623" s="14">
        <v>2</v>
      </c>
      <c r="F623" s="14">
        <v>2025</v>
      </c>
      <c r="G623" s="14">
        <v>17281106000103</v>
      </c>
      <c r="H623" s="15" t="s">
        <v>278</v>
      </c>
      <c r="I623" s="14">
        <v>3913</v>
      </c>
      <c r="J623" s="14" t="s">
        <v>148</v>
      </c>
      <c r="K623" s="16">
        <v>45939</v>
      </c>
      <c r="L623" s="14">
        <v>6498</v>
      </c>
      <c r="M623" s="34">
        <f t="shared" si="29"/>
        <v>108.35000000000001</v>
      </c>
      <c r="N623" s="17">
        <v>103.15</v>
      </c>
      <c r="O623" s="17">
        <v>5.2</v>
      </c>
      <c r="P623" s="3">
        <v>0</v>
      </c>
    </row>
    <row r="624" spans="1:16" ht="24.95" customHeight="1" x14ac:dyDescent="0.2">
      <c r="A624" s="21" t="str">
        <f t="shared" si="27"/>
        <v>1441|1440011|2|2025|17281106000103|3913|62,46</v>
      </c>
      <c r="B624" s="21" t="str">
        <f t="shared" si="28"/>
        <v>1441|1440011|2|2025|6502</v>
      </c>
      <c r="C624" s="14">
        <v>1441</v>
      </c>
      <c r="D624" s="14">
        <v>1440011</v>
      </c>
      <c r="E624" s="14">
        <v>2</v>
      </c>
      <c r="F624" s="14">
        <v>2025</v>
      </c>
      <c r="G624" s="14">
        <v>17281106000103</v>
      </c>
      <c r="H624" s="15" t="s">
        <v>278</v>
      </c>
      <c r="I624" s="14">
        <v>3913</v>
      </c>
      <c r="J624" s="14" t="s">
        <v>148</v>
      </c>
      <c r="K624" s="16">
        <v>45939</v>
      </c>
      <c r="L624" s="14">
        <v>6502</v>
      </c>
      <c r="M624" s="34">
        <f t="shared" si="29"/>
        <v>62.46</v>
      </c>
      <c r="N624" s="17">
        <v>59.46</v>
      </c>
      <c r="O624" s="17">
        <v>3</v>
      </c>
      <c r="P624" s="3">
        <v>0</v>
      </c>
    </row>
    <row r="625" spans="1:16" ht="24.95" customHeight="1" x14ac:dyDescent="0.2">
      <c r="A625" s="21" t="str">
        <f t="shared" si="27"/>
        <v>1441|1440011|2|2025|17281106000103|3913|2195,95</v>
      </c>
      <c r="B625" s="21" t="str">
        <f t="shared" si="28"/>
        <v>1441|1440011|2|2025|6508</v>
      </c>
      <c r="C625" s="14">
        <v>1441</v>
      </c>
      <c r="D625" s="14">
        <v>1440011</v>
      </c>
      <c r="E625" s="14">
        <v>2</v>
      </c>
      <c r="F625" s="14">
        <v>2025</v>
      </c>
      <c r="G625" s="14">
        <v>17281106000103</v>
      </c>
      <c r="H625" s="15" t="s">
        <v>278</v>
      </c>
      <c r="I625" s="14">
        <v>3913</v>
      </c>
      <c r="J625" s="14" t="s">
        <v>148</v>
      </c>
      <c r="K625" s="16">
        <v>45939</v>
      </c>
      <c r="L625" s="14">
        <v>6508</v>
      </c>
      <c r="M625" s="34">
        <f t="shared" si="29"/>
        <v>2195.9499999999998</v>
      </c>
      <c r="N625" s="17">
        <v>2090.54</v>
      </c>
      <c r="O625" s="17">
        <v>105.41</v>
      </c>
      <c r="P625" s="3">
        <v>0</v>
      </c>
    </row>
    <row r="626" spans="1:16" ht="24.95" customHeight="1" x14ac:dyDescent="0.2">
      <c r="A626" s="21" t="str">
        <f t="shared" si="27"/>
        <v>1441|1440011|2|2025|17281106000103|3913|120,87</v>
      </c>
      <c r="B626" s="21" t="str">
        <f t="shared" si="28"/>
        <v>1441|1440011|2|2025|6515</v>
      </c>
      <c r="C626" s="14">
        <v>1441</v>
      </c>
      <c r="D626" s="14">
        <v>1440011</v>
      </c>
      <c r="E626" s="14">
        <v>2</v>
      </c>
      <c r="F626" s="14">
        <v>2025</v>
      </c>
      <c r="G626" s="14">
        <v>17281106000103</v>
      </c>
      <c r="H626" s="15" t="s">
        <v>278</v>
      </c>
      <c r="I626" s="14">
        <v>3913</v>
      </c>
      <c r="J626" s="14" t="s">
        <v>148</v>
      </c>
      <c r="K626" s="16">
        <v>45939</v>
      </c>
      <c r="L626" s="14">
        <v>6515</v>
      </c>
      <c r="M626" s="34">
        <f t="shared" si="29"/>
        <v>120.86999999999999</v>
      </c>
      <c r="N626" s="17">
        <v>115.07</v>
      </c>
      <c r="O626" s="17">
        <v>5.8</v>
      </c>
      <c r="P626" s="3">
        <v>0</v>
      </c>
    </row>
    <row r="627" spans="1:16" ht="24.95" customHeight="1" x14ac:dyDescent="0.2">
      <c r="A627" s="21" t="str">
        <f t="shared" si="27"/>
        <v>1441|1440011|2|2025|17281106000103|3913|120,87</v>
      </c>
      <c r="B627" s="21" t="str">
        <f t="shared" si="28"/>
        <v>1441|1440011|2|2025|6520</v>
      </c>
      <c r="C627" s="14">
        <v>1441</v>
      </c>
      <c r="D627" s="14">
        <v>1440011</v>
      </c>
      <c r="E627" s="14">
        <v>2</v>
      </c>
      <c r="F627" s="14">
        <v>2025</v>
      </c>
      <c r="G627" s="14">
        <v>17281106000103</v>
      </c>
      <c r="H627" s="15" t="s">
        <v>278</v>
      </c>
      <c r="I627" s="14">
        <v>3913</v>
      </c>
      <c r="J627" s="14" t="s">
        <v>148</v>
      </c>
      <c r="K627" s="16">
        <v>45939</v>
      </c>
      <c r="L627" s="14">
        <v>6520</v>
      </c>
      <c r="M627" s="34">
        <f t="shared" si="29"/>
        <v>120.86999999999999</v>
      </c>
      <c r="N627" s="17">
        <v>115.07</v>
      </c>
      <c r="O627" s="17">
        <v>5.8</v>
      </c>
      <c r="P627" s="3">
        <v>0</v>
      </c>
    </row>
    <row r="628" spans="1:16" ht="24.95" customHeight="1" x14ac:dyDescent="0.2">
      <c r="A628" s="21" t="str">
        <f t="shared" si="27"/>
        <v>1441|1440011|2|2025|17281106000103|3913|31,1</v>
      </c>
      <c r="B628" s="21" t="str">
        <f t="shared" si="28"/>
        <v>1441|1440011|2|2025|6529</v>
      </c>
      <c r="C628" s="14">
        <v>1441</v>
      </c>
      <c r="D628" s="14">
        <v>1440011</v>
      </c>
      <c r="E628" s="14">
        <v>2</v>
      </c>
      <c r="F628" s="14">
        <v>2025</v>
      </c>
      <c r="G628" s="14">
        <v>17281106000103</v>
      </c>
      <c r="H628" s="15" t="s">
        <v>278</v>
      </c>
      <c r="I628" s="14">
        <v>3913</v>
      </c>
      <c r="J628" s="14" t="s">
        <v>148</v>
      </c>
      <c r="K628" s="16">
        <v>45939</v>
      </c>
      <c r="L628" s="14">
        <v>6529</v>
      </c>
      <c r="M628" s="34">
        <f t="shared" si="29"/>
        <v>31.099999999999998</v>
      </c>
      <c r="N628" s="17">
        <v>29.61</v>
      </c>
      <c r="O628" s="17">
        <v>1.49</v>
      </c>
      <c r="P628" s="3">
        <v>0</v>
      </c>
    </row>
    <row r="629" spans="1:16" ht="24.95" customHeight="1" x14ac:dyDescent="0.2">
      <c r="A629" s="21" t="str">
        <f t="shared" si="27"/>
        <v>1441|1440011|2|2025|17281106000103|3913|96,08</v>
      </c>
      <c r="B629" s="21" t="str">
        <f t="shared" si="28"/>
        <v>1441|1440011|2|2025|6533</v>
      </c>
      <c r="C629" s="14">
        <v>1441</v>
      </c>
      <c r="D629" s="14">
        <v>1440011</v>
      </c>
      <c r="E629" s="14">
        <v>2</v>
      </c>
      <c r="F629" s="14">
        <v>2025</v>
      </c>
      <c r="G629" s="14">
        <v>17281106000103</v>
      </c>
      <c r="H629" s="15" t="s">
        <v>278</v>
      </c>
      <c r="I629" s="14">
        <v>3913</v>
      </c>
      <c r="J629" s="14" t="s">
        <v>148</v>
      </c>
      <c r="K629" s="16">
        <v>45939</v>
      </c>
      <c r="L629" s="14">
        <v>6533</v>
      </c>
      <c r="M629" s="34">
        <f t="shared" si="29"/>
        <v>96.08</v>
      </c>
      <c r="N629" s="17">
        <v>91.47</v>
      </c>
      <c r="O629" s="17">
        <v>4.6100000000000003</v>
      </c>
      <c r="P629" s="3">
        <v>0</v>
      </c>
    </row>
    <row r="630" spans="1:16" ht="24.95" customHeight="1" x14ac:dyDescent="0.2">
      <c r="A630" s="21" t="str">
        <f t="shared" si="27"/>
        <v>1441|1440011|2|2025|17281106000103|3913|87,29</v>
      </c>
      <c r="B630" s="21" t="str">
        <f t="shared" si="28"/>
        <v>1441|1440011|2|2025|6535</v>
      </c>
      <c r="C630" s="14">
        <v>1441</v>
      </c>
      <c r="D630" s="14">
        <v>1440011</v>
      </c>
      <c r="E630" s="14">
        <v>2</v>
      </c>
      <c r="F630" s="14">
        <v>2025</v>
      </c>
      <c r="G630" s="14">
        <v>17281106000103</v>
      </c>
      <c r="H630" s="15" t="s">
        <v>278</v>
      </c>
      <c r="I630" s="14">
        <v>3913</v>
      </c>
      <c r="J630" s="14" t="s">
        <v>148</v>
      </c>
      <c r="K630" s="16">
        <v>45939</v>
      </c>
      <c r="L630" s="14">
        <v>6535</v>
      </c>
      <c r="M630" s="34">
        <f t="shared" si="29"/>
        <v>87.289999999999992</v>
      </c>
      <c r="N630" s="17">
        <v>83.1</v>
      </c>
      <c r="O630" s="17">
        <v>4.1900000000000004</v>
      </c>
      <c r="P630" s="3">
        <v>0</v>
      </c>
    </row>
    <row r="631" spans="1:16" ht="24.95" customHeight="1" x14ac:dyDescent="0.2">
      <c r="A631" s="21" t="str">
        <f t="shared" si="27"/>
        <v>1441|1440011|2|2025|17281106000103|3913|62,46</v>
      </c>
      <c r="B631" s="21" t="str">
        <f t="shared" si="28"/>
        <v>1441|1440011|2|2025|6539</v>
      </c>
      <c r="C631" s="14">
        <v>1441</v>
      </c>
      <c r="D631" s="14">
        <v>1440011</v>
      </c>
      <c r="E631" s="14">
        <v>2</v>
      </c>
      <c r="F631" s="14">
        <v>2025</v>
      </c>
      <c r="G631" s="14">
        <v>17281106000103</v>
      </c>
      <c r="H631" s="15" t="s">
        <v>278</v>
      </c>
      <c r="I631" s="14">
        <v>3913</v>
      </c>
      <c r="J631" s="14" t="s">
        <v>148</v>
      </c>
      <c r="K631" s="16">
        <v>45939</v>
      </c>
      <c r="L631" s="14">
        <v>6539</v>
      </c>
      <c r="M631" s="34">
        <f t="shared" si="29"/>
        <v>62.46</v>
      </c>
      <c r="N631" s="17">
        <v>59.46</v>
      </c>
      <c r="O631" s="17">
        <v>3</v>
      </c>
      <c r="P631" s="3">
        <v>0</v>
      </c>
    </row>
    <row r="632" spans="1:16" ht="24.95" customHeight="1" x14ac:dyDescent="0.2">
      <c r="A632" s="21" t="str">
        <f t="shared" si="27"/>
        <v>1441|1440011|2|2025|17281106000103|3913|62,17</v>
      </c>
      <c r="B632" s="21" t="str">
        <f t="shared" si="28"/>
        <v>1441|1440011|2|2025|6542</v>
      </c>
      <c r="C632" s="14">
        <v>1441</v>
      </c>
      <c r="D632" s="14">
        <v>1440011</v>
      </c>
      <c r="E632" s="14">
        <v>2</v>
      </c>
      <c r="F632" s="14">
        <v>2025</v>
      </c>
      <c r="G632" s="14">
        <v>17281106000103</v>
      </c>
      <c r="H632" s="15" t="s">
        <v>278</v>
      </c>
      <c r="I632" s="14">
        <v>3913</v>
      </c>
      <c r="J632" s="14" t="s">
        <v>148</v>
      </c>
      <c r="K632" s="16">
        <v>45939</v>
      </c>
      <c r="L632" s="14">
        <v>6542</v>
      </c>
      <c r="M632" s="34">
        <f t="shared" si="29"/>
        <v>62.169999999999995</v>
      </c>
      <c r="N632" s="17">
        <v>59.19</v>
      </c>
      <c r="O632" s="17">
        <v>2.98</v>
      </c>
      <c r="P632" s="3">
        <v>0</v>
      </c>
    </row>
    <row r="633" spans="1:16" ht="24.95" customHeight="1" x14ac:dyDescent="0.2">
      <c r="A633" s="21" t="str">
        <f t="shared" si="27"/>
        <v>1441|1440011|2|2025|17281106000103|3913|159,23</v>
      </c>
      <c r="B633" s="21" t="str">
        <f t="shared" si="28"/>
        <v>1441|1440011|2|2025|6549</v>
      </c>
      <c r="C633" s="14">
        <v>1441</v>
      </c>
      <c r="D633" s="14">
        <v>1440011</v>
      </c>
      <c r="E633" s="14">
        <v>2</v>
      </c>
      <c r="F633" s="14">
        <v>2025</v>
      </c>
      <c r="G633" s="14">
        <v>17281106000103</v>
      </c>
      <c r="H633" s="15" t="s">
        <v>278</v>
      </c>
      <c r="I633" s="14">
        <v>3913</v>
      </c>
      <c r="J633" s="14" t="s">
        <v>148</v>
      </c>
      <c r="K633" s="16">
        <v>45939</v>
      </c>
      <c r="L633" s="14">
        <v>6549</v>
      </c>
      <c r="M633" s="34">
        <f t="shared" si="29"/>
        <v>159.22999999999999</v>
      </c>
      <c r="N633" s="17">
        <v>151.59</v>
      </c>
      <c r="O633" s="17">
        <v>7.64</v>
      </c>
      <c r="P633" s="3">
        <v>0</v>
      </c>
    </row>
    <row r="634" spans="1:16" ht="24.95" customHeight="1" x14ac:dyDescent="0.2">
      <c r="A634" s="21" t="str">
        <f t="shared" si="27"/>
        <v>1441|1440011|2|2025|17281106000103|3913|293,87</v>
      </c>
      <c r="B634" s="21" t="str">
        <f t="shared" si="28"/>
        <v>1441|1440011|2|2025|6559</v>
      </c>
      <c r="C634" s="14">
        <v>1441</v>
      </c>
      <c r="D634" s="14">
        <v>1440011</v>
      </c>
      <c r="E634" s="14">
        <v>2</v>
      </c>
      <c r="F634" s="14">
        <v>2025</v>
      </c>
      <c r="G634" s="14">
        <v>17281106000103</v>
      </c>
      <c r="H634" s="15" t="s">
        <v>278</v>
      </c>
      <c r="I634" s="14">
        <v>3913</v>
      </c>
      <c r="J634" s="14" t="s">
        <v>148</v>
      </c>
      <c r="K634" s="16">
        <v>45939</v>
      </c>
      <c r="L634" s="14">
        <v>6559</v>
      </c>
      <c r="M634" s="34">
        <f t="shared" si="29"/>
        <v>293.87</v>
      </c>
      <c r="N634" s="17">
        <v>279.76</v>
      </c>
      <c r="O634" s="17">
        <v>14.11</v>
      </c>
      <c r="P634" s="3">
        <v>0</v>
      </c>
    </row>
    <row r="635" spans="1:16" ht="24.95" customHeight="1" x14ac:dyDescent="0.2">
      <c r="A635" s="21" t="str">
        <f t="shared" si="27"/>
        <v>1441|1440011|2|2025|17281106000103|3913|146,39</v>
      </c>
      <c r="B635" s="21" t="str">
        <f t="shared" si="28"/>
        <v>1441|1440011|2|2025|6763</v>
      </c>
      <c r="C635" s="14">
        <v>1441</v>
      </c>
      <c r="D635" s="14">
        <v>1440011</v>
      </c>
      <c r="E635" s="14">
        <v>2</v>
      </c>
      <c r="F635" s="14">
        <v>2025</v>
      </c>
      <c r="G635" s="14">
        <v>17281106000103</v>
      </c>
      <c r="H635" s="15" t="s">
        <v>278</v>
      </c>
      <c r="I635" s="14">
        <v>3913</v>
      </c>
      <c r="J635" s="14" t="s">
        <v>148</v>
      </c>
      <c r="K635" s="16">
        <v>45951</v>
      </c>
      <c r="L635" s="14">
        <v>6763</v>
      </c>
      <c r="M635" s="34">
        <f t="shared" si="29"/>
        <v>146.39000000000001</v>
      </c>
      <c r="N635" s="17">
        <v>139.36000000000001</v>
      </c>
      <c r="O635" s="17">
        <v>7.03</v>
      </c>
      <c r="P635" s="3">
        <v>0</v>
      </c>
    </row>
    <row r="636" spans="1:16" ht="24.95" customHeight="1" x14ac:dyDescent="0.2">
      <c r="A636" s="21" t="str">
        <f t="shared" si="27"/>
        <v>1441|1440011|2|2025|17281106000103|3913|70,93</v>
      </c>
      <c r="B636" s="21" t="str">
        <f t="shared" si="28"/>
        <v>1441|1440011|2|2025|6764</v>
      </c>
      <c r="C636" s="14">
        <v>1441</v>
      </c>
      <c r="D636" s="14">
        <v>1440011</v>
      </c>
      <c r="E636" s="14">
        <v>2</v>
      </c>
      <c r="F636" s="14">
        <v>2025</v>
      </c>
      <c r="G636" s="14">
        <v>17281106000103</v>
      </c>
      <c r="H636" s="15" t="s">
        <v>278</v>
      </c>
      <c r="I636" s="14">
        <v>3913</v>
      </c>
      <c r="J636" s="14" t="s">
        <v>148</v>
      </c>
      <c r="K636" s="16">
        <v>45951</v>
      </c>
      <c r="L636" s="14">
        <v>6764</v>
      </c>
      <c r="M636" s="34">
        <f t="shared" si="29"/>
        <v>70.930000000000007</v>
      </c>
      <c r="N636" s="17">
        <v>67.53</v>
      </c>
      <c r="O636" s="17">
        <v>3.4</v>
      </c>
      <c r="P636" s="3">
        <v>0</v>
      </c>
    </row>
    <row r="637" spans="1:16" ht="24.95" customHeight="1" x14ac:dyDescent="0.2">
      <c r="A637" s="21" t="str">
        <f t="shared" si="27"/>
        <v>1441|1440011|2|2025|17281106000103|3913|70,93</v>
      </c>
      <c r="B637" s="21" t="str">
        <f t="shared" si="28"/>
        <v>1441|1440011|2|2025|6765</v>
      </c>
      <c r="C637" s="14">
        <v>1441</v>
      </c>
      <c r="D637" s="14">
        <v>1440011</v>
      </c>
      <c r="E637" s="14">
        <v>2</v>
      </c>
      <c r="F637" s="14">
        <v>2025</v>
      </c>
      <c r="G637" s="14">
        <v>17281106000103</v>
      </c>
      <c r="H637" s="15" t="s">
        <v>278</v>
      </c>
      <c r="I637" s="14">
        <v>3913</v>
      </c>
      <c r="J637" s="14" t="s">
        <v>148</v>
      </c>
      <c r="K637" s="16">
        <v>45951</v>
      </c>
      <c r="L637" s="14">
        <v>6765</v>
      </c>
      <c r="M637" s="34">
        <f t="shared" si="29"/>
        <v>70.930000000000007</v>
      </c>
      <c r="N637" s="17">
        <v>67.53</v>
      </c>
      <c r="O637" s="17">
        <v>3.4</v>
      </c>
      <c r="P637" s="3">
        <v>0</v>
      </c>
    </row>
    <row r="638" spans="1:16" ht="24.95" customHeight="1" x14ac:dyDescent="0.2">
      <c r="A638" s="21" t="str">
        <f t="shared" si="27"/>
        <v>1441|1440011|2|2025|17281106000103|3913|62,52</v>
      </c>
      <c r="B638" s="21" t="str">
        <f t="shared" si="28"/>
        <v>1441|1440011|2|2025|6766</v>
      </c>
      <c r="C638" s="14">
        <v>1441</v>
      </c>
      <c r="D638" s="14">
        <v>1440011</v>
      </c>
      <c r="E638" s="14">
        <v>2</v>
      </c>
      <c r="F638" s="14">
        <v>2025</v>
      </c>
      <c r="G638" s="14">
        <v>17281106000103</v>
      </c>
      <c r="H638" s="15" t="s">
        <v>278</v>
      </c>
      <c r="I638" s="14">
        <v>3913</v>
      </c>
      <c r="J638" s="14" t="s">
        <v>148</v>
      </c>
      <c r="K638" s="16">
        <v>45951</v>
      </c>
      <c r="L638" s="14">
        <v>6766</v>
      </c>
      <c r="M638" s="34">
        <f t="shared" si="29"/>
        <v>62.52</v>
      </c>
      <c r="N638" s="17">
        <v>59.52</v>
      </c>
      <c r="O638" s="17">
        <v>3</v>
      </c>
      <c r="P638" s="3">
        <v>0</v>
      </c>
    </row>
    <row r="639" spans="1:16" ht="24.95" customHeight="1" x14ac:dyDescent="0.2">
      <c r="A639" s="21" t="str">
        <f t="shared" si="27"/>
        <v>1441|1440011|2|2025|17281106000103|3913|260,38</v>
      </c>
      <c r="B639" s="21" t="str">
        <f t="shared" si="28"/>
        <v>1441|1440011|2|2025|6771</v>
      </c>
      <c r="C639" s="14">
        <v>1441</v>
      </c>
      <c r="D639" s="14">
        <v>1440011</v>
      </c>
      <c r="E639" s="14">
        <v>2</v>
      </c>
      <c r="F639" s="14">
        <v>2025</v>
      </c>
      <c r="G639" s="14">
        <v>17281106000103</v>
      </c>
      <c r="H639" s="15" t="s">
        <v>278</v>
      </c>
      <c r="I639" s="14">
        <v>3913</v>
      </c>
      <c r="J639" s="14" t="s">
        <v>148</v>
      </c>
      <c r="K639" s="16">
        <v>45952</v>
      </c>
      <c r="L639" s="14">
        <v>6771</v>
      </c>
      <c r="M639" s="34">
        <f t="shared" si="29"/>
        <v>260.38</v>
      </c>
      <c r="N639" s="17">
        <v>247.88</v>
      </c>
      <c r="O639" s="17">
        <v>12.5</v>
      </c>
      <c r="P639" s="3">
        <v>0</v>
      </c>
    </row>
    <row r="640" spans="1:16" ht="24.95" customHeight="1" x14ac:dyDescent="0.2">
      <c r="A640" s="21" t="str">
        <f t="shared" si="27"/>
        <v>1441|1440011|2|2025|17281106000103|3913|226,56</v>
      </c>
      <c r="B640" s="21" t="str">
        <f t="shared" si="28"/>
        <v>1441|1440011|2|2025|6776</v>
      </c>
      <c r="C640" s="14">
        <v>1441</v>
      </c>
      <c r="D640" s="14">
        <v>1440011</v>
      </c>
      <c r="E640" s="14">
        <v>2</v>
      </c>
      <c r="F640" s="14">
        <v>2025</v>
      </c>
      <c r="G640" s="14">
        <v>17281106000103</v>
      </c>
      <c r="H640" s="15" t="s">
        <v>278</v>
      </c>
      <c r="I640" s="14">
        <v>3913</v>
      </c>
      <c r="J640" s="14" t="s">
        <v>148</v>
      </c>
      <c r="K640" s="16">
        <v>45952</v>
      </c>
      <c r="L640" s="14">
        <v>6776</v>
      </c>
      <c r="M640" s="34">
        <f t="shared" si="29"/>
        <v>226.56</v>
      </c>
      <c r="N640" s="17">
        <v>215.69</v>
      </c>
      <c r="O640" s="17">
        <v>10.87</v>
      </c>
      <c r="P640" s="3">
        <v>0</v>
      </c>
    </row>
    <row r="641" spans="1:16" ht="24.95" customHeight="1" x14ac:dyDescent="0.2">
      <c r="A641" s="21" t="str">
        <f t="shared" si="27"/>
        <v>1441|1440011|2|2025|17281106000103|3913|99,99</v>
      </c>
      <c r="B641" s="21" t="str">
        <f t="shared" si="28"/>
        <v>1441|1440011|2|2025|6782</v>
      </c>
      <c r="C641" s="14">
        <v>1441</v>
      </c>
      <c r="D641" s="14">
        <v>1440011</v>
      </c>
      <c r="E641" s="14">
        <v>2</v>
      </c>
      <c r="F641" s="14">
        <v>2025</v>
      </c>
      <c r="G641" s="14">
        <v>17281106000103</v>
      </c>
      <c r="H641" s="15" t="s">
        <v>278</v>
      </c>
      <c r="I641" s="14">
        <v>3913</v>
      </c>
      <c r="J641" s="14" t="s">
        <v>148</v>
      </c>
      <c r="K641" s="16">
        <v>45952</v>
      </c>
      <c r="L641" s="14">
        <v>6782</v>
      </c>
      <c r="M641" s="34">
        <f t="shared" si="29"/>
        <v>99.99</v>
      </c>
      <c r="N641" s="17">
        <v>95.19</v>
      </c>
      <c r="O641" s="17">
        <v>4.8</v>
      </c>
      <c r="P641" s="3">
        <v>0</v>
      </c>
    </row>
    <row r="642" spans="1:16" ht="24.95" customHeight="1" x14ac:dyDescent="0.2">
      <c r="A642" s="21" t="str">
        <f t="shared" si="27"/>
        <v>1441|1440011|2|2025|17281106000103|3913|370,57</v>
      </c>
      <c r="B642" s="21" t="str">
        <f t="shared" si="28"/>
        <v>1441|1440011|2|2025|6783</v>
      </c>
      <c r="C642" s="14">
        <v>1441</v>
      </c>
      <c r="D642" s="14">
        <v>1440011</v>
      </c>
      <c r="E642" s="14">
        <v>2</v>
      </c>
      <c r="F642" s="14">
        <v>2025</v>
      </c>
      <c r="G642" s="14">
        <v>17281106000103</v>
      </c>
      <c r="H642" s="15" t="s">
        <v>278</v>
      </c>
      <c r="I642" s="14">
        <v>3913</v>
      </c>
      <c r="J642" s="14" t="s">
        <v>148</v>
      </c>
      <c r="K642" s="16">
        <v>45952</v>
      </c>
      <c r="L642" s="14">
        <v>6783</v>
      </c>
      <c r="M642" s="34">
        <f t="shared" si="29"/>
        <v>370.57</v>
      </c>
      <c r="N642" s="17">
        <v>352.78</v>
      </c>
      <c r="O642" s="17">
        <v>17.79</v>
      </c>
      <c r="P642" s="3">
        <v>0</v>
      </c>
    </row>
    <row r="643" spans="1:16" ht="24.95" customHeight="1" x14ac:dyDescent="0.2">
      <c r="A643" s="21" t="str">
        <f t="shared" si="27"/>
        <v>1441|1440011|2|2025|17281106000103|3913|293,2</v>
      </c>
      <c r="B643" s="21" t="str">
        <f t="shared" si="28"/>
        <v>1441|1440011|2|2025|6788</v>
      </c>
      <c r="C643" s="14">
        <v>1441</v>
      </c>
      <c r="D643" s="14">
        <v>1440011</v>
      </c>
      <c r="E643" s="14">
        <v>2</v>
      </c>
      <c r="F643" s="14">
        <v>2025</v>
      </c>
      <c r="G643" s="14">
        <v>17281106000103</v>
      </c>
      <c r="H643" s="15" t="s">
        <v>278</v>
      </c>
      <c r="I643" s="14">
        <v>3913</v>
      </c>
      <c r="J643" s="14" t="s">
        <v>148</v>
      </c>
      <c r="K643" s="16">
        <v>45952</v>
      </c>
      <c r="L643" s="14">
        <v>6788</v>
      </c>
      <c r="M643" s="34">
        <f t="shared" si="29"/>
        <v>293.2</v>
      </c>
      <c r="N643" s="17">
        <v>279.13</v>
      </c>
      <c r="O643" s="17">
        <v>14.07</v>
      </c>
      <c r="P643" s="3">
        <v>0</v>
      </c>
    </row>
    <row r="644" spans="1:16" ht="24.95" customHeight="1" x14ac:dyDescent="0.2">
      <c r="A644" s="21" t="str">
        <f t="shared" si="27"/>
        <v>1441|1440011|2|2025|17281106000103|3913|158,91</v>
      </c>
      <c r="B644" s="21" t="str">
        <f t="shared" si="28"/>
        <v>1441|1440011|2|2025|6790</v>
      </c>
      <c r="C644" s="14">
        <v>1441</v>
      </c>
      <c r="D644" s="14">
        <v>1440011</v>
      </c>
      <c r="E644" s="14">
        <v>2</v>
      </c>
      <c r="F644" s="14">
        <v>2025</v>
      </c>
      <c r="G644" s="14">
        <v>17281106000103</v>
      </c>
      <c r="H644" s="15" t="s">
        <v>278</v>
      </c>
      <c r="I644" s="14">
        <v>3913</v>
      </c>
      <c r="J644" s="14" t="s">
        <v>148</v>
      </c>
      <c r="K644" s="16">
        <v>45952</v>
      </c>
      <c r="L644" s="14">
        <v>6790</v>
      </c>
      <c r="M644" s="34">
        <f t="shared" si="29"/>
        <v>158.91</v>
      </c>
      <c r="N644" s="17">
        <v>151.28</v>
      </c>
      <c r="O644" s="17">
        <v>7.63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1441|1440011|2|2025|17281106000103|3913|0</v>
      </c>
      <c r="B645" s="21" t="str">
        <f t="shared" ref="B645:B708" si="31">C645&amp;"|"&amp;D645&amp;"|"&amp;E645&amp;"|"&amp;F645&amp;"|"&amp;L645</f>
        <v>1441|1440011|2|2025|6793</v>
      </c>
      <c r="C645" s="14">
        <v>1441</v>
      </c>
      <c r="D645" s="14">
        <v>1440011</v>
      </c>
      <c r="E645" s="14">
        <v>2</v>
      </c>
      <c r="F645" s="14">
        <v>2025</v>
      </c>
      <c r="G645" s="14">
        <v>17281106000103</v>
      </c>
      <c r="H645" s="15" t="s">
        <v>278</v>
      </c>
      <c r="I645" s="14">
        <v>3913</v>
      </c>
      <c r="J645" s="14" t="s">
        <v>148</v>
      </c>
      <c r="K645" s="16">
        <v>45952</v>
      </c>
      <c r="L645" s="14">
        <v>6793</v>
      </c>
      <c r="M645" s="34">
        <f t="shared" si="29"/>
        <v>0</v>
      </c>
      <c r="N645" s="17">
        <v>0</v>
      </c>
      <c r="O645" s="17">
        <v>0</v>
      </c>
      <c r="P645" s="3">
        <v>0</v>
      </c>
    </row>
    <row r="646" spans="1:16" ht="24.95" customHeight="1" x14ac:dyDescent="0.2">
      <c r="A646" s="21" t="str">
        <f t="shared" si="30"/>
        <v>1441|1440011|2|2025|17281106000103|3913|475,49</v>
      </c>
      <c r="B646" s="21" t="str">
        <f t="shared" si="31"/>
        <v>1441|1440011|2|2025|6796</v>
      </c>
      <c r="C646" s="14">
        <v>1441</v>
      </c>
      <c r="D646" s="14">
        <v>1440011</v>
      </c>
      <c r="E646" s="14">
        <v>2</v>
      </c>
      <c r="F646" s="14">
        <v>2025</v>
      </c>
      <c r="G646" s="14">
        <v>17281106000103</v>
      </c>
      <c r="H646" s="15" t="s">
        <v>278</v>
      </c>
      <c r="I646" s="14">
        <v>3913</v>
      </c>
      <c r="J646" s="14" t="s">
        <v>148</v>
      </c>
      <c r="K646" s="16">
        <v>45952</v>
      </c>
      <c r="L646" s="14">
        <v>6796</v>
      </c>
      <c r="M646" s="34">
        <f t="shared" ref="M646:M709" si="32">N646+O646</f>
        <v>475.49</v>
      </c>
      <c r="N646" s="17">
        <v>452.67</v>
      </c>
      <c r="O646" s="17">
        <v>22.82</v>
      </c>
      <c r="P646" s="3">
        <v>0</v>
      </c>
    </row>
    <row r="647" spans="1:16" ht="24.95" customHeight="1" x14ac:dyDescent="0.2">
      <c r="A647" s="21" t="str">
        <f t="shared" si="30"/>
        <v>1441|1440011|2|2025|17281106000103|3913|95,82</v>
      </c>
      <c r="B647" s="21" t="str">
        <f t="shared" si="31"/>
        <v>1441|1440011|2|2025|6799</v>
      </c>
      <c r="C647" s="14">
        <v>1441</v>
      </c>
      <c r="D647" s="14">
        <v>1440011</v>
      </c>
      <c r="E647" s="14">
        <v>2</v>
      </c>
      <c r="F647" s="14">
        <v>2025</v>
      </c>
      <c r="G647" s="14">
        <v>17281106000103</v>
      </c>
      <c r="H647" s="15" t="s">
        <v>278</v>
      </c>
      <c r="I647" s="14">
        <v>3913</v>
      </c>
      <c r="J647" s="14" t="s">
        <v>148</v>
      </c>
      <c r="K647" s="16">
        <v>45952</v>
      </c>
      <c r="L647" s="14">
        <v>6799</v>
      </c>
      <c r="M647" s="34">
        <f t="shared" si="32"/>
        <v>95.82</v>
      </c>
      <c r="N647" s="17">
        <v>91.22</v>
      </c>
      <c r="O647" s="17">
        <v>4.5999999999999996</v>
      </c>
      <c r="P647" s="3">
        <v>0</v>
      </c>
    </row>
    <row r="648" spans="1:16" ht="24.95" customHeight="1" x14ac:dyDescent="0.2">
      <c r="A648" s="21" t="str">
        <f t="shared" si="30"/>
        <v>1441|1440011|2|2025|17281106000103|3913|129,81</v>
      </c>
      <c r="B648" s="21" t="str">
        <f t="shared" si="31"/>
        <v>1441|1440011|2|2025|6804</v>
      </c>
      <c r="C648" s="14">
        <v>1441</v>
      </c>
      <c r="D648" s="14">
        <v>1440011</v>
      </c>
      <c r="E648" s="14">
        <v>2</v>
      </c>
      <c r="F648" s="14">
        <v>2025</v>
      </c>
      <c r="G648" s="14">
        <v>17281106000103</v>
      </c>
      <c r="H648" s="15" t="s">
        <v>278</v>
      </c>
      <c r="I648" s="14">
        <v>3913</v>
      </c>
      <c r="J648" s="14" t="s">
        <v>148</v>
      </c>
      <c r="K648" s="16">
        <v>45952</v>
      </c>
      <c r="L648" s="14">
        <v>6804</v>
      </c>
      <c r="M648" s="34">
        <f t="shared" si="32"/>
        <v>129.81</v>
      </c>
      <c r="N648" s="17">
        <v>123.58</v>
      </c>
      <c r="O648" s="17">
        <v>6.23</v>
      </c>
      <c r="P648" s="3">
        <v>0</v>
      </c>
    </row>
    <row r="649" spans="1:16" ht="24.95" customHeight="1" x14ac:dyDescent="0.2">
      <c r="A649" s="21" t="str">
        <f t="shared" si="30"/>
        <v>1441|1440011|2|2025|17281106000103|3913|145,91</v>
      </c>
      <c r="B649" s="21" t="str">
        <f t="shared" si="31"/>
        <v>1441|1440011|2|2025|6811</v>
      </c>
      <c r="C649" s="14">
        <v>1441</v>
      </c>
      <c r="D649" s="14">
        <v>1440011</v>
      </c>
      <c r="E649" s="14">
        <v>2</v>
      </c>
      <c r="F649" s="14">
        <v>2025</v>
      </c>
      <c r="G649" s="14">
        <v>17281106000103</v>
      </c>
      <c r="H649" s="15" t="s">
        <v>278</v>
      </c>
      <c r="I649" s="14">
        <v>3913</v>
      </c>
      <c r="J649" s="14" t="s">
        <v>148</v>
      </c>
      <c r="K649" s="16">
        <v>45952</v>
      </c>
      <c r="L649" s="14">
        <v>6811</v>
      </c>
      <c r="M649" s="34">
        <f t="shared" si="32"/>
        <v>145.91</v>
      </c>
      <c r="N649" s="17">
        <v>138.91</v>
      </c>
      <c r="O649" s="17">
        <v>7</v>
      </c>
      <c r="P649" s="3">
        <v>0</v>
      </c>
    </row>
    <row r="650" spans="1:16" ht="24.95" customHeight="1" x14ac:dyDescent="0.2">
      <c r="A650" s="21" t="str">
        <f t="shared" si="30"/>
        <v>1441|1440011|2|2025|17281106000103|3913|70,8</v>
      </c>
      <c r="B650" s="21" t="str">
        <f t="shared" si="31"/>
        <v>1441|1440011|2|2025|6817</v>
      </c>
      <c r="C650" s="14">
        <v>1441</v>
      </c>
      <c r="D650" s="14">
        <v>1440011</v>
      </c>
      <c r="E650" s="14">
        <v>2</v>
      </c>
      <c r="F650" s="14">
        <v>2025</v>
      </c>
      <c r="G650" s="14">
        <v>17281106000103</v>
      </c>
      <c r="H650" s="15" t="s">
        <v>278</v>
      </c>
      <c r="I650" s="14">
        <v>3913</v>
      </c>
      <c r="J650" s="14" t="s">
        <v>148</v>
      </c>
      <c r="K650" s="16">
        <v>45952</v>
      </c>
      <c r="L650" s="14">
        <v>6817</v>
      </c>
      <c r="M650" s="34">
        <f t="shared" si="32"/>
        <v>70.800000000000011</v>
      </c>
      <c r="N650" s="17">
        <v>67.400000000000006</v>
      </c>
      <c r="O650" s="17">
        <v>3.4</v>
      </c>
      <c r="P650" s="3">
        <v>0</v>
      </c>
    </row>
    <row r="651" spans="1:16" ht="24.95" customHeight="1" x14ac:dyDescent="0.2">
      <c r="A651" s="21" t="str">
        <f t="shared" si="30"/>
        <v>1441|1440011|2|2025|17281106000103|3913|7943,14</v>
      </c>
      <c r="B651" s="21" t="str">
        <f t="shared" si="31"/>
        <v>1441|1440011|2|2025|6819</v>
      </c>
      <c r="C651" s="14">
        <v>1441</v>
      </c>
      <c r="D651" s="14">
        <v>1440011</v>
      </c>
      <c r="E651" s="14">
        <v>2</v>
      </c>
      <c r="F651" s="14">
        <v>2025</v>
      </c>
      <c r="G651" s="14">
        <v>17281106000103</v>
      </c>
      <c r="H651" s="15" t="s">
        <v>278</v>
      </c>
      <c r="I651" s="14">
        <v>3913</v>
      </c>
      <c r="J651" s="14" t="s">
        <v>148</v>
      </c>
      <c r="K651" s="16">
        <v>45952</v>
      </c>
      <c r="L651" s="14">
        <v>6819</v>
      </c>
      <c r="M651" s="34">
        <f t="shared" si="32"/>
        <v>7943.1399999999994</v>
      </c>
      <c r="N651" s="17">
        <v>7561.87</v>
      </c>
      <c r="O651" s="17">
        <v>381.27</v>
      </c>
      <c r="P651" s="3">
        <v>0</v>
      </c>
    </row>
    <row r="652" spans="1:16" ht="24.95" customHeight="1" x14ac:dyDescent="0.2">
      <c r="A652" s="21" t="str">
        <f t="shared" si="30"/>
        <v>1441|1440011|2|2025|17281106000103|3913|245,03</v>
      </c>
      <c r="B652" s="21" t="str">
        <f t="shared" si="31"/>
        <v>1441|1440011|2|2025|6823</v>
      </c>
      <c r="C652" s="14">
        <v>1441</v>
      </c>
      <c r="D652" s="14">
        <v>1440011</v>
      </c>
      <c r="E652" s="14">
        <v>2</v>
      </c>
      <c r="F652" s="14">
        <v>2025</v>
      </c>
      <c r="G652" s="14">
        <v>17281106000103</v>
      </c>
      <c r="H652" s="15" t="s">
        <v>278</v>
      </c>
      <c r="I652" s="14">
        <v>3913</v>
      </c>
      <c r="J652" s="14" t="s">
        <v>148</v>
      </c>
      <c r="K652" s="16">
        <v>45952</v>
      </c>
      <c r="L652" s="14">
        <v>6823</v>
      </c>
      <c r="M652" s="34">
        <f t="shared" si="32"/>
        <v>245.03</v>
      </c>
      <c r="N652" s="17">
        <v>233.27</v>
      </c>
      <c r="O652" s="17">
        <v>11.76</v>
      </c>
      <c r="P652" s="3">
        <v>0</v>
      </c>
    </row>
    <row r="653" spans="1:16" ht="24.95" customHeight="1" x14ac:dyDescent="0.2">
      <c r="A653" s="21" t="str">
        <f t="shared" si="30"/>
        <v>1441|1440011|2|2025|17281106000103|3913|133,39</v>
      </c>
      <c r="B653" s="21" t="str">
        <f t="shared" si="31"/>
        <v>1441|1440011|2|2025|6824</v>
      </c>
      <c r="C653" s="14">
        <v>1441</v>
      </c>
      <c r="D653" s="14">
        <v>1440011</v>
      </c>
      <c r="E653" s="14">
        <v>2</v>
      </c>
      <c r="F653" s="14">
        <v>2025</v>
      </c>
      <c r="G653" s="14">
        <v>17281106000103</v>
      </c>
      <c r="H653" s="15" t="s">
        <v>278</v>
      </c>
      <c r="I653" s="14">
        <v>3913</v>
      </c>
      <c r="J653" s="14" t="s">
        <v>148</v>
      </c>
      <c r="K653" s="16">
        <v>45952</v>
      </c>
      <c r="L653" s="14">
        <v>6824</v>
      </c>
      <c r="M653" s="34">
        <f t="shared" si="32"/>
        <v>133.38999999999999</v>
      </c>
      <c r="N653" s="17">
        <v>126.99</v>
      </c>
      <c r="O653" s="17">
        <v>6.4</v>
      </c>
      <c r="P653" s="3">
        <v>0</v>
      </c>
    </row>
    <row r="654" spans="1:16" ht="24.95" customHeight="1" x14ac:dyDescent="0.2">
      <c r="A654" s="21" t="str">
        <f t="shared" si="30"/>
        <v>1441|1440011|2|2025|17281106000103|3913|120,87</v>
      </c>
      <c r="B654" s="21" t="str">
        <f t="shared" si="31"/>
        <v>1441|1440011|2|2025|6826</v>
      </c>
      <c r="C654" s="14">
        <v>1441</v>
      </c>
      <c r="D654" s="14">
        <v>1440011</v>
      </c>
      <c r="E654" s="14">
        <v>2</v>
      </c>
      <c r="F654" s="14">
        <v>2025</v>
      </c>
      <c r="G654" s="14">
        <v>17281106000103</v>
      </c>
      <c r="H654" s="15" t="s">
        <v>278</v>
      </c>
      <c r="I654" s="14">
        <v>3913</v>
      </c>
      <c r="J654" s="14" t="s">
        <v>148</v>
      </c>
      <c r="K654" s="16">
        <v>45952</v>
      </c>
      <c r="L654" s="14">
        <v>6826</v>
      </c>
      <c r="M654" s="34">
        <f t="shared" si="32"/>
        <v>120.86999999999999</v>
      </c>
      <c r="N654" s="17">
        <v>115.07</v>
      </c>
      <c r="O654" s="17">
        <v>5.8</v>
      </c>
      <c r="P654" s="3">
        <v>0</v>
      </c>
    </row>
    <row r="655" spans="1:16" ht="24.95" customHeight="1" x14ac:dyDescent="0.2">
      <c r="A655" s="21" t="str">
        <f t="shared" si="30"/>
        <v>1441|1440011|2|2025|17281106000103|3913|602,85</v>
      </c>
      <c r="B655" s="21" t="str">
        <f t="shared" si="31"/>
        <v>1441|1440011|2|2025|6827</v>
      </c>
      <c r="C655" s="14">
        <v>1441</v>
      </c>
      <c r="D655" s="14">
        <v>1440011</v>
      </c>
      <c r="E655" s="14">
        <v>2</v>
      </c>
      <c r="F655" s="14">
        <v>2025</v>
      </c>
      <c r="G655" s="14">
        <v>17281106000103</v>
      </c>
      <c r="H655" s="15" t="s">
        <v>278</v>
      </c>
      <c r="I655" s="14">
        <v>3913</v>
      </c>
      <c r="J655" s="14" t="s">
        <v>148</v>
      </c>
      <c r="K655" s="16">
        <v>45952</v>
      </c>
      <c r="L655" s="14">
        <v>6827</v>
      </c>
      <c r="M655" s="34">
        <f t="shared" si="32"/>
        <v>602.85</v>
      </c>
      <c r="N655" s="17">
        <v>573.91</v>
      </c>
      <c r="O655" s="17">
        <v>28.94</v>
      </c>
      <c r="P655" s="3">
        <v>0</v>
      </c>
    </row>
    <row r="656" spans="1:16" ht="24.95" customHeight="1" x14ac:dyDescent="0.2">
      <c r="A656" s="21" t="str">
        <f t="shared" si="30"/>
        <v>1441|1440011|2|2025|17281106000103|3913|70,8</v>
      </c>
      <c r="B656" s="21" t="str">
        <f t="shared" si="31"/>
        <v>1441|1440011|2|2025|6828</v>
      </c>
      <c r="C656" s="14">
        <v>1441</v>
      </c>
      <c r="D656" s="14">
        <v>1440011</v>
      </c>
      <c r="E656" s="14">
        <v>2</v>
      </c>
      <c r="F656" s="14">
        <v>2025</v>
      </c>
      <c r="G656" s="14">
        <v>17281106000103</v>
      </c>
      <c r="H656" s="15" t="s">
        <v>278</v>
      </c>
      <c r="I656" s="14">
        <v>3913</v>
      </c>
      <c r="J656" s="14" t="s">
        <v>148</v>
      </c>
      <c r="K656" s="16">
        <v>45952</v>
      </c>
      <c r="L656" s="14">
        <v>6828</v>
      </c>
      <c r="M656" s="34">
        <f t="shared" si="32"/>
        <v>70.800000000000011</v>
      </c>
      <c r="N656" s="17">
        <v>67.400000000000006</v>
      </c>
      <c r="O656" s="17">
        <v>3.4</v>
      </c>
      <c r="P656" s="3">
        <v>0</v>
      </c>
    </row>
    <row r="657" spans="1:16" ht="24.95" customHeight="1" x14ac:dyDescent="0.2">
      <c r="A657" s="21" t="str">
        <f t="shared" si="30"/>
        <v>1441|1440011|2|2025|17281106000103|3913|91,09</v>
      </c>
      <c r="B657" s="21" t="str">
        <f t="shared" si="31"/>
        <v>1441|1440011|2|2025|6829</v>
      </c>
      <c r="C657" s="14">
        <v>1441</v>
      </c>
      <c r="D657" s="14">
        <v>1440011</v>
      </c>
      <c r="E657" s="14">
        <v>2</v>
      </c>
      <c r="F657" s="14">
        <v>2025</v>
      </c>
      <c r="G657" s="14">
        <v>17281106000103</v>
      </c>
      <c r="H657" s="15" t="s">
        <v>278</v>
      </c>
      <c r="I657" s="14">
        <v>3913</v>
      </c>
      <c r="J657" s="14" t="s">
        <v>148</v>
      </c>
      <c r="K657" s="16">
        <v>45952</v>
      </c>
      <c r="L657" s="14">
        <v>6829</v>
      </c>
      <c r="M657" s="34">
        <f t="shared" si="32"/>
        <v>91.09</v>
      </c>
      <c r="N657" s="17">
        <v>86.72</v>
      </c>
      <c r="O657" s="17">
        <v>4.37</v>
      </c>
      <c r="P657" s="3">
        <v>0</v>
      </c>
    </row>
    <row r="658" spans="1:16" ht="24.95" customHeight="1" x14ac:dyDescent="0.2">
      <c r="A658" s="21" t="str">
        <f t="shared" si="30"/>
        <v>1441|1440011|2|2025|17281106000103|3913|55,1</v>
      </c>
      <c r="B658" s="21" t="str">
        <f t="shared" si="31"/>
        <v>1441|1440011|2|2025|6832</v>
      </c>
      <c r="C658" s="14">
        <v>1441</v>
      </c>
      <c r="D658" s="14">
        <v>1440011</v>
      </c>
      <c r="E658" s="14">
        <v>2</v>
      </c>
      <c r="F658" s="14">
        <v>2025</v>
      </c>
      <c r="G658" s="14">
        <v>17281106000103</v>
      </c>
      <c r="H658" s="15" t="s">
        <v>278</v>
      </c>
      <c r="I658" s="14">
        <v>3913</v>
      </c>
      <c r="J658" s="14" t="s">
        <v>148</v>
      </c>
      <c r="K658" s="16">
        <v>45952</v>
      </c>
      <c r="L658" s="14">
        <v>6832</v>
      </c>
      <c r="M658" s="34">
        <f t="shared" si="32"/>
        <v>55.1</v>
      </c>
      <c r="N658" s="17">
        <v>52.46</v>
      </c>
      <c r="O658" s="17">
        <v>2.64</v>
      </c>
      <c r="P658" s="3">
        <v>0</v>
      </c>
    </row>
    <row r="659" spans="1:16" ht="24.95" customHeight="1" x14ac:dyDescent="0.2">
      <c r="A659" s="21" t="str">
        <f t="shared" si="30"/>
        <v>1441|1440011|2|2025|17281106000103|3913|95,82</v>
      </c>
      <c r="B659" s="21" t="str">
        <f t="shared" si="31"/>
        <v>1441|1440011|2|2025|6834</v>
      </c>
      <c r="C659" s="14">
        <v>1441</v>
      </c>
      <c r="D659" s="14">
        <v>1440011</v>
      </c>
      <c r="E659" s="14">
        <v>2</v>
      </c>
      <c r="F659" s="14">
        <v>2025</v>
      </c>
      <c r="G659" s="14">
        <v>17281106000103</v>
      </c>
      <c r="H659" s="15" t="s">
        <v>278</v>
      </c>
      <c r="I659" s="14">
        <v>3913</v>
      </c>
      <c r="J659" s="14" t="s">
        <v>148</v>
      </c>
      <c r="K659" s="16">
        <v>45952</v>
      </c>
      <c r="L659" s="14">
        <v>6834</v>
      </c>
      <c r="M659" s="34">
        <f t="shared" si="32"/>
        <v>95.82</v>
      </c>
      <c r="N659" s="17">
        <v>91.22</v>
      </c>
      <c r="O659" s="17">
        <v>4.5999999999999996</v>
      </c>
      <c r="P659" s="3">
        <v>0</v>
      </c>
    </row>
    <row r="660" spans="1:16" ht="24.95" customHeight="1" x14ac:dyDescent="0.2">
      <c r="A660" s="21" t="str">
        <f t="shared" si="30"/>
        <v>1441|1440011|2|2025|17281106000103|3913|50,3</v>
      </c>
      <c r="B660" s="21" t="str">
        <f t="shared" si="31"/>
        <v>1441|1440011|2|2025|6836</v>
      </c>
      <c r="C660" s="14">
        <v>1441</v>
      </c>
      <c r="D660" s="14">
        <v>1440011</v>
      </c>
      <c r="E660" s="14">
        <v>2</v>
      </c>
      <c r="F660" s="14">
        <v>2025</v>
      </c>
      <c r="G660" s="14">
        <v>17281106000103</v>
      </c>
      <c r="H660" s="15" t="s">
        <v>278</v>
      </c>
      <c r="I660" s="14">
        <v>3913</v>
      </c>
      <c r="J660" s="14" t="s">
        <v>148</v>
      </c>
      <c r="K660" s="16">
        <v>45952</v>
      </c>
      <c r="L660" s="14">
        <v>6836</v>
      </c>
      <c r="M660" s="34">
        <f t="shared" si="32"/>
        <v>50.3</v>
      </c>
      <c r="N660" s="17">
        <v>47.89</v>
      </c>
      <c r="O660" s="17">
        <v>2.41</v>
      </c>
      <c r="P660" s="3">
        <v>0</v>
      </c>
    </row>
    <row r="661" spans="1:16" ht="24.95" customHeight="1" x14ac:dyDescent="0.2">
      <c r="A661" s="21" t="str">
        <f t="shared" si="30"/>
        <v>1441|1440011|2|2025|17281106000103|3913|40,7</v>
      </c>
      <c r="B661" s="21" t="str">
        <f t="shared" si="31"/>
        <v>1441|1440011|2|2025|6837</v>
      </c>
      <c r="C661" s="14">
        <v>1441</v>
      </c>
      <c r="D661" s="14">
        <v>1440011</v>
      </c>
      <c r="E661" s="14">
        <v>2</v>
      </c>
      <c r="F661" s="14">
        <v>2025</v>
      </c>
      <c r="G661" s="14">
        <v>17281106000103</v>
      </c>
      <c r="H661" s="15" t="s">
        <v>278</v>
      </c>
      <c r="I661" s="14">
        <v>3913</v>
      </c>
      <c r="J661" s="14" t="s">
        <v>148</v>
      </c>
      <c r="K661" s="16">
        <v>45952</v>
      </c>
      <c r="L661" s="14">
        <v>6837</v>
      </c>
      <c r="M661" s="34">
        <f t="shared" si="32"/>
        <v>40.700000000000003</v>
      </c>
      <c r="N661" s="17">
        <v>38.75</v>
      </c>
      <c r="O661" s="17">
        <v>1.95</v>
      </c>
      <c r="P661" s="3">
        <v>0</v>
      </c>
    </row>
    <row r="662" spans="1:16" ht="24.95" customHeight="1" x14ac:dyDescent="0.2">
      <c r="A662" s="21" t="str">
        <f t="shared" si="30"/>
        <v>1441|1440011|2|2025|17281106000103|3913|70,8</v>
      </c>
      <c r="B662" s="21" t="str">
        <f t="shared" si="31"/>
        <v>1441|1440011|2|2025|6858</v>
      </c>
      <c r="C662" s="14">
        <v>1441</v>
      </c>
      <c r="D662" s="14">
        <v>1440011</v>
      </c>
      <c r="E662" s="14">
        <v>2</v>
      </c>
      <c r="F662" s="14">
        <v>2025</v>
      </c>
      <c r="G662" s="14">
        <v>17281106000103</v>
      </c>
      <c r="H662" s="15" t="s">
        <v>278</v>
      </c>
      <c r="I662" s="14">
        <v>3913</v>
      </c>
      <c r="J662" s="14" t="s">
        <v>148</v>
      </c>
      <c r="K662" s="16">
        <v>45953</v>
      </c>
      <c r="L662" s="14">
        <v>6858</v>
      </c>
      <c r="M662" s="34">
        <f t="shared" si="32"/>
        <v>70.800000000000011</v>
      </c>
      <c r="N662" s="17">
        <v>67.400000000000006</v>
      </c>
      <c r="O662" s="17">
        <v>3.4</v>
      </c>
      <c r="P662" s="3">
        <v>0</v>
      </c>
    </row>
    <row r="663" spans="1:16" ht="24.95" customHeight="1" x14ac:dyDescent="0.2">
      <c r="A663" s="21" t="str">
        <f t="shared" si="30"/>
        <v>1441|1440011|2|2025|17281106000103|3913|69,55</v>
      </c>
      <c r="B663" s="21" t="str">
        <f t="shared" si="31"/>
        <v>1441|1440011|2|2025|6901</v>
      </c>
      <c r="C663" s="14">
        <v>1441</v>
      </c>
      <c r="D663" s="14">
        <v>1440011</v>
      </c>
      <c r="E663" s="14">
        <v>2</v>
      </c>
      <c r="F663" s="14">
        <v>2025</v>
      </c>
      <c r="G663" s="14">
        <v>17281106000103</v>
      </c>
      <c r="H663" s="15" t="s">
        <v>278</v>
      </c>
      <c r="I663" s="14">
        <v>3913</v>
      </c>
      <c r="J663" s="14" t="s">
        <v>148</v>
      </c>
      <c r="K663" s="16">
        <v>45960</v>
      </c>
      <c r="L663" s="14">
        <v>6901</v>
      </c>
      <c r="M663" s="34">
        <f t="shared" si="32"/>
        <v>69.55</v>
      </c>
      <c r="N663" s="17">
        <v>66.209999999999994</v>
      </c>
      <c r="O663" s="17">
        <v>3.34</v>
      </c>
      <c r="P663" s="3">
        <v>0</v>
      </c>
    </row>
    <row r="664" spans="1:16" ht="24.95" customHeight="1" x14ac:dyDescent="0.2">
      <c r="A664" s="21" t="str">
        <f t="shared" si="30"/>
        <v>1441|1440011|2|2025|17281106000103|3913|73,27</v>
      </c>
      <c r="B664" s="21" t="str">
        <f t="shared" si="31"/>
        <v>1441|1440011|2|2025|6908</v>
      </c>
      <c r="C664" s="14">
        <v>1441</v>
      </c>
      <c r="D664" s="14">
        <v>1440011</v>
      </c>
      <c r="E664" s="14">
        <v>2</v>
      </c>
      <c r="F664" s="14">
        <v>2025</v>
      </c>
      <c r="G664" s="14">
        <v>17281106000103</v>
      </c>
      <c r="H664" s="15" t="s">
        <v>278</v>
      </c>
      <c r="I664" s="14">
        <v>3913</v>
      </c>
      <c r="J664" s="14" t="s">
        <v>148</v>
      </c>
      <c r="K664" s="16">
        <v>45961</v>
      </c>
      <c r="L664" s="14">
        <v>6908</v>
      </c>
      <c r="M664" s="34">
        <f t="shared" si="32"/>
        <v>73.27000000000001</v>
      </c>
      <c r="N664" s="17">
        <v>69.680000000000007</v>
      </c>
      <c r="O664" s="17">
        <v>3.59</v>
      </c>
      <c r="P664" s="3">
        <v>0</v>
      </c>
    </row>
    <row r="665" spans="1:16" ht="24.95" customHeight="1" x14ac:dyDescent="0.2">
      <c r="A665" s="21" t="str">
        <f t="shared" si="30"/>
        <v>1441|1440011|2|2025|17281106000103|3913|54,12</v>
      </c>
      <c r="B665" s="21" t="str">
        <f t="shared" si="31"/>
        <v>1441|1440011|2|2025|7047</v>
      </c>
      <c r="C665" s="14">
        <v>1441</v>
      </c>
      <c r="D665" s="14">
        <v>1440011</v>
      </c>
      <c r="E665" s="14">
        <v>2</v>
      </c>
      <c r="F665" s="14">
        <v>2025</v>
      </c>
      <c r="G665" s="14">
        <v>17281106000103</v>
      </c>
      <c r="H665" s="15" t="s">
        <v>278</v>
      </c>
      <c r="I665" s="14">
        <v>3913</v>
      </c>
      <c r="J665" s="14" t="s">
        <v>148</v>
      </c>
      <c r="K665" s="16">
        <v>45967</v>
      </c>
      <c r="L665" s="14">
        <v>7047</v>
      </c>
      <c r="M665" s="34">
        <f t="shared" si="32"/>
        <v>54.120000000000005</v>
      </c>
      <c r="N665" s="17">
        <v>51.52</v>
      </c>
      <c r="O665" s="17">
        <v>2.6</v>
      </c>
      <c r="P665" s="3">
        <v>0</v>
      </c>
    </row>
    <row r="666" spans="1:16" ht="24.95" customHeight="1" x14ac:dyDescent="0.2">
      <c r="A666" s="21" t="str">
        <f t="shared" si="30"/>
        <v>1441|1440011|2|2025|17281106000103|3913|6507,69</v>
      </c>
      <c r="B666" s="21" t="str">
        <f t="shared" si="31"/>
        <v>1441|1440011|2|2025|7096</v>
      </c>
      <c r="C666" s="14">
        <v>1441</v>
      </c>
      <c r="D666" s="14">
        <v>1440011</v>
      </c>
      <c r="E666" s="14">
        <v>2</v>
      </c>
      <c r="F666" s="14">
        <v>2025</v>
      </c>
      <c r="G666" s="14">
        <v>17281106000103</v>
      </c>
      <c r="H666" s="15" t="s">
        <v>278</v>
      </c>
      <c r="I666" s="14">
        <v>3913</v>
      </c>
      <c r="J666" s="14" t="s">
        <v>148</v>
      </c>
      <c r="K666" s="16">
        <v>45967</v>
      </c>
      <c r="L666" s="14">
        <v>7096</v>
      </c>
      <c r="M666" s="34">
        <f t="shared" si="32"/>
        <v>6507.69</v>
      </c>
      <c r="N666" s="17">
        <v>6195.33</v>
      </c>
      <c r="O666" s="17">
        <v>312.36</v>
      </c>
      <c r="P666" s="3">
        <v>0</v>
      </c>
    </row>
    <row r="667" spans="1:16" ht="24.95" customHeight="1" x14ac:dyDescent="0.2">
      <c r="A667" s="21" t="str">
        <f t="shared" si="30"/>
        <v>1441|1440011|2|2025|17281106000103|3913|55,1</v>
      </c>
      <c r="B667" s="21" t="str">
        <f t="shared" si="31"/>
        <v>1441|1440011|2|2025|7097</v>
      </c>
      <c r="C667" s="14">
        <v>1441</v>
      </c>
      <c r="D667" s="14">
        <v>1440011</v>
      </c>
      <c r="E667" s="14">
        <v>2</v>
      </c>
      <c r="F667" s="14">
        <v>2025</v>
      </c>
      <c r="G667" s="14">
        <v>17281106000103</v>
      </c>
      <c r="H667" s="15" t="s">
        <v>278</v>
      </c>
      <c r="I667" s="14">
        <v>3913</v>
      </c>
      <c r="J667" s="14" t="s">
        <v>148</v>
      </c>
      <c r="K667" s="16">
        <v>45967</v>
      </c>
      <c r="L667" s="14">
        <v>7097</v>
      </c>
      <c r="M667" s="34">
        <f t="shared" si="32"/>
        <v>55.1</v>
      </c>
      <c r="N667" s="17">
        <v>52.46</v>
      </c>
      <c r="O667" s="17">
        <v>2.64</v>
      </c>
      <c r="P667" s="3">
        <v>0</v>
      </c>
    </row>
    <row r="668" spans="1:16" ht="24.95" customHeight="1" x14ac:dyDescent="0.2">
      <c r="A668" s="21" t="str">
        <f t="shared" si="30"/>
        <v>1441|1440011|2|2025|17281106000103|3913|259,72</v>
      </c>
      <c r="B668" s="21" t="str">
        <f t="shared" si="31"/>
        <v>1441|1440011|2|2025|7391</v>
      </c>
      <c r="C668" s="14">
        <v>1441</v>
      </c>
      <c r="D668" s="14">
        <v>1440011</v>
      </c>
      <c r="E668" s="14">
        <v>2</v>
      </c>
      <c r="F668" s="14">
        <v>2025</v>
      </c>
      <c r="G668" s="14">
        <v>17281106000103</v>
      </c>
      <c r="H668" s="15" t="s">
        <v>278</v>
      </c>
      <c r="I668" s="14">
        <v>3913</v>
      </c>
      <c r="J668" s="14" t="s">
        <v>148</v>
      </c>
      <c r="K668" s="16">
        <v>45973</v>
      </c>
      <c r="L668" s="14">
        <v>7391</v>
      </c>
      <c r="M668" s="34">
        <f t="shared" si="32"/>
        <v>259.72000000000003</v>
      </c>
      <c r="N668" s="17">
        <v>247.25</v>
      </c>
      <c r="O668" s="17">
        <v>12.47</v>
      </c>
      <c r="P668" s="3">
        <v>0</v>
      </c>
    </row>
    <row r="669" spans="1:16" ht="24.95" customHeight="1" x14ac:dyDescent="0.2">
      <c r="A669" s="21" t="str">
        <f t="shared" si="30"/>
        <v>1441|1440011|2|2025|17281106000103|3913|40,7</v>
      </c>
      <c r="B669" s="21" t="str">
        <f t="shared" si="31"/>
        <v>1441|1440011|2|2025|7394</v>
      </c>
      <c r="C669" s="14">
        <v>1441</v>
      </c>
      <c r="D669" s="14">
        <v>1440011</v>
      </c>
      <c r="E669" s="14">
        <v>2</v>
      </c>
      <c r="F669" s="14">
        <v>2025</v>
      </c>
      <c r="G669" s="14">
        <v>17281106000103</v>
      </c>
      <c r="H669" s="15" t="s">
        <v>278</v>
      </c>
      <c r="I669" s="14">
        <v>3913</v>
      </c>
      <c r="J669" s="14" t="s">
        <v>148</v>
      </c>
      <c r="K669" s="16">
        <v>45973</v>
      </c>
      <c r="L669" s="14">
        <v>7394</v>
      </c>
      <c r="M669" s="34">
        <f t="shared" si="32"/>
        <v>40.700000000000003</v>
      </c>
      <c r="N669" s="17">
        <v>38.75</v>
      </c>
      <c r="O669" s="17">
        <v>1.95</v>
      </c>
      <c r="P669" s="3">
        <v>0</v>
      </c>
    </row>
    <row r="670" spans="1:16" ht="24.95" customHeight="1" x14ac:dyDescent="0.2">
      <c r="A670" s="21" t="str">
        <f t="shared" si="30"/>
        <v>1441|1440011|2|2025|17281106000103|3913|108,35</v>
      </c>
      <c r="B670" s="21" t="str">
        <f t="shared" si="31"/>
        <v>1441|1440011|2|2025|7399</v>
      </c>
      <c r="C670" s="14">
        <v>1441</v>
      </c>
      <c r="D670" s="14">
        <v>1440011</v>
      </c>
      <c r="E670" s="14">
        <v>2</v>
      </c>
      <c r="F670" s="14">
        <v>2025</v>
      </c>
      <c r="G670" s="14">
        <v>17281106000103</v>
      </c>
      <c r="H670" s="15" t="s">
        <v>278</v>
      </c>
      <c r="I670" s="14">
        <v>3913</v>
      </c>
      <c r="J670" s="14" t="s">
        <v>148</v>
      </c>
      <c r="K670" s="16">
        <v>45973</v>
      </c>
      <c r="L670" s="14">
        <v>7399</v>
      </c>
      <c r="M670" s="34">
        <f t="shared" si="32"/>
        <v>108.35000000000001</v>
      </c>
      <c r="N670" s="17">
        <v>103.15</v>
      </c>
      <c r="O670" s="17">
        <v>5.2</v>
      </c>
      <c r="P670" s="3">
        <v>0</v>
      </c>
    </row>
    <row r="671" spans="1:16" ht="24.95" customHeight="1" x14ac:dyDescent="0.2">
      <c r="A671" s="21" t="str">
        <f t="shared" si="30"/>
        <v>1441|1440011|2|2025|17281106000103|3913|133,39</v>
      </c>
      <c r="B671" s="21" t="str">
        <f t="shared" si="31"/>
        <v>1441|1440011|2|2025|7402</v>
      </c>
      <c r="C671" s="14">
        <v>1441</v>
      </c>
      <c r="D671" s="14">
        <v>1440011</v>
      </c>
      <c r="E671" s="14">
        <v>2</v>
      </c>
      <c r="F671" s="14">
        <v>2025</v>
      </c>
      <c r="G671" s="14">
        <v>17281106000103</v>
      </c>
      <c r="H671" s="15" t="s">
        <v>278</v>
      </c>
      <c r="I671" s="14">
        <v>3913</v>
      </c>
      <c r="J671" s="14" t="s">
        <v>148</v>
      </c>
      <c r="K671" s="16">
        <v>45973</v>
      </c>
      <c r="L671" s="14">
        <v>7402</v>
      </c>
      <c r="M671" s="34">
        <f t="shared" si="32"/>
        <v>133.38999999999999</v>
      </c>
      <c r="N671" s="17">
        <v>126.99</v>
      </c>
      <c r="O671" s="17">
        <v>6.4</v>
      </c>
      <c r="P671" s="3">
        <v>0</v>
      </c>
    </row>
    <row r="672" spans="1:16" ht="24.95" customHeight="1" x14ac:dyDescent="0.2">
      <c r="A672" s="21" t="str">
        <f t="shared" si="30"/>
        <v>1441|1440011|2|2025|17281106000103|3913|2938,51</v>
      </c>
      <c r="B672" s="21" t="str">
        <f t="shared" si="31"/>
        <v>1441|1440011|2|2025|7403</v>
      </c>
      <c r="C672" s="14">
        <v>1441</v>
      </c>
      <c r="D672" s="14">
        <v>1440011</v>
      </c>
      <c r="E672" s="14">
        <v>2</v>
      </c>
      <c r="F672" s="14">
        <v>2025</v>
      </c>
      <c r="G672" s="14">
        <v>17281106000103</v>
      </c>
      <c r="H672" s="15" t="s">
        <v>278</v>
      </c>
      <c r="I672" s="14">
        <v>3913</v>
      </c>
      <c r="J672" s="14" t="s">
        <v>148</v>
      </c>
      <c r="K672" s="16">
        <v>45973</v>
      </c>
      <c r="L672" s="14">
        <v>7403</v>
      </c>
      <c r="M672" s="34">
        <f t="shared" si="32"/>
        <v>2938.51</v>
      </c>
      <c r="N672" s="17">
        <v>2797.46</v>
      </c>
      <c r="O672" s="17">
        <v>141.05000000000001</v>
      </c>
      <c r="P672" s="3">
        <v>0</v>
      </c>
    </row>
    <row r="673" spans="1:16" ht="24.95" customHeight="1" x14ac:dyDescent="0.2">
      <c r="A673" s="21" t="str">
        <f t="shared" si="30"/>
        <v>1441|1440011|2|2025|17281106000103|3913|108,35</v>
      </c>
      <c r="B673" s="21" t="str">
        <f t="shared" si="31"/>
        <v>1441|1440011|2|2025|7409</v>
      </c>
      <c r="C673" s="14">
        <v>1441</v>
      </c>
      <c r="D673" s="14">
        <v>1440011</v>
      </c>
      <c r="E673" s="14">
        <v>2</v>
      </c>
      <c r="F673" s="14">
        <v>2025</v>
      </c>
      <c r="G673" s="14">
        <v>17281106000103</v>
      </c>
      <c r="H673" s="15" t="s">
        <v>278</v>
      </c>
      <c r="I673" s="14">
        <v>3913</v>
      </c>
      <c r="J673" s="14" t="s">
        <v>148</v>
      </c>
      <c r="K673" s="16">
        <v>45973</v>
      </c>
      <c r="L673" s="14">
        <v>7409</v>
      </c>
      <c r="M673" s="34">
        <f t="shared" si="32"/>
        <v>108.35000000000001</v>
      </c>
      <c r="N673" s="17">
        <v>103.15</v>
      </c>
      <c r="O673" s="17">
        <v>5.2</v>
      </c>
      <c r="P673" s="3">
        <v>0</v>
      </c>
    </row>
    <row r="674" spans="1:16" ht="24.95" customHeight="1" x14ac:dyDescent="0.2">
      <c r="A674" s="21" t="str">
        <f t="shared" si="30"/>
        <v>1441|1440011|2|2025|17281106000103|3913|70,8</v>
      </c>
      <c r="B674" s="21" t="str">
        <f t="shared" si="31"/>
        <v>1441|1440011|2|2025|7413</v>
      </c>
      <c r="C674" s="14">
        <v>1441</v>
      </c>
      <c r="D674" s="14">
        <v>1440011</v>
      </c>
      <c r="E674" s="14">
        <v>2</v>
      </c>
      <c r="F674" s="14">
        <v>2025</v>
      </c>
      <c r="G674" s="14">
        <v>17281106000103</v>
      </c>
      <c r="H674" s="15" t="s">
        <v>278</v>
      </c>
      <c r="I674" s="14">
        <v>3913</v>
      </c>
      <c r="J674" s="14" t="s">
        <v>148</v>
      </c>
      <c r="K674" s="16">
        <v>45973</v>
      </c>
      <c r="L674" s="14">
        <v>7413</v>
      </c>
      <c r="M674" s="34">
        <f t="shared" si="32"/>
        <v>70.800000000000011</v>
      </c>
      <c r="N674" s="17">
        <v>67.400000000000006</v>
      </c>
      <c r="O674" s="17">
        <v>3.4</v>
      </c>
      <c r="P674" s="3">
        <v>0</v>
      </c>
    </row>
    <row r="675" spans="1:16" ht="24.95" customHeight="1" x14ac:dyDescent="0.2">
      <c r="A675" s="21" t="str">
        <f t="shared" si="30"/>
        <v>1441|1440011|2|2025|17281106000103|3913|79,14</v>
      </c>
      <c r="B675" s="21" t="str">
        <f t="shared" si="31"/>
        <v>1441|1440011|2|2025|7415</v>
      </c>
      <c r="C675" s="14">
        <v>1441</v>
      </c>
      <c r="D675" s="14">
        <v>1440011</v>
      </c>
      <c r="E675" s="14">
        <v>2</v>
      </c>
      <c r="F675" s="14">
        <v>2025</v>
      </c>
      <c r="G675" s="14">
        <v>17281106000103</v>
      </c>
      <c r="H675" s="15" t="s">
        <v>278</v>
      </c>
      <c r="I675" s="14">
        <v>3913</v>
      </c>
      <c r="J675" s="14" t="s">
        <v>148</v>
      </c>
      <c r="K675" s="16">
        <v>45973</v>
      </c>
      <c r="L675" s="14">
        <v>7415</v>
      </c>
      <c r="M675" s="34">
        <f t="shared" si="32"/>
        <v>79.14</v>
      </c>
      <c r="N675" s="17">
        <v>75.34</v>
      </c>
      <c r="O675" s="17">
        <v>3.8</v>
      </c>
      <c r="P675" s="3">
        <v>0</v>
      </c>
    </row>
    <row r="676" spans="1:16" ht="24.95" customHeight="1" x14ac:dyDescent="0.2">
      <c r="A676" s="21" t="str">
        <f t="shared" si="30"/>
        <v>1441|1440011|8|2025|16829475000125|3913|88,42</v>
      </c>
      <c r="B676" s="21" t="str">
        <f t="shared" si="31"/>
        <v>1441|1440011|8|2025|6298</v>
      </c>
      <c r="C676" s="14">
        <v>1441</v>
      </c>
      <c r="D676" s="14">
        <v>1440011</v>
      </c>
      <c r="E676" s="14">
        <v>8</v>
      </c>
      <c r="F676" s="14">
        <v>2025</v>
      </c>
      <c r="G676" s="14">
        <v>16829475000125</v>
      </c>
      <c r="H676" s="15" t="s">
        <v>279</v>
      </c>
      <c r="I676" s="14">
        <v>3913</v>
      </c>
      <c r="J676" s="14" t="s">
        <v>148</v>
      </c>
      <c r="K676" s="16">
        <v>45937</v>
      </c>
      <c r="L676" s="14">
        <v>6298</v>
      </c>
      <c r="M676" s="34">
        <f t="shared" si="32"/>
        <v>88.42</v>
      </c>
      <c r="N676" s="17">
        <v>88.42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1441|1440011|8|2025|16829475000125|3913|62,08</v>
      </c>
      <c r="B677" s="21" t="str">
        <f t="shared" si="31"/>
        <v>1441|1440011|8|2025|7282</v>
      </c>
      <c r="C677" s="14">
        <v>1441</v>
      </c>
      <c r="D677" s="14">
        <v>1440011</v>
      </c>
      <c r="E677" s="14">
        <v>8</v>
      </c>
      <c r="F677" s="14">
        <v>2025</v>
      </c>
      <c r="G677" s="14">
        <v>16829475000125</v>
      </c>
      <c r="H677" s="15" t="s">
        <v>279</v>
      </c>
      <c r="I677" s="14">
        <v>3913</v>
      </c>
      <c r="J677" s="14" t="s">
        <v>148</v>
      </c>
      <c r="K677" s="16">
        <v>45972</v>
      </c>
      <c r="L677" s="14">
        <v>7282</v>
      </c>
      <c r="M677" s="34">
        <f t="shared" si="32"/>
        <v>62.08</v>
      </c>
      <c r="N677" s="17">
        <v>62.08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1441|1440011|9|2025|18781070000190|3913|128,42</v>
      </c>
      <c r="B678" s="21" t="str">
        <f t="shared" si="31"/>
        <v>1441|1440011|9|2025|6795</v>
      </c>
      <c r="C678" s="14">
        <v>1441</v>
      </c>
      <c r="D678" s="14">
        <v>1440011</v>
      </c>
      <c r="E678" s="14">
        <v>9</v>
      </c>
      <c r="F678" s="14">
        <v>2025</v>
      </c>
      <c r="G678" s="14">
        <v>18781070000190</v>
      </c>
      <c r="H678" s="15" t="s">
        <v>280</v>
      </c>
      <c r="I678" s="14">
        <v>3913</v>
      </c>
      <c r="J678" s="14" t="s">
        <v>148</v>
      </c>
      <c r="K678" s="16">
        <v>45952</v>
      </c>
      <c r="L678" s="14">
        <v>6795</v>
      </c>
      <c r="M678" s="34">
        <f t="shared" si="32"/>
        <v>128.41999999999999</v>
      </c>
      <c r="N678" s="17">
        <v>128.41999999999999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1441|1440011|10|2025|19130038000107|3913|53,87</v>
      </c>
      <c r="B679" s="21" t="str">
        <f t="shared" si="31"/>
        <v>1441|1440011|10|2025|6873</v>
      </c>
      <c r="C679" s="14">
        <v>1441</v>
      </c>
      <c r="D679" s="14">
        <v>1440011</v>
      </c>
      <c r="E679" s="14">
        <v>10</v>
      </c>
      <c r="F679" s="14">
        <v>2025</v>
      </c>
      <c r="G679" s="14">
        <v>19130038000107</v>
      </c>
      <c r="H679" s="15" t="s">
        <v>281</v>
      </c>
      <c r="I679" s="14">
        <v>3913</v>
      </c>
      <c r="J679" s="14" t="s">
        <v>148</v>
      </c>
      <c r="K679" s="16">
        <v>45954</v>
      </c>
      <c r="L679" s="14">
        <v>6873</v>
      </c>
      <c r="M679" s="34">
        <f t="shared" si="32"/>
        <v>53.87</v>
      </c>
      <c r="N679" s="17">
        <v>53.87</v>
      </c>
      <c r="O679" s="17">
        <v>0</v>
      </c>
      <c r="P679" s="3">
        <v>0</v>
      </c>
    </row>
    <row r="680" spans="1:16" ht="24.95" customHeight="1" x14ac:dyDescent="0.2">
      <c r="A680" s="21" t="str">
        <f t="shared" si="30"/>
        <v>1441|1440011|11|2025|16782211000163|3913|45,74</v>
      </c>
      <c r="B680" s="21" t="str">
        <f t="shared" si="31"/>
        <v>1441|1440011|11|2025|6241</v>
      </c>
      <c r="C680" s="14">
        <v>1441</v>
      </c>
      <c r="D680" s="14">
        <v>1440011</v>
      </c>
      <c r="E680" s="14">
        <v>11</v>
      </c>
      <c r="F680" s="14">
        <v>2025</v>
      </c>
      <c r="G680" s="14">
        <v>16782211000163</v>
      </c>
      <c r="H680" s="15" t="s">
        <v>282</v>
      </c>
      <c r="I680" s="14">
        <v>3913</v>
      </c>
      <c r="J680" s="14" t="s">
        <v>148</v>
      </c>
      <c r="K680" s="16">
        <v>45936</v>
      </c>
      <c r="L680" s="14">
        <v>6241</v>
      </c>
      <c r="M680" s="34">
        <f t="shared" si="32"/>
        <v>45.74</v>
      </c>
      <c r="N680" s="17">
        <v>45.74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1441|1440011|11|2025|16782211000163|3913|49,1</v>
      </c>
      <c r="B681" s="21" t="str">
        <f t="shared" si="31"/>
        <v>1441|1440011|11|2025|6882</v>
      </c>
      <c r="C681" s="14">
        <v>1441</v>
      </c>
      <c r="D681" s="14">
        <v>1440011</v>
      </c>
      <c r="E681" s="14">
        <v>11</v>
      </c>
      <c r="F681" s="14">
        <v>2025</v>
      </c>
      <c r="G681" s="14">
        <v>16782211000163</v>
      </c>
      <c r="H681" s="15" t="s">
        <v>282</v>
      </c>
      <c r="I681" s="14">
        <v>3913</v>
      </c>
      <c r="J681" s="14" t="s">
        <v>148</v>
      </c>
      <c r="K681" s="16">
        <v>45958</v>
      </c>
      <c r="L681" s="14">
        <v>6882</v>
      </c>
      <c r="M681" s="34">
        <f t="shared" si="32"/>
        <v>49.1</v>
      </c>
      <c r="N681" s="17">
        <v>49.1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1441|1440011|12|2025|21371513000189|3913|50,74</v>
      </c>
      <c r="B682" s="21" t="str">
        <f t="shared" si="31"/>
        <v>1441|1440011|12|2025|6246</v>
      </c>
      <c r="C682" s="14">
        <v>1441</v>
      </c>
      <c r="D682" s="14">
        <v>1440011</v>
      </c>
      <c r="E682" s="14">
        <v>12</v>
      </c>
      <c r="F682" s="14">
        <v>2025</v>
      </c>
      <c r="G682" s="14">
        <v>21371513000189</v>
      </c>
      <c r="H682" s="15" t="s">
        <v>283</v>
      </c>
      <c r="I682" s="14">
        <v>3913</v>
      </c>
      <c r="J682" s="14" t="s">
        <v>148</v>
      </c>
      <c r="K682" s="16">
        <v>45936</v>
      </c>
      <c r="L682" s="14">
        <v>6246</v>
      </c>
      <c r="M682" s="34">
        <f t="shared" si="32"/>
        <v>50.74</v>
      </c>
      <c r="N682" s="17">
        <v>50.74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1441|1440011|12|2025|21371513000189|3913|50,74</v>
      </c>
      <c r="B683" s="21" t="str">
        <f t="shared" si="31"/>
        <v>1441|1440011|12|2025|7098</v>
      </c>
      <c r="C683" s="14">
        <v>1441</v>
      </c>
      <c r="D683" s="14">
        <v>1440011</v>
      </c>
      <c r="E683" s="14">
        <v>12</v>
      </c>
      <c r="F683" s="14">
        <v>2025</v>
      </c>
      <c r="G683" s="14">
        <v>21371513000189</v>
      </c>
      <c r="H683" s="15" t="s">
        <v>283</v>
      </c>
      <c r="I683" s="14">
        <v>3913</v>
      </c>
      <c r="J683" s="14" t="s">
        <v>148</v>
      </c>
      <c r="K683" s="16">
        <v>45967</v>
      </c>
      <c r="L683" s="14">
        <v>7098</v>
      </c>
      <c r="M683" s="34">
        <f t="shared" si="32"/>
        <v>50.74</v>
      </c>
      <c r="N683" s="17">
        <v>50.74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1441|1440011|13|2025|53667104000110|3913|263,94</v>
      </c>
      <c r="B684" s="21" t="str">
        <f t="shared" si="31"/>
        <v>1441|1440011|13|2025|6761</v>
      </c>
      <c r="C684" s="14">
        <v>1441</v>
      </c>
      <c r="D684" s="14">
        <v>1440011</v>
      </c>
      <c r="E684" s="14">
        <v>13</v>
      </c>
      <c r="F684" s="14">
        <v>2025</v>
      </c>
      <c r="G684" s="14">
        <v>53667104000110</v>
      </c>
      <c r="H684" s="15" t="s">
        <v>284</v>
      </c>
      <c r="I684" s="14">
        <v>3913</v>
      </c>
      <c r="J684" s="14" t="s">
        <v>148</v>
      </c>
      <c r="K684" s="16">
        <v>45951</v>
      </c>
      <c r="L684" s="14">
        <v>6761</v>
      </c>
      <c r="M684" s="34">
        <f t="shared" si="32"/>
        <v>263.94</v>
      </c>
      <c r="N684" s="17">
        <v>251.27</v>
      </c>
      <c r="O684" s="17">
        <v>12.67</v>
      </c>
      <c r="P684" s="3">
        <v>0</v>
      </c>
    </row>
    <row r="685" spans="1:16" ht="24.95" customHeight="1" x14ac:dyDescent="0.2">
      <c r="A685" s="21" t="str">
        <f t="shared" si="30"/>
        <v>1441|1440011|14|2025|21250048000128|3913|51,27</v>
      </c>
      <c r="B685" s="21" t="str">
        <f t="shared" si="31"/>
        <v>1441|1440011|14|2025|6245</v>
      </c>
      <c r="C685" s="14">
        <v>1441</v>
      </c>
      <c r="D685" s="14">
        <v>1440011</v>
      </c>
      <c r="E685" s="14">
        <v>14</v>
      </c>
      <c r="F685" s="14">
        <v>2025</v>
      </c>
      <c r="G685" s="14">
        <v>21250048000128</v>
      </c>
      <c r="H685" s="15" t="s">
        <v>282</v>
      </c>
      <c r="I685" s="14">
        <v>3913</v>
      </c>
      <c r="J685" s="14" t="s">
        <v>148</v>
      </c>
      <c r="K685" s="16">
        <v>45936</v>
      </c>
      <c r="L685" s="14">
        <v>6245</v>
      </c>
      <c r="M685" s="34">
        <f t="shared" si="32"/>
        <v>51.27</v>
      </c>
      <c r="N685" s="17">
        <v>51.27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1441|1440011|14|2025|21250048000128|3913|48,59</v>
      </c>
      <c r="B686" s="21" t="str">
        <f t="shared" si="31"/>
        <v>1441|1440011|14|2025|7029</v>
      </c>
      <c r="C686" s="14">
        <v>1441</v>
      </c>
      <c r="D686" s="14">
        <v>1440011</v>
      </c>
      <c r="E686" s="14">
        <v>14</v>
      </c>
      <c r="F686" s="14">
        <v>2025</v>
      </c>
      <c r="G686" s="14">
        <v>21250048000128</v>
      </c>
      <c r="H686" s="15" t="s">
        <v>282</v>
      </c>
      <c r="I686" s="14">
        <v>3913</v>
      </c>
      <c r="J686" s="14" t="s">
        <v>148</v>
      </c>
      <c r="K686" s="16">
        <v>45966</v>
      </c>
      <c r="L686" s="14">
        <v>7029</v>
      </c>
      <c r="M686" s="34">
        <f t="shared" si="32"/>
        <v>48.59</v>
      </c>
      <c r="N686" s="17">
        <v>48.59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1441|1440011|15|2025|20959219000120|3913|132,19</v>
      </c>
      <c r="B687" s="21" t="str">
        <f t="shared" si="31"/>
        <v>1441|1440011|15|2025|6540</v>
      </c>
      <c r="C687" s="14">
        <v>1441</v>
      </c>
      <c r="D687" s="14">
        <v>1440011</v>
      </c>
      <c r="E687" s="14">
        <v>15</v>
      </c>
      <c r="F687" s="14">
        <v>2025</v>
      </c>
      <c r="G687" s="14">
        <v>20959219000120</v>
      </c>
      <c r="H687" s="15" t="s">
        <v>282</v>
      </c>
      <c r="I687" s="14">
        <v>3913</v>
      </c>
      <c r="J687" s="14" t="s">
        <v>148</v>
      </c>
      <c r="K687" s="16">
        <v>45939</v>
      </c>
      <c r="L687" s="14">
        <v>6540</v>
      </c>
      <c r="M687" s="34">
        <f t="shared" si="32"/>
        <v>132.19</v>
      </c>
      <c r="N687" s="17">
        <v>132.19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1441|1440011|15|2025|20959219000120|3913|183,63</v>
      </c>
      <c r="B688" s="21" t="str">
        <f t="shared" si="31"/>
        <v>1441|1440011|15|2025|7286</v>
      </c>
      <c r="C688" s="14">
        <v>1441</v>
      </c>
      <c r="D688" s="14">
        <v>1440011</v>
      </c>
      <c r="E688" s="14">
        <v>15</v>
      </c>
      <c r="F688" s="14">
        <v>2025</v>
      </c>
      <c r="G688" s="14">
        <v>20959219000120</v>
      </c>
      <c r="H688" s="15" t="s">
        <v>282</v>
      </c>
      <c r="I688" s="14">
        <v>3913</v>
      </c>
      <c r="J688" s="14" t="s">
        <v>148</v>
      </c>
      <c r="K688" s="16">
        <v>45972</v>
      </c>
      <c r="L688" s="14">
        <v>7286</v>
      </c>
      <c r="M688" s="34">
        <f t="shared" si="32"/>
        <v>183.63</v>
      </c>
      <c r="N688" s="17">
        <v>183.63</v>
      </c>
      <c r="O688" s="17">
        <v>0</v>
      </c>
      <c r="P688" s="3">
        <v>0</v>
      </c>
    </row>
    <row r="689" spans="1:16" ht="24.95" customHeight="1" x14ac:dyDescent="0.2">
      <c r="A689" s="21" t="str">
        <f t="shared" si="30"/>
        <v>1441|1440011|16|2025|21260443000191|3913|162</v>
      </c>
      <c r="B689" s="21" t="str">
        <f t="shared" si="31"/>
        <v>1441|1440011|16|2025|6247</v>
      </c>
      <c r="C689" s="14">
        <v>1441</v>
      </c>
      <c r="D689" s="14">
        <v>1440011</v>
      </c>
      <c r="E689" s="14">
        <v>16</v>
      </c>
      <c r="F689" s="14">
        <v>2025</v>
      </c>
      <c r="G689" s="14">
        <v>21260443000191</v>
      </c>
      <c r="H689" s="15" t="s">
        <v>285</v>
      </c>
      <c r="I689" s="14">
        <v>3913</v>
      </c>
      <c r="J689" s="14" t="s">
        <v>148</v>
      </c>
      <c r="K689" s="16">
        <v>45936</v>
      </c>
      <c r="L689" s="14">
        <v>6247</v>
      </c>
      <c r="M689" s="34">
        <f t="shared" si="32"/>
        <v>162</v>
      </c>
      <c r="N689" s="17">
        <v>162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1441|1440011|16|2025|21260443000191|3913|195,96</v>
      </c>
      <c r="B690" s="21" t="str">
        <f t="shared" si="31"/>
        <v>1441|1440011|16|2025|7101</v>
      </c>
      <c r="C690" s="14">
        <v>1441</v>
      </c>
      <c r="D690" s="14">
        <v>1440011</v>
      </c>
      <c r="E690" s="14">
        <v>16</v>
      </c>
      <c r="F690" s="14">
        <v>2025</v>
      </c>
      <c r="G690" s="14">
        <v>21260443000191</v>
      </c>
      <c r="H690" s="15" t="s">
        <v>285</v>
      </c>
      <c r="I690" s="14">
        <v>3913</v>
      </c>
      <c r="J690" s="14" t="s">
        <v>148</v>
      </c>
      <c r="K690" s="16">
        <v>45967</v>
      </c>
      <c r="L690" s="14">
        <v>7101</v>
      </c>
      <c r="M690" s="34">
        <f t="shared" si="32"/>
        <v>195.96</v>
      </c>
      <c r="N690" s="17">
        <v>195.96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1441|1440011|17|2025|17819061000188|3913|91,46</v>
      </c>
      <c r="B691" s="21" t="str">
        <f t="shared" si="31"/>
        <v>1441|1440011|17|2025|6248</v>
      </c>
      <c r="C691" s="14">
        <v>1441</v>
      </c>
      <c r="D691" s="14">
        <v>1440011</v>
      </c>
      <c r="E691" s="14">
        <v>17</v>
      </c>
      <c r="F691" s="14">
        <v>2025</v>
      </c>
      <c r="G691" s="14">
        <v>17819061000188</v>
      </c>
      <c r="H691" s="15" t="s">
        <v>286</v>
      </c>
      <c r="I691" s="14">
        <v>3913</v>
      </c>
      <c r="J691" s="14" t="s">
        <v>148</v>
      </c>
      <c r="K691" s="16">
        <v>45936</v>
      </c>
      <c r="L691" s="14">
        <v>6248</v>
      </c>
      <c r="M691" s="34">
        <f t="shared" si="32"/>
        <v>91.46</v>
      </c>
      <c r="N691" s="17">
        <v>91.46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1441|1440011|17|2025|17819061000188|3913|76,98</v>
      </c>
      <c r="B692" s="21" t="str">
        <f t="shared" si="31"/>
        <v>1441|1440011|17|2025|6906</v>
      </c>
      <c r="C692" s="14">
        <v>1441</v>
      </c>
      <c r="D692" s="14">
        <v>1440011</v>
      </c>
      <c r="E692" s="14">
        <v>17</v>
      </c>
      <c r="F692" s="14">
        <v>2025</v>
      </c>
      <c r="G692" s="14">
        <v>17819061000188</v>
      </c>
      <c r="H692" s="15" t="s">
        <v>286</v>
      </c>
      <c r="I692" s="14">
        <v>3913</v>
      </c>
      <c r="J692" s="14" t="s">
        <v>148</v>
      </c>
      <c r="K692" s="16">
        <v>45961</v>
      </c>
      <c r="L692" s="14">
        <v>6906</v>
      </c>
      <c r="M692" s="34">
        <f t="shared" si="32"/>
        <v>76.98</v>
      </c>
      <c r="N692" s="17">
        <v>76.98</v>
      </c>
      <c r="O692" s="17">
        <v>0</v>
      </c>
      <c r="P692" s="3">
        <v>0</v>
      </c>
    </row>
    <row r="693" spans="1:16" ht="24.95" customHeight="1" x14ac:dyDescent="0.2">
      <c r="A693" s="21" t="str">
        <f t="shared" si="30"/>
        <v>1441|1440011|18|2025|17058108000138|3913|0</v>
      </c>
      <c r="B693" s="21" t="str">
        <f t="shared" si="31"/>
        <v>1441|1440011|18|2025|6541</v>
      </c>
      <c r="C693" s="14">
        <v>1441</v>
      </c>
      <c r="D693" s="14">
        <v>1440011</v>
      </c>
      <c r="E693" s="14">
        <v>18</v>
      </c>
      <c r="F693" s="14">
        <v>2025</v>
      </c>
      <c r="G693" s="14">
        <v>17058108000138</v>
      </c>
      <c r="H693" s="15" t="s">
        <v>287</v>
      </c>
      <c r="I693" s="14">
        <v>3913</v>
      </c>
      <c r="J693" s="14" t="s">
        <v>148</v>
      </c>
      <c r="K693" s="16">
        <v>45939</v>
      </c>
      <c r="L693" s="14">
        <v>6541</v>
      </c>
      <c r="M693" s="34">
        <f t="shared" si="32"/>
        <v>0</v>
      </c>
      <c r="N693" s="17">
        <v>0</v>
      </c>
      <c r="O693" s="17">
        <v>0</v>
      </c>
      <c r="P693" s="3">
        <v>0</v>
      </c>
    </row>
    <row r="694" spans="1:16" ht="24.95" customHeight="1" x14ac:dyDescent="0.2">
      <c r="A694" s="21" t="str">
        <f t="shared" si="30"/>
        <v>1441|1440011|18|2025|17058108000138|3913|104,84</v>
      </c>
      <c r="B694" s="21" t="str">
        <f t="shared" si="31"/>
        <v>1441|1440011|18|2025|6695</v>
      </c>
      <c r="C694" s="14">
        <v>1441</v>
      </c>
      <c r="D694" s="14">
        <v>1440011</v>
      </c>
      <c r="E694" s="14">
        <v>18</v>
      </c>
      <c r="F694" s="14">
        <v>2025</v>
      </c>
      <c r="G694" s="14">
        <v>17058108000138</v>
      </c>
      <c r="H694" s="15" t="s">
        <v>287</v>
      </c>
      <c r="I694" s="14">
        <v>3913</v>
      </c>
      <c r="J694" s="14" t="s">
        <v>148</v>
      </c>
      <c r="K694" s="16">
        <v>45943</v>
      </c>
      <c r="L694" s="14">
        <v>6695</v>
      </c>
      <c r="M694" s="34">
        <f t="shared" si="32"/>
        <v>104.84</v>
      </c>
      <c r="N694" s="17">
        <v>104.84</v>
      </c>
      <c r="O694" s="17">
        <v>0</v>
      </c>
      <c r="P694" s="3">
        <v>0</v>
      </c>
    </row>
    <row r="695" spans="1:16" ht="24.95" customHeight="1" x14ac:dyDescent="0.2">
      <c r="A695" s="21" t="str">
        <f t="shared" si="30"/>
        <v>1441|1440011|19|2025|18423582000184|3913|59,85</v>
      </c>
      <c r="B695" s="21" t="str">
        <f t="shared" si="31"/>
        <v>1441|1440011|19|2025|6861</v>
      </c>
      <c r="C695" s="14">
        <v>1441</v>
      </c>
      <c r="D695" s="14">
        <v>1440011</v>
      </c>
      <c r="E695" s="14">
        <v>19</v>
      </c>
      <c r="F695" s="14">
        <v>2025</v>
      </c>
      <c r="G695" s="14">
        <v>18423582000184</v>
      </c>
      <c r="H695" s="15" t="s">
        <v>288</v>
      </c>
      <c r="I695" s="14">
        <v>3913</v>
      </c>
      <c r="J695" s="14" t="s">
        <v>148</v>
      </c>
      <c r="K695" s="16">
        <v>45953</v>
      </c>
      <c r="L695" s="14">
        <v>6861</v>
      </c>
      <c r="M695" s="34">
        <f t="shared" si="32"/>
        <v>59.85</v>
      </c>
      <c r="N695" s="17">
        <v>59.85</v>
      </c>
      <c r="O695" s="17">
        <v>0</v>
      </c>
      <c r="P695" s="3">
        <v>0</v>
      </c>
    </row>
    <row r="696" spans="1:16" ht="24.95" customHeight="1" x14ac:dyDescent="0.2">
      <c r="A696" s="21" t="str">
        <f t="shared" si="30"/>
        <v>1441|1440011|20|2025|12989105000102|3913|18,35</v>
      </c>
      <c r="B696" s="21" t="str">
        <f t="shared" si="31"/>
        <v>1441|1440011|20|2025|6918</v>
      </c>
      <c r="C696" s="14">
        <v>1441</v>
      </c>
      <c r="D696" s="14">
        <v>1440011</v>
      </c>
      <c r="E696" s="14">
        <v>20</v>
      </c>
      <c r="F696" s="14">
        <v>2025</v>
      </c>
      <c r="G696" s="14">
        <v>12989105000102</v>
      </c>
      <c r="H696" s="15" t="s">
        <v>503</v>
      </c>
      <c r="I696" s="14">
        <v>3913</v>
      </c>
      <c r="J696" s="14" t="s">
        <v>148</v>
      </c>
      <c r="K696" s="16">
        <v>45964</v>
      </c>
      <c r="L696" s="14">
        <v>6918</v>
      </c>
      <c r="M696" s="34">
        <f t="shared" si="32"/>
        <v>18.350000000000001</v>
      </c>
      <c r="N696" s="17">
        <v>18.350000000000001</v>
      </c>
      <c r="O696" s="17">
        <v>0</v>
      </c>
      <c r="P696" s="3">
        <v>0</v>
      </c>
    </row>
    <row r="697" spans="1:16" ht="24.95" customHeight="1" x14ac:dyDescent="0.2">
      <c r="A697" s="21" t="str">
        <f t="shared" si="30"/>
        <v>1441|1440011|21|2025|7711512000105|3913|46,9</v>
      </c>
      <c r="B697" s="21" t="str">
        <f t="shared" si="31"/>
        <v>1441|1440011|21|2025|6759</v>
      </c>
      <c r="C697" s="14">
        <v>1441</v>
      </c>
      <c r="D697" s="14">
        <v>1440011</v>
      </c>
      <c r="E697" s="14">
        <v>21</v>
      </c>
      <c r="F697" s="14">
        <v>2025</v>
      </c>
      <c r="G697" s="14">
        <v>7711512000105</v>
      </c>
      <c r="H697" s="15" t="s">
        <v>289</v>
      </c>
      <c r="I697" s="14">
        <v>3913</v>
      </c>
      <c r="J697" s="14" t="s">
        <v>148</v>
      </c>
      <c r="K697" s="16">
        <v>45951</v>
      </c>
      <c r="L697" s="14">
        <v>6759</v>
      </c>
      <c r="M697" s="34">
        <f t="shared" si="32"/>
        <v>46.9</v>
      </c>
      <c r="N697" s="17">
        <v>46.9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1441|1440011|21|2025|7711512000105|3913|46,9</v>
      </c>
      <c r="B698" s="21" t="str">
        <f t="shared" si="31"/>
        <v>1441|1440011|21|2025|7423</v>
      </c>
      <c r="C698" s="14">
        <v>1441</v>
      </c>
      <c r="D698" s="14">
        <v>1440011</v>
      </c>
      <c r="E698" s="14">
        <v>21</v>
      </c>
      <c r="F698" s="14">
        <v>2025</v>
      </c>
      <c r="G698" s="14">
        <v>7711512000105</v>
      </c>
      <c r="H698" s="15" t="s">
        <v>289</v>
      </c>
      <c r="I698" s="14">
        <v>3913</v>
      </c>
      <c r="J698" s="14" t="s">
        <v>148</v>
      </c>
      <c r="K698" s="16">
        <v>45973</v>
      </c>
      <c r="L698" s="14">
        <v>7423</v>
      </c>
      <c r="M698" s="34">
        <f t="shared" si="32"/>
        <v>46.9</v>
      </c>
      <c r="N698" s="17">
        <v>46.9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1441|1440011|22|2025|18431155000148|3913|49,74</v>
      </c>
      <c r="B699" s="21" t="str">
        <f t="shared" si="31"/>
        <v>1441|1440011|22|2025|6863</v>
      </c>
      <c r="C699" s="14">
        <v>1441</v>
      </c>
      <c r="D699" s="14">
        <v>1440011</v>
      </c>
      <c r="E699" s="14">
        <v>22</v>
      </c>
      <c r="F699" s="14">
        <v>2025</v>
      </c>
      <c r="G699" s="14">
        <v>18431155000148</v>
      </c>
      <c r="H699" s="15" t="s">
        <v>232</v>
      </c>
      <c r="I699" s="14">
        <v>3913</v>
      </c>
      <c r="J699" s="14" t="s">
        <v>148</v>
      </c>
      <c r="K699" s="16">
        <v>45953</v>
      </c>
      <c r="L699" s="14">
        <v>6863</v>
      </c>
      <c r="M699" s="34">
        <f t="shared" si="32"/>
        <v>49.74</v>
      </c>
      <c r="N699" s="17">
        <v>49.74</v>
      </c>
      <c r="O699" s="17">
        <v>0</v>
      </c>
      <c r="P699" s="3">
        <v>0</v>
      </c>
    </row>
    <row r="700" spans="1:16" ht="24.95" customHeight="1" x14ac:dyDescent="0.2">
      <c r="A700" s="21" t="str">
        <f t="shared" si="30"/>
        <v>1441|1440011|23|2025|50150909000102|3913|54,44</v>
      </c>
      <c r="B700" s="21" t="str">
        <f t="shared" si="31"/>
        <v>1441|1440011|23|2025|6798</v>
      </c>
      <c r="C700" s="14">
        <v>1441</v>
      </c>
      <c r="D700" s="14">
        <v>1440011</v>
      </c>
      <c r="E700" s="14">
        <v>23</v>
      </c>
      <c r="F700" s="14">
        <v>2025</v>
      </c>
      <c r="G700" s="14">
        <v>50150909000102</v>
      </c>
      <c r="H700" s="15" t="s">
        <v>290</v>
      </c>
      <c r="I700" s="14">
        <v>3913</v>
      </c>
      <c r="J700" s="14" t="s">
        <v>148</v>
      </c>
      <c r="K700" s="16">
        <v>45952</v>
      </c>
      <c r="L700" s="14">
        <v>6798</v>
      </c>
      <c r="M700" s="34">
        <f t="shared" si="32"/>
        <v>54.44</v>
      </c>
      <c r="N700" s="17">
        <v>51.83</v>
      </c>
      <c r="O700" s="17">
        <v>2.61</v>
      </c>
      <c r="P700" s="3">
        <v>0</v>
      </c>
    </row>
    <row r="701" spans="1:16" ht="24.95" customHeight="1" x14ac:dyDescent="0.2">
      <c r="A701" s="21" t="str">
        <f t="shared" si="30"/>
        <v>1441|1440011|24|2025|23278690000140|3913|75,17</v>
      </c>
      <c r="B701" s="21" t="str">
        <f t="shared" si="31"/>
        <v>1441|1440011|24|2025|6297</v>
      </c>
      <c r="C701" s="14">
        <v>1441</v>
      </c>
      <c r="D701" s="14">
        <v>1440011</v>
      </c>
      <c r="E701" s="14">
        <v>24</v>
      </c>
      <c r="F701" s="14">
        <v>2025</v>
      </c>
      <c r="G701" s="14">
        <v>23278690000140</v>
      </c>
      <c r="H701" s="15" t="s">
        <v>282</v>
      </c>
      <c r="I701" s="14">
        <v>3913</v>
      </c>
      <c r="J701" s="14" t="s">
        <v>148</v>
      </c>
      <c r="K701" s="16">
        <v>45937</v>
      </c>
      <c r="L701" s="14">
        <v>6297</v>
      </c>
      <c r="M701" s="34">
        <f t="shared" si="32"/>
        <v>75.17</v>
      </c>
      <c r="N701" s="17">
        <v>75.17</v>
      </c>
      <c r="O701" s="17">
        <v>0</v>
      </c>
      <c r="P701" s="3">
        <v>0</v>
      </c>
    </row>
    <row r="702" spans="1:16" ht="24.95" customHeight="1" x14ac:dyDescent="0.2">
      <c r="A702" s="21" t="str">
        <f t="shared" si="30"/>
        <v>1441|1440011|25|2025|20266755000140|3913|117,77</v>
      </c>
      <c r="B702" s="21" t="str">
        <f t="shared" si="31"/>
        <v>1441|1440011|25|2025|7100</v>
      </c>
      <c r="C702" s="14">
        <v>1441</v>
      </c>
      <c r="D702" s="14">
        <v>1440011</v>
      </c>
      <c r="E702" s="14">
        <v>25</v>
      </c>
      <c r="F702" s="14">
        <v>2025</v>
      </c>
      <c r="G702" s="14">
        <v>20266755000140</v>
      </c>
      <c r="H702" s="15" t="s">
        <v>504</v>
      </c>
      <c r="I702" s="14">
        <v>3913</v>
      </c>
      <c r="J702" s="14" t="s">
        <v>148</v>
      </c>
      <c r="K702" s="16">
        <v>45967</v>
      </c>
      <c r="L702" s="14">
        <v>7100</v>
      </c>
      <c r="M702" s="34">
        <f t="shared" si="32"/>
        <v>117.77</v>
      </c>
      <c r="N702" s="17">
        <v>117.77</v>
      </c>
      <c r="O702" s="17">
        <v>0</v>
      </c>
      <c r="P702" s="3">
        <v>0</v>
      </c>
    </row>
    <row r="703" spans="1:16" ht="24.95" customHeight="1" x14ac:dyDescent="0.2">
      <c r="A703" s="21" t="str">
        <f t="shared" si="30"/>
        <v>1441|1440011|26|2025|23535271000147|3913|127,6</v>
      </c>
      <c r="B703" s="21" t="str">
        <f t="shared" si="31"/>
        <v>1441|1440011|26|2025|6801</v>
      </c>
      <c r="C703" s="14">
        <v>1441</v>
      </c>
      <c r="D703" s="14">
        <v>1440011</v>
      </c>
      <c r="E703" s="14">
        <v>26</v>
      </c>
      <c r="F703" s="14">
        <v>2025</v>
      </c>
      <c r="G703" s="14">
        <v>23535271000147</v>
      </c>
      <c r="H703" s="15" t="s">
        <v>282</v>
      </c>
      <c r="I703" s="14">
        <v>3913</v>
      </c>
      <c r="J703" s="14" t="s">
        <v>148</v>
      </c>
      <c r="K703" s="16">
        <v>45952</v>
      </c>
      <c r="L703" s="14">
        <v>6801</v>
      </c>
      <c r="M703" s="34">
        <f t="shared" si="32"/>
        <v>127.6</v>
      </c>
      <c r="N703" s="17">
        <v>127.6</v>
      </c>
      <c r="O703" s="17">
        <v>0</v>
      </c>
      <c r="P703" s="3">
        <v>0</v>
      </c>
    </row>
    <row r="704" spans="1:16" ht="24.95" customHeight="1" x14ac:dyDescent="0.2">
      <c r="A704" s="21" t="str">
        <f t="shared" si="30"/>
        <v>1441|1440011|27|2025|23802507000164|3913|61,54</v>
      </c>
      <c r="B704" s="21" t="str">
        <f t="shared" si="31"/>
        <v>1441|1440011|27|2025|6907</v>
      </c>
      <c r="C704" s="14">
        <v>1441</v>
      </c>
      <c r="D704" s="14">
        <v>1440011</v>
      </c>
      <c r="E704" s="14">
        <v>27</v>
      </c>
      <c r="F704" s="14">
        <v>2025</v>
      </c>
      <c r="G704" s="14">
        <v>23802507000164</v>
      </c>
      <c r="H704" s="15" t="s">
        <v>291</v>
      </c>
      <c r="I704" s="14">
        <v>3913</v>
      </c>
      <c r="J704" s="14" t="s">
        <v>148</v>
      </c>
      <c r="K704" s="16">
        <v>45961</v>
      </c>
      <c r="L704" s="14">
        <v>6907</v>
      </c>
      <c r="M704" s="34">
        <f t="shared" si="32"/>
        <v>61.54</v>
      </c>
      <c r="N704" s="17">
        <v>61.54</v>
      </c>
      <c r="O704" s="17">
        <v>0</v>
      </c>
      <c r="P704" s="3">
        <v>0</v>
      </c>
    </row>
    <row r="705" spans="1:16" ht="24.95" customHeight="1" x14ac:dyDescent="0.2">
      <c r="A705" s="21" t="str">
        <f t="shared" si="30"/>
        <v>1441|1440011|28|2025|18196469000103|3913|104,71</v>
      </c>
      <c r="B705" s="21" t="str">
        <f t="shared" si="31"/>
        <v>1441|1440011|28|2025|6909</v>
      </c>
      <c r="C705" s="14">
        <v>1441</v>
      </c>
      <c r="D705" s="14">
        <v>1440011</v>
      </c>
      <c r="E705" s="14">
        <v>28</v>
      </c>
      <c r="F705" s="14">
        <v>2025</v>
      </c>
      <c r="G705" s="14">
        <v>18196469000103</v>
      </c>
      <c r="H705" s="15" t="s">
        <v>292</v>
      </c>
      <c r="I705" s="14">
        <v>3913</v>
      </c>
      <c r="J705" s="14" t="s">
        <v>148</v>
      </c>
      <c r="K705" s="16">
        <v>45961</v>
      </c>
      <c r="L705" s="14">
        <v>6909</v>
      </c>
      <c r="M705" s="34">
        <f t="shared" si="32"/>
        <v>104.71</v>
      </c>
      <c r="N705" s="17">
        <v>104.71</v>
      </c>
      <c r="O705" s="17">
        <v>0</v>
      </c>
      <c r="P705" s="3">
        <v>0</v>
      </c>
    </row>
    <row r="706" spans="1:16" ht="24.95" customHeight="1" x14ac:dyDescent="0.2">
      <c r="A706" s="21" t="str">
        <f t="shared" si="30"/>
        <v>1441|1440011|29|2025|21417423000181|3913|272,01</v>
      </c>
      <c r="B706" s="21" t="str">
        <f t="shared" si="31"/>
        <v>1441|1440011|29|2025|7099</v>
      </c>
      <c r="C706" s="14">
        <v>1441</v>
      </c>
      <c r="D706" s="14">
        <v>1440011</v>
      </c>
      <c r="E706" s="14">
        <v>29</v>
      </c>
      <c r="F706" s="14">
        <v>2025</v>
      </c>
      <c r="G706" s="14">
        <v>21417423000181</v>
      </c>
      <c r="H706" s="15" t="s">
        <v>505</v>
      </c>
      <c r="I706" s="14">
        <v>3913</v>
      </c>
      <c r="J706" s="14" t="s">
        <v>148</v>
      </c>
      <c r="K706" s="16">
        <v>45967</v>
      </c>
      <c r="L706" s="14">
        <v>7099</v>
      </c>
      <c r="M706" s="34">
        <f t="shared" si="32"/>
        <v>272.01</v>
      </c>
      <c r="N706" s="17">
        <v>272.01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1441|1440011|30|2025|24996845000147|3913|324,96</v>
      </c>
      <c r="B707" s="21" t="str">
        <f t="shared" si="31"/>
        <v>1441|1440011|30|2025|6797</v>
      </c>
      <c r="C707" s="14">
        <v>1441</v>
      </c>
      <c r="D707" s="14">
        <v>1440011</v>
      </c>
      <c r="E707" s="14">
        <v>30</v>
      </c>
      <c r="F707" s="14">
        <v>2025</v>
      </c>
      <c r="G707" s="14">
        <v>24996845000147</v>
      </c>
      <c r="H707" s="15" t="s">
        <v>293</v>
      </c>
      <c r="I707" s="14">
        <v>3913</v>
      </c>
      <c r="J707" s="14" t="s">
        <v>148</v>
      </c>
      <c r="K707" s="16">
        <v>45952</v>
      </c>
      <c r="L707" s="14">
        <v>6797</v>
      </c>
      <c r="M707" s="34">
        <f t="shared" si="32"/>
        <v>324.95999999999998</v>
      </c>
      <c r="N707" s="17">
        <v>324.95999999999998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1441|1440011|31|2025|25269069000146|3913|39,64</v>
      </c>
      <c r="B708" s="21" t="str">
        <f t="shared" si="31"/>
        <v>1441|1440011|31|2025|6757</v>
      </c>
      <c r="C708" s="14">
        <v>1441</v>
      </c>
      <c r="D708" s="14">
        <v>1440011</v>
      </c>
      <c r="E708" s="14">
        <v>31</v>
      </c>
      <c r="F708" s="14">
        <v>2025</v>
      </c>
      <c r="G708" s="14">
        <v>25269069000146</v>
      </c>
      <c r="H708" s="15" t="s">
        <v>294</v>
      </c>
      <c r="I708" s="14">
        <v>3913</v>
      </c>
      <c r="J708" s="14" t="s">
        <v>148</v>
      </c>
      <c r="K708" s="16">
        <v>45951</v>
      </c>
      <c r="L708" s="14">
        <v>6757</v>
      </c>
      <c r="M708" s="34">
        <f t="shared" si="32"/>
        <v>39.64</v>
      </c>
      <c r="N708" s="17">
        <v>39.64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1441|1440011|32|2025|25433004000194|3913|531,34</v>
      </c>
      <c r="B709" s="21" t="str">
        <f t="shared" ref="B709:B772" si="34">C709&amp;"|"&amp;D709&amp;"|"&amp;E709&amp;"|"&amp;F709&amp;"|"&amp;L709</f>
        <v>1441|1440011|32|2025|6805</v>
      </c>
      <c r="C709" s="14">
        <v>1441</v>
      </c>
      <c r="D709" s="14">
        <v>1440011</v>
      </c>
      <c r="E709" s="14">
        <v>32</v>
      </c>
      <c r="F709" s="14">
        <v>2025</v>
      </c>
      <c r="G709" s="14">
        <v>25433004000194</v>
      </c>
      <c r="H709" s="15" t="s">
        <v>295</v>
      </c>
      <c r="I709" s="14">
        <v>3913</v>
      </c>
      <c r="J709" s="14" t="s">
        <v>148</v>
      </c>
      <c r="K709" s="16">
        <v>45952</v>
      </c>
      <c r="L709" s="14">
        <v>6805</v>
      </c>
      <c r="M709" s="34">
        <f t="shared" si="32"/>
        <v>531.34</v>
      </c>
      <c r="N709" s="17">
        <v>531.34</v>
      </c>
      <c r="O709" s="17">
        <v>0</v>
      </c>
      <c r="P709" s="3">
        <v>0</v>
      </c>
    </row>
    <row r="710" spans="1:16" ht="24.95" customHeight="1" x14ac:dyDescent="0.2">
      <c r="A710" s="21" t="str">
        <f t="shared" si="33"/>
        <v>1441|1440011|33|2025|25769548000121|3913|1807,6</v>
      </c>
      <c r="B710" s="21" t="str">
        <f t="shared" si="34"/>
        <v>1441|1440011|33|2025|6919</v>
      </c>
      <c r="C710" s="14">
        <v>1441</v>
      </c>
      <c r="D710" s="14">
        <v>1440011</v>
      </c>
      <c r="E710" s="14">
        <v>33</v>
      </c>
      <c r="F710" s="14">
        <v>2025</v>
      </c>
      <c r="G710" s="14">
        <v>25769548000121</v>
      </c>
      <c r="H710" s="15" t="s">
        <v>506</v>
      </c>
      <c r="I710" s="14">
        <v>3913</v>
      </c>
      <c r="J710" s="14" t="s">
        <v>148</v>
      </c>
      <c r="K710" s="16">
        <v>45964</v>
      </c>
      <c r="L710" s="14">
        <v>6919</v>
      </c>
      <c r="M710" s="34">
        <f t="shared" ref="M710:M773" si="35">N710+O710</f>
        <v>1807.6</v>
      </c>
      <c r="N710" s="17">
        <v>1807.6</v>
      </c>
      <c r="O710" s="17">
        <v>0</v>
      </c>
      <c r="P710" s="3">
        <v>0</v>
      </c>
    </row>
    <row r="711" spans="1:16" ht="24.95" customHeight="1" x14ac:dyDescent="0.2">
      <c r="A711" s="21" t="str">
        <f t="shared" si="33"/>
        <v>1441|1440011|33|2025|25769548000121|3913|172,18</v>
      </c>
      <c r="B711" s="21" t="str">
        <f t="shared" si="34"/>
        <v>1441|1440011|33|2025|6920</v>
      </c>
      <c r="C711" s="14">
        <v>1441</v>
      </c>
      <c r="D711" s="14">
        <v>1440011</v>
      </c>
      <c r="E711" s="14">
        <v>33</v>
      </c>
      <c r="F711" s="14">
        <v>2025</v>
      </c>
      <c r="G711" s="14">
        <v>25769548000121</v>
      </c>
      <c r="H711" s="15" t="s">
        <v>506</v>
      </c>
      <c r="I711" s="14">
        <v>3913</v>
      </c>
      <c r="J711" s="14" t="s">
        <v>148</v>
      </c>
      <c r="K711" s="16">
        <v>45964</v>
      </c>
      <c r="L711" s="14">
        <v>6920</v>
      </c>
      <c r="M711" s="34">
        <f t="shared" si="35"/>
        <v>172.18</v>
      </c>
      <c r="N711" s="17">
        <v>172.18</v>
      </c>
      <c r="O711" s="17">
        <v>0</v>
      </c>
      <c r="P711" s="3">
        <v>0</v>
      </c>
    </row>
    <row r="712" spans="1:16" ht="24.95" customHeight="1" x14ac:dyDescent="0.2">
      <c r="A712" s="21" t="str">
        <f t="shared" si="33"/>
        <v>1441|1440011|34|2025|25838855000117|3913|92,59</v>
      </c>
      <c r="B712" s="21" t="str">
        <f t="shared" si="34"/>
        <v>1441|1440011|34|2025|6809</v>
      </c>
      <c r="C712" s="14">
        <v>1441</v>
      </c>
      <c r="D712" s="14">
        <v>1440011</v>
      </c>
      <c r="E712" s="14">
        <v>34</v>
      </c>
      <c r="F712" s="14">
        <v>2025</v>
      </c>
      <c r="G712" s="14">
        <v>25838855000117</v>
      </c>
      <c r="H712" s="15" t="s">
        <v>296</v>
      </c>
      <c r="I712" s="14">
        <v>3913</v>
      </c>
      <c r="J712" s="14" t="s">
        <v>148</v>
      </c>
      <c r="K712" s="16">
        <v>45952</v>
      </c>
      <c r="L712" s="14">
        <v>6809</v>
      </c>
      <c r="M712" s="34">
        <f t="shared" si="35"/>
        <v>92.59</v>
      </c>
      <c r="N712" s="17">
        <v>92.59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1441|1440011|35|2025|18229133000108|3937|440</v>
      </c>
      <c r="B713" s="21" t="str">
        <f t="shared" si="34"/>
        <v>1441|1440011|35|2025|6855</v>
      </c>
      <c r="C713" s="14">
        <v>1441</v>
      </c>
      <c r="D713" s="14">
        <v>1440011</v>
      </c>
      <c r="E713" s="14">
        <v>35</v>
      </c>
      <c r="F713" s="14">
        <v>2025</v>
      </c>
      <c r="G713" s="14">
        <v>18229133000108</v>
      </c>
      <c r="H713" s="15" t="s">
        <v>297</v>
      </c>
      <c r="I713" s="14">
        <v>3937</v>
      </c>
      <c r="J713" s="14" t="s">
        <v>148</v>
      </c>
      <c r="K713" s="16">
        <v>45953</v>
      </c>
      <c r="L713" s="14">
        <v>6855</v>
      </c>
      <c r="M713" s="34">
        <f t="shared" si="35"/>
        <v>440</v>
      </c>
      <c r="N713" s="17">
        <v>440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1441|1440011|36|2025|23569041000107|3937|1735,16</v>
      </c>
      <c r="B714" s="21" t="str">
        <f t="shared" si="34"/>
        <v>1441|1440011|36|2025|6894</v>
      </c>
      <c r="C714" s="14">
        <v>1441</v>
      </c>
      <c r="D714" s="14">
        <v>1440011</v>
      </c>
      <c r="E714" s="14">
        <v>36</v>
      </c>
      <c r="F714" s="14">
        <v>2025</v>
      </c>
      <c r="G714" s="14">
        <v>23569041000107</v>
      </c>
      <c r="H714" s="15" t="s">
        <v>298</v>
      </c>
      <c r="I714" s="14">
        <v>3937</v>
      </c>
      <c r="J714" s="14" t="s">
        <v>148</v>
      </c>
      <c r="K714" s="16">
        <v>45959</v>
      </c>
      <c r="L714" s="14">
        <v>6894</v>
      </c>
      <c r="M714" s="34">
        <f t="shared" si="35"/>
        <v>1735.16</v>
      </c>
      <c r="N714" s="17">
        <v>1735.16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1441|1440011|37|2025|20982826000100|3937|30076,2</v>
      </c>
      <c r="B715" s="21" t="str">
        <f t="shared" si="34"/>
        <v>1441|1440011|37|2025|6129</v>
      </c>
      <c r="C715" s="14">
        <v>1441</v>
      </c>
      <c r="D715" s="14">
        <v>1440011</v>
      </c>
      <c r="E715" s="14">
        <v>37</v>
      </c>
      <c r="F715" s="14">
        <v>2025</v>
      </c>
      <c r="G715" s="14">
        <v>20982826000100</v>
      </c>
      <c r="H715" s="15" t="s">
        <v>299</v>
      </c>
      <c r="I715" s="14">
        <v>3937</v>
      </c>
      <c r="J715" s="14" t="s">
        <v>148</v>
      </c>
      <c r="K715" s="16">
        <v>45932</v>
      </c>
      <c r="L715" s="14">
        <v>6129</v>
      </c>
      <c r="M715" s="34">
        <f t="shared" si="35"/>
        <v>30076.2</v>
      </c>
      <c r="N715" s="17">
        <v>30076.2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1441|1440011|37|2025|20982826000100|3937|30076,2</v>
      </c>
      <c r="B716" s="21" t="str">
        <f t="shared" si="34"/>
        <v>1441|1440011|37|2025|6886</v>
      </c>
      <c r="C716" s="14">
        <v>1441</v>
      </c>
      <c r="D716" s="14">
        <v>1440011</v>
      </c>
      <c r="E716" s="14">
        <v>37</v>
      </c>
      <c r="F716" s="14">
        <v>2025</v>
      </c>
      <c r="G716" s="14">
        <v>20982826000100</v>
      </c>
      <c r="H716" s="15" t="s">
        <v>299</v>
      </c>
      <c r="I716" s="14">
        <v>3937</v>
      </c>
      <c r="J716" s="14" t="s">
        <v>148</v>
      </c>
      <c r="K716" s="16">
        <v>45958</v>
      </c>
      <c r="L716" s="14">
        <v>6886</v>
      </c>
      <c r="M716" s="34">
        <f t="shared" si="35"/>
        <v>30076.2</v>
      </c>
      <c r="N716" s="17">
        <v>30076.2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1441|1440011|39|2025|9264396000159|3937|180,05</v>
      </c>
      <c r="B717" s="21" t="str">
        <f t="shared" si="34"/>
        <v>1441|1440011|39|2025|6390</v>
      </c>
      <c r="C717" s="14">
        <v>1441</v>
      </c>
      <c r="D717" s="14">
        <v>1440011</v>
      </c>
      <c r="E717" s="14">
        <v>39</v>
      </c>
      <c r="F717" s="14">
        <v>2025</v>
      </c>
      <c r="G717" s="14">
        <v>9264396000159</v>
      </c>
      <c r="H717" s="15" t="s">
        <v>300</v>
      </c>
      <c r="I717" s="14">
        <v>3937</v>
      </c>
      <c r="J717" s="14" t="s">
        <v>148</v>
      </c>
      <c r="K717" s="16">
        <v>45938</v>
      </c>
      <c r="L717" s="14">
        <v>6390</v>
      </c>
      <c r="M717" s="34">
        <f t="shared" si="35"/>
        <v>180.05</v>
      </c>
      <c r="N717" s="17">
        <v>180.05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1441|1440011|40|2025|26121681000130|3937|10974,72</v>
      </c>
      <c r="B718" s="21" t="str">
        <f t="shared" si="34"/>
        <v>1441|1440011|40|2025|6864</v>
      </c>
      <c r="C718" s="14">
        <v>1441</v>
      </c>
      <c r="D718" s="14">
        <v>1440011</v>
      </c>
      <c r="E718" s="14">
        <v>40</v>
      </c>
      <c r="F718" s="14">
        <v>2025</v>
      </c>
      <c r="G718" s="14">
        <v>26121681000130</v>
      </c>
      <c r="H718" s="15" t="s">
        <v>301</v>
      </c>
      <c r="I718" s="14">
        <v>3937</v>
      </c>
      <c r="J718" s="14" t="s">
        <v>148</v>
      </c>
      <c r="K718" s="16">
        <v>45953</v>
      </c>
      <c r="L718" s="14">
        <v>6864</v>
      </c>
      <c r="M718" s="34">
        <f t="shared" si="35"/>
        <v>10974.72</v>
      </c>
      <c r="N718" s="17">
        <v>10974.72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1441|1440011|40|2025|26121681000130|3937|10974,72</v>
      </c>
      <c r="B719" s="21" t="str">
        <f t="shared" si="34"/>
        <v>1441|1440011|40|2025|6865</v>
      </c>
      <c r="C719" s="14">
        <v>1441</v>
      </c>
      <c r="D719" s="14">
        <v>1440011</v>
      </c>
      <c r="E719" s="14">
        <v>40</v>
      </c>
      <c r="F719" s="14">
        <v>2025</v>
      </c>
      <c r="G719" s="14">
        <v>26121681000130</v>
      </c>
      <c r="H719" s="15" t="s">
        <v>301</v>
      </c>
      <c r="I719" s="14">
        <v>3937</v>
      </c>
      <c r="J719" s="14" t="s">
        <v>148</v>
      </c>
      <c r="K719" s="16">
        <v>45953</v>
      </c>
      <c r="L719" s="14">
        <v>6865</v>
      </c>
      <c r="M719" s="34">
        <f t="shared" si="35"/>
        <v>10974.72</v>
      </c>
      <c r="N719" s="17">
        <v>10974.72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1441|1440011|40|2025|26121681000130|3937|10974,72</v>
      </c>
      <c r="B720" s="21" t="str">
        <f t="shared" si="34"/>
        <v>1441|1440011|40|2025|6866</v>
      </c>
      <c r="C720" s="14">
        <v>1441</v>
      </c>
      <c r="D720" s="14">
        <v>1440011</v>
      </c>
      <c r="E720" s="14">
        <v>40</v>
      </c>
      <c r="F720" s="14">
        <v>2025</v>
      </c>
      <c r="G720" s="14">
        <v>26121681000130</v>
      </c>
      <c r="H720" s="15" t="s">
        <v>301</v>
      </c>
      <c r="I720" s="14">
        <v>3937</v>
      </c>
      <c r="J720" s="14" t="s">
        <v>148</v>
      </c>
      <c r="K720" s="16">
        <v>45953</v>
      </c>
      <c r="L720" s="14">
        <v>6866</v>
      </c>
      <c r="M720" s="34">
        <f t="shared" si="35"/>
        <v>10974.72</v>
      </c>
      <c r="N720" s="17">
        <v>10974.72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1441|1440011|41|2025|34908677000144|3937|981,8</v>
      </c>
      <c r="B721" s="21" t="str">
        <f t="shared" si="34"/>
        <v>1441|1440011|41|2025|346</v>
      </c>
      <c r="C721" s="14">
        <v>1441</v>
      </c>
      <c r="D721" s="14">
        <v>1440011</v>
      </c>
      <c r="E721" s="14">
        <v>41</v>
      </c>
      <c r="F721" s="14">
        <v>2025</v>
      </c>
      <c r="G721" s="14">
        <v>34908677000144</v>
      </c>
      <c r="H721" s="15" t="s">
        <v>302</v>
      </c>
      <c r="I721" s="14">
        <v>3937</v>
      </c>
      <c r="J721" s="14" t="s">
        <v>148</v>
      </c>
      <c r="K721" s="16">
        <v>45936</v>
      </c>
      <c r="L721" s="14">
        <v>346</v>
      </c>
      <c r="M721" s="34">
        <f t="shared" si="35"/>
        <v>981.8</v>
      </c>
      <c r="N721" s="17">
        <v>981.8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1441|1440011|41|2025|34908677000144|3937|60,7</v>
      </c>
      <c r="B722" s="21" t="str">
        <f t="shared" si="34"/>
        <v>1441|1440011|41|2025|347</v>
      </c>
      <c r="C722" s="14">
        <v>1441</v>
      </c>
      <c r="D722" s="14">
        <v>1440011</v>
      </c>
      <c r="E722" s="14">
        <v>41</v>
      </c>
      <c r="F722" s="14">
        <v>2025</v>
      </c>
      <c r="G722" s="14">
        <v>34908677000144</v>
      </c>
      <c r="H722" s="15" t="s">
        <v>302</v>
      </c>
      <c r="I722" s="14">
        <v>3937</v>
      </c>
      <c r="J722" s="14" t="s">
        <v>148</v>
      </c>
      <c r="K722" s="16">
        <v>45936</v>
      </c>
      <c r="L722" s="14">
        <v>347</v>
      </c>
      <c r="M722" s="34">
        <f t="shared" si="35"/>
        <v>60.7</v>
      </c>
      <c r="N722" s="17">
        <v>60.7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1441|1440011|41|2025|34908677000144|3937|60,7</v>
      </c>
      <c r="B723" s="21" t="str">
        <f t="shared" si="34"/>
        <v>1441|1440011|41|2025|348</v>
      </c>
      <c r="C723" s="14">
        <v>1441</v>
      </c>
      <c r="D723" s="14">
        <v>1440011</v>
      </c>
      <c r="E723" s="14">
        <v>41</v>
      </c>
      <c r="F723" s="14">
        <v>2025</v>
      </c>
      <c r="G723" s="14">
        <v>34908677000144</v>
      </c>
      <c r="H723" s="15" t="s">
        <v>302</v>
      </c>
      <c r="I723" s="14">
        <v>3937</v>
      </c>
      <c r="J723" s="14" t="s">
        <v>148</v>
      </c>
      <c r="K723" s="16">
        <v>45936</v>
      </c>
      <c r="L723" s="14">
        <v>348</v>
      </c>
      <c r="M723" s="34">
        <f t="shared" si="35"/>
        <v>60.7</v>
      </c>
      <c r="N723" s="17">
        <v>60.7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1441|1440011|41|2025|34908677000144|3937|981,8</v>
      </c>
      <c r="B724" s="21" t="str">
        <f t="shared" si="34"/>
        <v>1441|1440011|41|2025|359</v>
      </c>
      <c r="C724" s="14">
        <v>1441</v>
      </c>
      <c r="D724" s="14">
        <v>1440011</v>
      </c>
      <c r="E724" s="14">
        <v>41</v>
      </c>
      <c r="F724" s="14">
        <v>2025</v>
      </c>
      <c r="G724" s="14">
        <v>34908677000144</v>
      </c>
      <c r="H724" s="15" t="s">
        <v>302</v>
      </c>
      <c r="I724" s="14">
        <v>3937</v>
      </c>
      <c r="J724" s="14" t="s">
        <v>148</v>
      </c>
      <c r="K724" s="16">
        <v>45967</v>
      </c>
      <c r="L724" s="14">
        <v>359</v>
      </c>
      <c r="M724" s="34">
        <f t="shared" si="35"/>
        <v>981.8</v>
      </c>
      <c r="N724" s="17">
        <v>981.8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1441|1440011|41|2025|34908677000144|3937|60,7</v>
      </c>
      <c r="B725" s="21" t="str">
        <f t="shared" si="34"/>
        <v>1441|1440011|41|2025|360</v>
      </c>
      <c r="C725" s="14">
        <v>1441</v>
      </c>
      <c r="D725" s="14">
        <v>1440011</v>
      </c>
      <c r="E725" s="14">
        <v>41</v>
      </c>
      <c r="F725" s="14">
        <v>2025</v>
      </c>
      <c r="G725" s="14">
        <v>34908677000144</v>
      </c>
      <c r="H725" s="15" t="s">
        <v>302</v>
      </c>
      <c r="I725" s="14">
        <v>3937</v>
      </c>
      <c r="J725" s="14" t="s">
        <v>148</v>
      </c>
      <c r="K725" s="16">
        <v>45967</v>
      </c>
      <c r="L725" s="14">
        <v>360</v>
      </c>
      <c r="M725" s="34">
        <f t="shared" si="35"/>
        <v>60.7</v>
      </c>
      <c r="N725" s="17">
        <v>60.7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1441|1440011|41|2025|34908677000144|3937|60,7</v>
      </c>
      <c r="B726" s="21" t="str">
        <f t="shared" si="34"/>
        <v>1441|1440011|41|2025|361</v>
      </c>
      <c r="C726" s="14">
        <v>1441</v>
      </c>
      <c r="D726" s="14">
        <v>1440011</v>
      </c>
      <c r="E726" s="14">
        <v>41</v>
      </c>
      <c r="F726" s="14">
        <v>2025</v>
      </c>
      <c r="G726" s="14">
        <v>34908677000144</v>
      </c>
      <c r="H726" s="15" t="s">
        <v>302</v>
      </c>
      <c r="I726" s="14">
        <v>3937</v>
      </c>
      <c r="J726" s="14" t="s">
        <v>148</v>
      </c>
      <c r="K726" s="16">
        <v>45967</v>
      </c>
      <c r="L726" s="14">
        <v>361</v>
      </c>
      <c r="M726" s="34">
        <f t="shared" si="35"/>
        <v>60.7</v>
      </c>
      <c r="N726" s="17">
        <v>60.7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1441|1440011|42|2025|34120526000127|3937|2760</v>
      </c>
      <c r="B727" s="21" t="str">
        <f t="shared" si="34"/>
        <v>1441|1440011|42|2025|6604</v>
      </c>
      <c r="C727" s="14">
        <v>1441</v>
      </c>
      <c r="D727" s="14">
        <v>1440011</v>
      </c>
      <c r="E727" s="14">
        <v>42</v>
      </c>
      <c r="F727" s="14">
        <v>2025</v>
      </c>
      <c r="G727" s="14">
        <v>34120526000127</v>
      </c>
      <c r="H727" s="15" t="s">
        <v>303</v>
      </c>
      <c r="I727" s="14">
        <v>3937</v>
      </c>
      <c r="J727" s="14" t="s">
        <v>148</v>
      </c>
      <c r="K727" s="16">
        <v>45939</v>
      </c>
      <c r="L727" s="14">
        <v>6604</v>
      </c>
      <c r="M727" s="34">
        <f t="shared" si="35"/>
        <v>2760</v>
      </c>
      <c r="N727" s="17">
        <v>2760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1441|1440011|42|2025|34120526000127|3937|2760</v>
      </c>
      <c r="B728" s="21" t="str">
        <f t="shared" si="34"/>
        <v>1441|1440011|42|2025|7138</v>
      </c>
      <c r="C728" s="14">
        <v>1441</v>
      </c>
      <c r="D728" s="14">
        <v>1440011</v>
      </c>
      <c r="E728" s="14">
        <v>42</v>
      </c>
      <c r="F728" s="14">
        <v>2025</v>
      </c>
      <c r="G728" s="14">
        <v>34120526000127</v>
      </c>
      <c r="H728" s="15" t="s">
        <v>303</v>
      </c>
      <c r="I728" s="14">
        <v>3937</v>
      </c>
      <c r="J728" s="14" t="s">
        <v>148</v>
      </c>
      <c r="K728" s="16">
        <v>45968</v>
      </c>
      <c r="L728" s="14">
        <v>7138</v>
      </c>
      <c r="M728" s="34">
        <f t="shared" si="35"/>
        <v>2760</v>
      </c>
      <c r="N728" s="17">
        <v>2760</v>
      </c>
      <c r="O728" s="17">
        <v>0</v>
      </c>
      <c r="P728" s="3">
        <v>0</v>
      </c>
    </row>
    <row r="729" spans="1:16" ht="24.95" customHeight="1" x14ac:dyDescent="0.2">
      <c r="A729" s="21" t="str">
        <f t="shared" si="33"/>
        <v>1441|1440011|44|2025|33935294000100|3937|368,08</v>
      </c>
      <c r="B729" s="21" t="str">
        <f t="shared" si="34"/>
        <v>1441|1440011|44|2025|349</v>
      </c>
      <c r="C729" s="14">
        <v>1441</v>
      </c>
      <c r="D729" s="14">
        <v>1440011</v>
      </c>
      <c r="E729" s="14">
        <v>44</v>
      </c>
      <c r="F729" s="14">
        <v>2025</v>
      </c>
      <c r="G729" s="14">
        <v>33935294000100</v>
      </c>
      <c r="H729" s="15" t="s">
        <v>304</v>
      </c>
      <c r="I729" s="14">
        <v>3937</v>
      </c>
      <c r="J729" s="14" t="s">
        <v>148</v>
      </c>
      <c r="K729" s="16">
        <v>45936</v>
      </c>
      <c r="L729" s="14">
        <v>349</v>
      </c>
      <c r="M729" s="34">
        <f t="shared" si="35"/>
        <v>368.08</v>
      </c>
      <c r="N729" s="17">
        <v>368.08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1441|1440011|44|2025|33935294000100|3937|368,08</v>
      </c>
      <c r="B730" s="21" t="str">
        <f t="shared" si="34"/>
        <v>1441|1440011|44|2025|350</v>
      </c>
      <c r="C730" s="14">
        <v>1441</v>
      </c>
      <c r="D730" s="14">
        <v>1440011</v>
      </c>
      <c r="E730" s="14">
        <v>44</v>
      </c>
      <c r="F730" s="14">
        <v>2025</v>
      </c>
      <c r="G730" s="14">
        <v>33935294000100</v>
      </c>
      <c r="H730" s="15" t="s">
        <v>304</v>
      </c>
      <c r="I730" s="14">
        <v>3937</v>
      </c>
      <c r="J730" s="14" t="s">
        <v>148</v>
      </c>
      <c r="K730" s="16">
        <v>45936</v>
      </c>
      <c r="L730" s="14">
        <v>350</v>
      </c>
      <c r="M730" s="34">
        <f t="shared" si="35"/>
        <v>368.08</v>
      </c>
      <c r="N730" s="17">
        <v>368.08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1441|1440011|44|2025|33935294000100|3937|368,08</v>
      </c>
      <c r="B731" s="21" t="str">
        <f t="shared" si="34"/>
        <v>1441|1440011|44|2025|351</v>
      </c>
      <c r="C731" s="14">
        <v>1441</v>
      </c>
      <c r="D731" s="14">
        <v>1440011</v>
      </c>
      <c r="E731" s="14">
        <v>44</v>
      </c>
      <c r="F731" s="14">
        <v>2025</v>
      </c>
      <c r="G731" s="14">
        <v>33935294000100</v>
      </c>
      <c r="H731" s="15" t="s">
        <v>304</v>
      </c>
      <c r="I731" s="14">
        <v>3937</v>
      </c>
      <c r="J731" s="14" t="s">
        <v>148</v>
      </c>
      <c r="K731" s="16">
        <v>45936</v>
      </c>
      <c r="L731" s="14">
        <v>351</v>
      </c>
      <c r="M731" s="34">
        <f t="shared" si="35"/>
        <v>368.08</v>
      </c>
      <c r="N731" s="17">
        <v>368.08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1441|1440011|44|2025|33935294000100|3937|368,08</v>
      </c>
      <c r="B732" s="21" t="str">
        <f t="shared" si="34"/>
        <v>1441|1440011|44|2025|352</v>
      </c>
      <c r="C732" s="14">
        <v>1441</v>
      </c>
      <c r="D732" s="14">
        <v>1440011</v>
      </c>
      <c r="E732" s="14">
        <v>44</v>
      </c>
      <c r="F732" s="14">
        <v>2025</v>
      </c>
      <c r="G732" s="14">
        <v>33935294000100</v>
      </c>
      <c r="H732" s="15" t="s">
        <v>304</v>
      </c>
      <c r="I732" s="14">
        <v>3937</v>
      </c>
      <c r="J732" s="14" t="s">
        <v>148</v>
      </c>
      <c r="K732" s="16">
        <v>45936</v>
      </c>
      <c r="L732" s="14">
        <v>352</v>
      </c>
      <c r="M732" s="34">
        <f t="shared" si="35"/>
        <v>368.08</v>
      </c>
      <c r="N732" s="17">
        <v>368.08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1441|1440011|44|2025|33935294000100|3937|368,08</v>
      </c>
      <c r="B733" s="21" t="str">
        <f t="shared" si="34"/>
        <v>1441|1440011|44|2025|353</v>
      </c>
      <c r="C733" s="14">
        <v>1441</v>
      </c>
      <c r="D733" s="14">
        <v>1440011</v>
      </c>
      <c r="E733" s="14">
        <v>44</v>
      </c>
      <c r="F733" s="14">
        <v>2025</v>
      </c>
      <c r="G733" s="14">
        <v>33935294000100</v>
      </c>
      <c r="H733" s="15" t="s">
        <v>304</v>
      </c>
      <c r="I733" s="14">
        <v>3937</v>
      </c>
      <c r="J733" s="14" t="s">
        <v>148</v>
      </c>
      <c r="K733" s="16">
        <v>45936</v>
      </c>
      <c r="L733" s="14">
        <v>353</v>
      </c>
      <c r="M733" s="34">
        <f t="shared" si="35"/>
        <v>368.08</v>
      </c>
      <c r="N733" s="17">
        <v>368.08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1441|1440011|44|2025|33935294000100|3937|368,08</v>
      </c>
      <c r="B734" s="21" t="str">
        <f t="shared" si="34"/>
        <v>1441|1440011|44|2025|362</v>
      </c>
      <c r="C734" s="14">
        <v>1441</v>
      </c>
      <c r="D734" s="14">
        <v>1440011</v>
      </c>
      <c r="E734" s="14">
        <v>44</v>
      </c>
      <c r="F734" s="14">
        <v>2025</v>
      </c>
      <c r="G734" s="14">
        <v>33935294000100</v>
      </c>
      <c r="H734" s="15" t="s">
        <v>304</v>
      </c>
      <c r="I734" s="14">
        <v>3937</v>
      </c>
      <c r="J734" s="14" t="s">
        <v>148</v>
      </c>
      <c r="K734" s="16">
        <v>45967</v>
      </c>
      <c r="L734" s="14">
        <v>362</v>
      </c>
      <c r="M734" s="34">
        <f t="shared" si="35"/>
        <v>368.08</v>
      </c>
      <c r="N734" s="17">
        <v>368.08</v>
      </c>
      <c r="O734" s="17">
        <v>0</v>
      </c>
      <c r="P734" s="3">
        <v>0</v>
      </c>
    </row>
    <row r="735" spans="1:16" ht="24.95" customHeight="1" x14ac:dyDescent="0.2">
      <c r="A735" s="21" t="str">
        <f t="shared" si="33"/>
        <v>1441|1440011|44|2025|33935294000100|3937|368,08</v>
      </c>
      <c r="B735" s="21" t="str">
        <f t="shared" si="34"/>
        <v>1441|1440011|44|2025|363</v>
      </c>
      <c r="C735" s="14">
        <v>1441</v>
      </c>
      <c r="D735" s="14">
        <v>1440011</v>
      </c>
      <c r="E735" s="14">
        <v>44</v>
      </c>
      <c r="F735" s="14">
        <v>2025</v>
      </c>
      <c r="G735" s="14">
        <v>33935294000100</v>
      </c>
      <c r="H735" s="15" t="s">
        <v>304</v>
      </c>
      <c r="I735" s="14">
        <v>3937</v>
      </c>
      <c r="J735" s="14" t="s">
        <v>148</v>
      </c>
      <c r="K735" s="16">
        <v>45967</v>
      </c>
      <c r="L735" s="14">
        <v>363</v>
      </c>
      <c r="M735" s="34">
        <f t="shared" si="35"/>
        <v>368.08</v>
      </c>
      <c r="N735" s="17">
        <v>368.08</v>
      </c>
      <c r="O735" s="17">
        <v>0</v>
      </c>
      <c r="P735" s="3">
        <v>0</v>
      </c>
    </row>
    <row r="736" spans="1:16" ht="24.95" customHeight="1" x14ac:dyDescent="0.2">
      <c r="A736" s="21" t="str">
        <f t="shared" si="33"/>
        <v>1441|1440011|44|2025|33935294000100|3937|368,08</v>
      </c>
      <c r="B736" s="21" t="str">
        <f t="shared" si="34"/>
        <v>1441|1440011|44|2025|364</v>
      </c>
      <c r="C736" s="14">
        <v>1441</v>
      </c>
      <c r="D736" s="14">
        <v>1440011</v>
      </c>
      <c r="E736" s="14">
        <v>44</v>
      </c>
      <c r="F736" s="14">
        <v>2025</v>
      </c>
      <c r="G736" s="14">
        <v>33935294000100</v>
      </c>
      <c r="H736" s="15" t="s">
        <v>304</v>
      </c>
      <c r="I736" s="14">
        <v>3937</v>
      </c>
      <c r="J736" s="14" t="s">
        <v>148</v>
      </c>
      <c r="K736" s="16">
        <v>45967</v>
      </c>
      <c r="L736" s="14">
        <v>364</v>
      </c>
      <c r="M736" s="34">
        <f t="shared" si="35"/>
        <v>368.08</v>
      </c>
      <c r="N736" s="17">
        <v>368.08</v>
      </c>
      <c r="O736" s="17">
        <v>0</v>
      </c>
      <c r="P736" s="3">
        <v>0</v>
      </c>
    </row>
    <row r="737" spans="1:16" ht="24.95" customHeight="1" x14ac:dyDescent="0.2">
      <c r="A737" s="21" t="str">
        <f t="shared" si="33"/>
        <v>1441|1440011|44|2025|33935294000100|3937|368,08</v>
      </c>
      <c r="B737" s="21" t="str">
        <f t="shared" si="34"/>
        <v>1441|1440011|44|2025|365</v>
      </c>
      <c r="C737" s="14">
        <v>1441</v>
      </c>
      <c r="D737" s="14">
        <v>1440011</v>
      </c>
      <c r="E737" s="14">
        <v>44</v>
      </c>
      <c r="F737" s="14">
        <v>2025</v>
      </c>
      <c r="G737" s="14">
        <v>33935294000100</v>
      </c>
      <c r="H737" s="15" t="s">
        <v>304</v>
      </c>
      <c r="I737" s="14">
        <v>3937</v>
      </c>
      <c r="J737" s="14" t="s">
        <v>148</v>
      </c>
      <c r="K737" s="16">
        <v>45967</v>
      </c>
      <c r="L737" s="14">
        <v>365</v>
      </c>
      <c r="M737" s="34">
        <f t="shared" si="35"/>
        <v>368.08</v>
      </c>
      <c r="N737" s="17">
        <v>368.08</v>
      </c>
      <c r="O737" s="17">
        <v>0</v>
      </c>
      <c r="P737" s="3">
        <v>0</v>
      </c>
    </row>
    <row r="738" spans="1:16" ht="24.95" customHeight="1" x14ac:dyDescent="0.2">
      <c r="A738" s="21" t="str">
        <f t="shared" si="33"/>
        <v>1441|1440011|44|2025|33935294000100|3937|368,08</v>
      </c>
      <c r="B738" s="21" t="str">
        <f t="shared" si="34"/>
        <v>1441|1440011|44|2025|366</v>
      </c>
      <c r="C738" s="14">
        <v>1441</v>
      </c>
      <c r="D738" s="14">
        <v>1440011</v>
      </c>
      <c r="E738" s="14">
        <v>44</v>
      </c>
      <c r="F738" s="14">
        <v>2025</v>
      </c>
      <c r="G738" s="14">
        <v>33935294000100</v>
      </c>
      <c r="H738" s="15" t="s">
        <v>304</v>
      </c>
      <c r="I738" s="14">
        <v>3937</v>
      </c>
      <c r="J738" s="14" t="s">
        <v>148</v>
      </c>
      <c r="K738" s="16">
        <v>45967</v>
      </c>
      <c r="L738" s="14">
        <v>366</v>
      </c>
      <c r="M738" s="34">
        <f t="shared" si="35"/>
        <v>368.08</v>
      </c>
      <c r="N738" s="17">
        <v>368.08</v>
      </c>
      <c r="O738" s="17">
        <v>0</v>
      </c>
      <c r="P738" s="3">
        <v>0</v>
      </c>
    </row>
    <row r="739" spans="1:16" ht="24.95" customHeight="1" x14ac:dyDescent="0.2">
      <c r="A739" s="21" t="str">
        <f t="shared" si="33"/>
        <v>1441|1440011|45|2025|429764000105|3937|4092,93</v>
      </c>
      <c r="B739" s="21" t="str">
        <f t="shared" si="34"/>
        <v>1441|1440011|45|2025|6696</v>
      </c>
      <c r="C739" s="14">
        <v>1441</v>
      </c>
      <c r="D739" s="14">
        <v>1440011</v>
      </c>
      <c r="E739" s="14">
        <v>45</v>
      </c>
      <c r="F739" s="14">
        <v>2025</v>
      </c>
      <c r="G739" s="14">
        <v>429764000105</v>
      </c>
      <c r="H739" s="15" t="s">
        <v>305</v>
      </c>
      <c r="I739" s="14">
        <v>3937</v>
      </c>
      <c r="J739" s="14" t="s">
        <v>148</v>
      </c>
      <c r="K739" s="16">
        <v>45944</v>
      </c>
      <c r="L739" s="14">
        <v>6696</v>
      </c>
      <c r="M739" s="34">
        <f t="shared" si="35"/>
        <v>4092.93</v>
      </c>
      <c r="N739" s="17">
        <v>4092.93</v>
      </c>
      <c r="O739" s="17">
        <v>0</v>
      </c>
      <c r="P739" s="3">
        <v>0</v>
      </c>
    </row>
    <row r="740" spans="1:16" ht="24.95" customHeight="1" x14ac:dyDescent="0.2">
      <c r="A740" s="21" t="str">
        <f t="shared" si="33"/>
        <v>1441|1440011|45|2025|429764000105|3937|4514,49</v>
      </c>
      <c r="B740" s="21" t="str">
        <f t="shared" si="34"/>
        <v>1441|1440011|45|2025|7280</v>
      </c>
      <c r="C740" s="14">
        <v>1441</v>
      </c>
      <c r="D740" s="14">
        <v>1440011</v>
      </c>
      <c r="E740" s="14">
        <v>45</v>
      </c>
      <c r="F740" s="14">
        <v>2025</v>
      </c>
      <c r="G740" s="14">
        <v>429764000105</v>
      </c>
      <c r="H740" s="15" t="s">
        <v>305</v>
      </c>
      <c r="I740" s="14">
        <v>3937</v>
      </c>
      <c r="J740" s="14" t="s">
        <v>148</v>
      </c>
      <c r="K740" s="16">
        <v>45972</v>
      </c>
      <c r="L740" s="14">
        <v>7280</v>
      </c>
      <c r="M740" s="34">
        <f t="shared" si="35"/>
        <v>4514.49</v>
      </c>
      <c r="N740" s="17">
        <v>4514.49</v>
      </c>
      <c r="O740" s="17">
        <v>0</v>
      </c>
      <c r="P740" s="3">
        <v>0</v>
      </c>
    </row>
    <row r="741" spans="1:16" ht="24.95" customHeight="1" x14ac:dyDescent="0.2">
      <c r="A741" s="21" t="str">
        <f t="shared" si="33"/>
        <v>1441|1440011|46|2025|52415757000140|3937|975,16</v>
      </c>
      <c r="B741" s="21" t="str">
        <f t="shared" si="34"/>
        <v>1441|1440011|46|2025|6744</v>
      </c>
      <c r="C741" s="14">
        <v>1441</v>
      </c>
      <c r="D741" s="14">
        <v>1440011</v>
      </c>
      <c r="E741" s="14">
        <v>46</v>
      </c>
      <c r="F741" s="14">
        <v>2025</v>
      </c>
      <c r="G741" s="14">
        <v>52415757000140</v>
      </c>
      <c r="H741" s="15" t="s">
        <v>306</v>
      </c>
      <c r="I741" s="14">
        <v>3937</v>
      </c>
      <c r="J741" s="14" t="s">
        <v>148</v>
      </c>
      <c r="K741" s="16">
        <v>45947</v>
      </c>
      <c r="L741" s="14">
        <v>6744</v>
      </c>
      <c r="M741" s="34">
        <f t="shared" si="35"/>
        <v>975.16</v>
      </c>
      <c r="N741" s="17">
        <v>975.16</v>
      </c>
      <c r="O741" s="17">
        <v>0</v>
      </c>
      <c r="P741" s="3">
        <v>0</v>
      </c>
    </row>
    <row r="742" spans="1:16" ht="24.95" customHeight="1" x14ac:dyDescent="0.2">
      <c r="A742" s="21" t="str">
        <f t="shared" si="33"/>
        <v>1441|1440011|48|2025|23732170000166|3937|1869,12</v>
      </c>
      <c r="B742" s="21" t="str">
        <f t="shared" si="34"/>
        <v>1441|1440011|48|2025|6609</v>
      </c>
      <c r="C742" s="14">
        <v>1441</v>
      </c>
      <c r="D742" s="14">
        <v>1440011</v>
      </c>
      <c r="E742" s="14">
        <v>48</v>
      </c>
      <c r="F742" s="14">
        <v>2025</v>
      </c>
      <c r="G742" s="14">
        <v>23732170000166</v>
      </c>
      <c r="H742" s="15" t="s">
        <v>307</v>
      </c>
      <c r="I742" s="14">
        <v>3937</v>
      </c>
      <c r="J742" s="14" t="s">
        <v>148</v>
      </c>
      <c r="K742" s="16">
        <v>45939</v>
      </c>
      <c r="L742" s="14">
        <v>6609</v>
      </c>
      <c r="M742" s="34">
        <f t="shared" si="35"/>
        <v>1869.12</v>
      </c>
      <c r="N742" s="17">
        <v>1869.12</v>
      </c>
      <c r="O742" s="17">
        <v>0</v>
      </c>
      <c r="P742" s="3">
        <v>0</v>
      </c>
    </row>
    <row r="743" spans="1:16" ht="24.95" customHeight="1" x14ac:dyDescent="0.2">
      <c r="A743" s="21" t="str">
        <f t="shared" si="33"/>
        <v>1441|1440011|49|2025|34975444000164|3937|4759,3</v>
      </c>
      <c r="B743" s="21" t="str">
        <f t="shared" si="34"/>
        <v>1441|1440011|49|2025|6391</v>
      </c>
      <c r="C743" s="14">
        <v>1441</v>
      </c>
      <c r="D743" s="14">
        <v>1440011</v>
      </c>
      <c r="E743" s="14">
        <v>49</v>
      </c>
      <c r="F743" s="14">
        <v>2025</v>
      </c>
      <c r="G743" s="14">
        <v>34975444000164</v>
      </c>
      <c r="H743" s="15" t="s">
        <v>308</v>
      </c>
      <c r="I743" s="14">
        <v>3937</v>
      </c>
      <c r="J743" s="14" t="s">
        <v>148</v>
      </c>
      <c r="K743" s="16">
        <v>45938</v>
      </c>
      <c r="L743" s="14">
        <v>6391</v>
      </c>
      <c r="M743" s="34">
        <f t="shared" si="35"/>
        <v>4759.3</v>
      </c>
      <c r="N743" s="17">
        <v>4759.3</v>
      </c>
      <c r="O743" s="17">
        <v>0</v>
      </c>
      <c r="P743" s="3">
        <v>0</v>
      </c>
    </row>
    <row r="744" spans="1:16" ht="24.95" customHeight="1" x14ac:dyDescent="0.2">
      <c r="A744" s="21" t="str">
        <f t="shared" si="33"/>
        <v>1441|1440011|49|2025|34975444000164|3937|12099,57</v>
      </c>
      <c r="B744" s="21" t="str">
        <f t="shared" si="34"/>
        <v>1441|1440011|49|2025|6935</v>
      </c>
      <c r="C744" s="14">
        <v>1441</v>
      </c>
      <c r="D744" s="14">
        <v>1440011</v>
      </c>
      <c r="E744" s="14">
        <v>49</v>
      </c>
      <c r="F744" s="14">
        <v>2025</v>
      </c>
      <c r="G744" s="14">
        <v>34975444000164</v>
      </c>
      <c r="H744" s="15" t="s">
        <v>308</v>
      </c>
      <c r="I744" s="14">
        <v>3937</v>
      </c>
      <c r="J744" s="14" t="s">
        <v>148</v>
      </c>
      <c r="K744" s="16">
        <v>45965</v>
      </c>
      <c r="L744" s="14">
        <v>6935</v>
      </c>
      <c r="M744" s="34">
        <f t="shared" si="35"/>
        <v>12099.57</v>
      </c>
      <c r="N744" s="17">
        <v>12099.57</v>
      </c>
      <c r="O744" s="17">
        <v>0</v>
      </c>
      <c r="P744" s="3">
        <v>0</v>
      </c>
    </row>
    <row r="745" spans="1:16" ht="24.95" customHeight="1" x14ac:dyDescent="0.2">
      <c r="A745" s="21" t="str">
        <f t="shared" si="33"/>
        <v>1441|1440011|50|2025|36896179000154|3937|424,86</v>
      </c>
      <c r="B745" s="21" t="str">
        <f t="shared" si="34"/>
        <v>1441|1440011|50|2025|356</v>
      </c>
      <c r="C745" s="14">
        <v>1441</v>
      </c>
      <c r="D745" s="14">
        <v>1440011</v>
      </c>
      <c r="E745" s="14">
        <v>50</v>
      </c>
      <c r="F745" s="14">
        <v>2025</v>
      </c>
      <c r="G745" s="14">
        <v>36896179000154</v>
      </c>
      <c r="H745" s="15" t="s">
        <v>309</v>
      </c>
      <c r="I745" s="14">
        <v>3937</v>
      </c>
      <c r="J745" s="14" t="s">
        <v>148</v>
      </c>
      <c r="K745" s="16">
        <v>45950</v>
      </c>
      <c r="L745" s="14">
        <v>356</v>
      </c>
      <c r="M745" s="34">
        <f t="shared" si="35"/>
        <v>424.86</v>
      </c>
      <c r="N745" s="17">
        <v>424.86</v>
      </c>
      <c r="O745" s="17">
        <v>0</v>
      </c>
      <c r="P745" s="3">
        <v>0</v>
      </c>
    </row>
    <row r="746" spans="1:16" ht="24.95" customHeight="1" x14ac:dyDescent="0.2">
      <c r="A746" s="21" t="str">
        <f t="shared" si="33"/>
        <v>1441|1440011|52|2025|73060178615|3622|300</v>
      </c>
      <c r="B746" s="21" t="str">
        <f t="shared" si="34"/>
        <v>1441|1440011|52|2025|6100</v>
      </c>
      <c r="C746" s="14">
        <v>1441</v>
      </c>
      <c r="D746" s="14">
        <v>1440011</v>
      </c>
      <c r="E746" s="14">
        <v>52</v>
      </c>
      <c r="F746" s="14">
        <v>2025</v>
      </c>
      <c r="G746" s="14">
        <v>73060178615</v>
      </c>
      <c r="H746" s="15" t="s">
        <v>310</v>
      </c>
      <c r="I746" s="14">
        <v>3622</v>
      </c>
      <c r="J746" s="14" t="s">
        <v>153</v>
      </c>
      <c r="K746" s="16">
        <v>45931</v>
      </c>
      <c r="L746" s="14">
        <v>6100</v>
      </c>
      <c r="M746" s="34">
        <f t="shared" si="35"/>
        <v>300</v>
      </c>
      <c r="N746" s="17">
        <v>300</v>
      </c>
      <c r="O746" s="17">
        <v>0</v>
      </c>
      <c r="P746" s="3">
        <v>0</v>
      </c>
    </row>
    <row r="747" spans="1:16" ht="24.95" customHeight="1" x14ac:dyDescent="0.2">
      <c r="A747" s="21" t="str">
        <f t="shared" si="33"/>
        <v>1441|1440011|52|2025|73060178615|3622|300</v>
      </c>
      <c r="B747" s="21" t="str">
        <f t="shared" si="34"/>
        <v>1441|1440011|52|2025|6615</v>
      </c>
      <c r="C747" s="14">
        <v>1441</v>
      </c>
      <c r="D747" s="14">
        <v>1440011</v>
      </c>
      <c r="E747" s="14">
        <v>52</v>
      </c>
      <c r="F747" s="14">
        <v>2025</v>
      </c>
      <c r="G747" s="14">
        <v>73060178615</v>
      </c>
      <c r="H747" s="15" t="s">
        <v>310</v>
      </c>
      <c r="I747" s="14">
        <v>3622</v>
      </c>
      <c r="J747" s="14" t="s">
        <v>153</v>
      </c>
      <c r="K747" s="16">
        <v>45939</v>
      </c>
      <c r="L747" s="14">
        <v>6615</v>
      </c>
      <c r="M747" s="34">
        <f t="shared" si="35"/>
        <v>300</v>
      </c>
      <c r="N747" s="17">
        <v>300</v>
      </c>
      <c r="O747" s="17">
        <v>0</v>
      </c>
      <c r="P747" s="3">
        <v>0</v>
      </c>
    </row>
    <row r="748" spans="1:16" ht="24.95" customHeight="1" x14ac:dyDescent="0.2">
      <c r="A748" s="21" t="str">
        <f t="shared" si="33"/>
        <v>1441|1440011|53|2025|58346678649|3622|2688,7</v>
      </c>
      <c r="B748" s="21" t="str">
        <f t="shared" si="34"/>
        <v>1441|1440011|53|2025|6933</v>
      </c>
      <c r="C748" s="14">
        <v>1441</v>
      </c>
      <c r="D748" s="14">
        <v>1440011</v>
      </c>
      <c r="E748" s="14">
        <v>53</v>
      </c>
      <c r="F748" s="14">
        <v>2025</v>
      </c>
      <c r="G748" s="14">
        <v>58346678649</v>
      </c>
      <c r="H748" s="15" t="s">
        <v>507</v>
      </c>
      <c r="I748" s="14">
        <v>3622</v>
      </c>
      <c r="J748" s="14" t="s">
        <v>153</v>
      </c>
      <c r="K748" s="16">
        <v>45964</v>
      </c>
      <c r="L748" s="14">
        <v>6933</v>
      </c>
      <c r="M748" s="34">
        <f t="shared" si="35"/>
        <v>2688.7</v>
      </c>
      <c r="N748" s="17">
        <v>2688.7</v>
      </c>
      <c r="O748" s="17">
        <v>0</v>
      </c>
      <c r="P748" s="3">
        <v>0</v>
      </c>
    </row>
    <row r="749" spans="1:16" ht="24.95" customHeight="1" x14ac:dyDescent="0.2">
      <c r="A749" s="21" t="str">
        <f t="shared" si="33"/>
        <v>1441|1440011|55|2025|52078371000190|3919|1864</v>
      </c>
      <c r="B749" s="21" t="str">
        <f t="shared" si="34"/>
        <v>1441|1440011|55|2025|6716</v>
      </c>
      <c r="C749" s="14">
        <v>1441</v>
      </c>
      <c r="D749" s="14">
        <v>1440011</v>
      </c>
      <c r="E749" s="14">
        <v>55</v>
      </c>
      <c r="F749" s="14">
        <v>2025</v>
      </c>
      <c r="G749" s="14">
        <v>52078371000190</v>
      </c>
      <c r="H749" s="15" t="s">
        <v>311</v>
      </c>
      <c r="I749" s="14">
        <v>3919</v>
      </c>
      <c r="J749" s="14" t="s">
        <v>148</v>
      </c>
      <c r="K749" s="16">
        <v>45945</v>
      </c>
      <c r="L749" s="14">
        <v>6716</v>
      </c>
      <c r="M749" s="34">
        <f t="shared" si="35"/>
        <v>1864</v>
      </c>
      <c r="N749" s="17">
        <v>1864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1441|1440011|56|2025|56009074000143|3937|213,75</v>
      </c>
      <c r="B750" s="21" t="str">
        <f t="shared" si="34"/>
        <v>1441|1440011|56|2025|6249</v>
      </c>
      <c r="C750" s="14">
        <v>1441</v>
      </c>
      <c r="D750" s="14">
        <v>1440011</v>
      </c>
      <c r="E750" s="14">
        <v>56</v>
      </c>
      <c r="F750" s="14">
        <v>2025</v>
      </c>
      <c r="G750" s="14">
        <v>56009074000143</v>
      </c>
      <c r="H750" s="15" t="s">
        <v>312</v>
      </c>
      <c r="I750" s="14">
        <v>3937</v>
      </c>
      <c r="J750" s="14" t="s">
        <v>148</v>
      </c>
      <c r="K750" s="16">
        <v>45936</v>
      </c>
      <c r="L750" s="14">
        <v>6249</v>
      </c>
      <c r="M750" s="34">
        <f t="shared" si="35"/>
        <v>213.75</v>
      </c>
      <c r="N750" s="17">
        <v>213.75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1441|1440011|56|2025|56009074000143|3937|213,75</v>
      </c>
      <c r="B751" s="21" t="str">
        <f t="shared" si="34"/>
        <v>1441|1440011|56|2025|7050</v>
      </c>
      <c r="C751" s="14">
        <v>1441</v>
      </c>
      <c r="D751" s="14">
        <v>1440011</v>
      </c>
      <c r="E751" s="14">
        <v>56</v>
      </c>
      <c r="F751" s="14">
        <v>2025</v>
      </c>
      <c r="G751" s="14">
        <v>56009074000143</v>
      </c>
      <c r="H751" s="15" t="s">
        <v>312</v>
      </c>
      <c r="I751" s="14">
        <v>3937</v>
      </c>
      <c r="J751" s="14" t="s">
        <v>148</v>
      </c>
      <c r="K751" s="16">
        <v>45967</v>
      </c>
      <c r="L751" s="14">
        <v>7050</v>
      </c>
      <c r="M751" s="34">
        <f t="shared" si="35"/>
        <v>213.75</v>
      </c>
      <c r="N751" s="17">
        <v>213.75</v>
      </c>
      <c r="O751" s="17">
        <v>0</v>
      </c>
      <c r="P751" s="3">
        <v>0</v>
      </c>
    </row>
    <row r="752" spans="1:16" ht="24.95" customHeight="1" x14ac:dyDescent="0.2">
      <c r="A752" s="21" t="str">
        <f t="shared" si="33"/>
        <v>1441|1440011|57|2025|1017250000105|3304|6403,96</v>
      </c>
      <c r="B752" s="21" t="str">
        <f t="shared" si="34"/>
        <v>1441|1440011|57|2025|6630</v>
      </c>
      <c r="C752" s="14">
        <v>1441</v>
      </c>
      <c r="D752" s="14">
        <v>1440011</v>
      </c>
      <c r="E752" s="14">
        <v>57</v>
      </c>
      <c r="F752" s="14">
        <v>2025</v>
      </c>
      <c r="G752" s="14">
        <v>1017250000105</v>
      </c>
      <c r="H752" s="15" t="s">
        <v>145</v>
      </c>
      <c r="I752" s="14">
        <v>3304</v>
      </c>
      <c r="J752" s="14" t="s">
        <v>146</v>
      </c>
      <c r="K752" s="16">
        <v>45940</v>
      </c>
      <c r="L752" s="14">
        <v>6630</v>
      </c>
      <c r="M752" s="34">
        <f t="shared" si="35"/>
        <v>6403.96</v>
      </c>
      <c r="N752" s="17">
        <v>6247.68</v>
      </c>
      <c r="O752" s="17">
        <v>156.28</v>
      </c>
      <c r="P752" s="3">
        <v>0</v>
      </c>
    </row>
    <row r="753" spans="1:16" ht="24.95" customHeight="1" x14ac:dyDescent="0.2">
      <c r="A753" s="21" t="str">
        <f t="shared" si="33"/>
        <v>1441|1440011|57|2025|1017250000105|3304|8009,4</v>
      </c>
      <c r="B753" s="21" t="str">
        <f t="shared" si="34"/>
        <v>1441|1440011|57|2025|6633</v>
      </c>
      <c r="C753" s="14">
        <v>1441</v>
      </c>
      <c r="D753" s="14">
        <v>1440011</v>
      </c>
      <c r="E753" s="14">
        <v>57</v>
      </c>
      <c r="F753" s="14">
        <v>2025</v>
      </c>
      <c r="G753" s="14">
        <v>1017250000105</v>
      </c>
      <c r="H753" s="15" t="s">
        <v>145</v>
      </c>
      <c r="I753" s="14">
        <v>3304</v>
      </c>
      <c r="J753" s="14" t="s">
        <v>146</v>
      </c>
      <c r="K753" s="16">
        <v>45940</v>
      </c>
      <c r="L753" s="14">
        <v>6633</v>
      </c>
      <c r="M753" s="34">
        <f t="shared" si="35"/>
        <v>8009.4</v>
      </c>
      <c r="N753" s="17">
        <v>7812.86</v>
      </c>
      <c r="O753" s="17">
        <v>196.54</v>
      </c>
      <c r="P753" s="3">
        <v>0</v>
      </c>
    </row>
    <row r="754" spans="1:16" ht="24.95" customHeight="1" x14ac:dyDescent="0.2">
      <c r="A754" s="21" t="str">
        <f t="shared" si="33"/>
        <v>1441|1440011|57|2025|1017250000105|3304|3808,07</v>
      </c>
      <c r="B754" s="21" t="str">
        <f t="shared" si="34"/>
        <v>1441|1440011|57|2025|6722</v>
      </c>
      <c r="C754" s="14">
        <v>1441</v>
      </c>
      <c r="D754" s="14">
        <v>1440011</v>
      </c>
      <c r="E754" s="14">
        <v>57</v>
      </c>
      <c r="F754" s="14">
        <v>2025</v>
      </c>
      <c r="G754" s="14">
        <v>1017250000105</v>
      </c>
      <c r="H754" s="15" t="s">
        <v>145</v>
      </c>
      <c r="I754" s="14">
        <v>3304</v>
      </c>
      <c r="J754" s="14" t="s">
        <v>146</v>
      </c>
      <c r="K754" s="16">
        <v>45945</v>
      </c>
      <c r="L754" s="14">
        <v>6722</v>
      </c>
      <c r="M754" s="34">
        <f t="shared" si="35"/>
        <v>3808.07</v>
      </c>
      <c r="N754" s="17">
        <v>3714.75</v>
      </c>
      <c r="O754" s="17">
        <v>93.32</v>
      </c>
      <c r="P754" s="3">
        <v>0</v>
      </c>
    </row>
    <row r="755" spans="1:16" ht="24.95" customHeight="1" x14ac:dyDescent="0.2">
      <c r="A755" s="21" t="str">
        <f t="shared" si="33"/>
        <v>1441|1440011|57|2025|1017250000105|3304|1598,93</v>
      </c>
      <c r="B755" s="21" t="str">
        <f t="shared" si="34"/>
        <v>1441|1440011|57|2025|6723</v>
      </c>
      <c r="C755" s="14">
        <v>1441</v>
      </c>
      <c r="D755" s="14">
        <v>1440011</v>
      </c>
      <c r="E755" s="14">
        <v>57</v>
      </c>
      <c r="F755" s="14">
        <v>2025</v>
      </c>
      <c r="G755" s="14">
        <v>1017250000105</v>
      </c>
      <c r="H755" s="15" t="s">
        <v>145</v>
      </c>
      <c r="I755" s="14">
        <v>3304</v>
      </c>
      <c r="J755" s="14" t="s">
        <v>146</v>
      </c>
      <c r="K755" s="16">
        <v>45945</v>
      </c>
      <c r="L755" s="14">
        <v>6723</v>
      </c>
      <c r="M755" s="34">
        <f t="shared" si="35"/>
        <v>1598.93</v>
      </c>
      <c r="N755" s="17">
        <v>1559.91</v>
      </c>
      <c r="O755" s="17">
        <v>39.020000000000003</v>
      </c>
      <c r="P755" s="3">
        <v>0</v>
      </c>
    </row>
    <row r="756" spans="1:16" ht="24.95" customHeight="1" x14ac:dyDescent="0.2">
      <c r="A756" s="21" t="str">
        <f t="shared" si="33"/>
        <v>1441|1440011|57|2025|1017250000105|3304|12336,1</v>
      </c>
      <c r="B756" s="21" t="str">
        <f t="shared" si="34"/>
        <v>1441|1440011|57|2025|6724</v>
      </c>
      <c r="C756" s="14">
        <v>1441</v>
      </c>
      <c r="D756" s="14">
        <v>1440011</v>
      </c>
      <c r="E756" s="14">
        <v>57</v>
      </c>
      <c r="F756" s="14">
        <v>2025</v>
      </c>
      <c r="G756" s="14">
        <v>1017250000105</v>
      </c>
      <c r="H756" s="15" t="s">
        <v>145</v>
      </c>
      <c r="I756" s="14">
        <v>3304</v>
      </c>
      <c r="J756" s="14" t="s">
        <v>146</v>
      </c>
      <c r="K756" s="16">
        <v>45945</v>
      </c>
      <c r="L756" s="14">
        <v>6724</v>
      </c>
      <c r="M756" s="34">
        <f t="shared" si="35"/>
        <v>12336.1</v>
      </c>
      <c r="N756" s="17">
        <v>12033.58</v>
      </c>
      <c r="O756" s="17">
        <v>302.52</v>
      </c>
      <c r="P756" s="3">
        <v>0</v>
      </c>
    </row>
    <row r="757" spans="1:16" ht="24.95" customHeight="1" x14ac:dyDescent="0.2">
      <c r="A757" s="21" t="str">
        <f t="shared" si="33"/>
        <v>1441|1440011|57|2025|1017250000105|3304|28379,7</v>
      </c>
      <c r="B757" s="21" t="str">
        <f t="shared" si="34"/>
        <v>1441|1440011|57|2025|6725</v>
      </c>
      <c r="C757" s="14">
        <v>1441</v>
      </c>
      <c r="D757" s="14">
        <v>1440011</v>
      </c>
      <c r="E757" s="14">
        <v>57</v>
      </c>
      <c r="F757" s="14">
        <v>2025</v>
      </c>
      <c r="G757" s="14">
        <v>1017250000105</v>
      </c>
      <c r="H757" s="15" t="s">
        <v>145</v>
      </c>
      <c r="I757" s="14">
        <v>3304</v>
      </c>
      <c r="J757" s="14" t="s">
        <v>146</v>
      </c>
      <c r="K757" s="16">
        <v>45945</v>
      </c>
      <c r="L757" s="14">
        <v>6725</v>
      </c>
      <c r="M757" s="34">
        <f t="shared" si="35"/>
        <v>28379.699999999997</v>
      </c>
      <c r="N757" s="17">
        <v>27685.67</v>
      </c>
      <c r="O757" s="17">
        <v>694.03</v>
      </c>
      <c r="P757" s="3">
        <v>0</v>
      </c>
    </row>
    <row r="758" spans="1:16" ht="24.95" customHeight="1" x14ac:dyDescent="0.2">
      <c r="A758" s="21" t="str">
        <f t="shared" si="33"/>
        <v>1441|1440011|57|2025|1017250000105|3304|2154,56</v>
      </c>
      <c r="B758" s="21" t="str">
        <f t="shared" si="34"/>
        <v>1441|1440011|57|2025|6905</v>
      </c>
      <c r="C758" s="14">
        <v>1441</v>
      </c>
      <c r="D758" s="14">
        <v>1440011</v>
      </c>
      <c r="E758" s="14">
        <v>57</v>
      </c>
      <c r="F758" s="14">
        <v>2025</v>
      </c>
      <c r="G758" s="14">
        <v>1017250000105</v>
      </c>
      <c r="H758" s="15" t="s">
        <v>145</v>
      </c>
      <c r="I758" s="14">
        <v>3304</v>
      </c>
      <c r="J758" s="14" t="s">
        <v>146</v>
      </c>
      <c r="K758" s="16">
        <v>45960</v>
      </c>
      <c r="L758" s="14">
        <v>6905</v>
      </c>
      <c r="M758" s="34">
        <f t="shared" si="35"/>
        <v>2154.56</v>
      </c>
      <c r="N758" s="17">
        <v>2102.21</v>
      </c>
      <c r="O758" s="17">
        <v>52.35</v>
      </c>
      <c r="P758" s="3">
        <v>0</v>
      </c>
    </row>
    <row r="759" spans="1:16" ht="24.95" customHeight="1" x14ac:dyDescent="0.2">
      <c r="A759" s="21" t="str">
        <f t="shared" si="33"/>
        <v>1441|1440011|57|2025|1017250000105|3304|0</v>
      </c>
      <c r="B759" s="21" t="str">
        <f t="shared" si="34"/>
        <v>1441|1440011|57|2025|7061</v>
      </c>
      <c r="C759" s="14">
        <v>1441</v>
      </c>
      <c r="D759" s="14">
        <v>1440011</v>
      </c>
      <c r="E759" s="14">
        <v>57</v>
      </c>
      <c r="F759" s="14">
        <v>2025</v>
      </c>
      <c r="G759" s="14">
        <v>1017250000105</v>
      </c>
      <c r="H759" s="15" t="s">
        <v>145</v>
      </c>
      <c r="I759" s="14">
        <v>3304</v>
      </c>
      <c r="J759" s="14" t="s">
        <v>146</v>
      </c>
      <c r="K759" s="16">
        <v>45967</v>
      </c>
      <c r="L759" s="14">
        <v>7061</v>
      </c>
      <c r="M759" s="34">
        <f t="shared" si="35"/>
        <v>0</v>
      </c>
      <c r="N759" s="17">
        <v>0</v>
      </c>
      <c r="O759" s="17">
        <v>0</v>
      </c>
      <c r="P759" s="3">
        <v>0</v>
      </c>
    </row>
    <row r="760" spans="1:16" ht="24.95" customHeight="1" x14ac:dyDescent="0.2">
      <c r="A760" s="21" t="str">
        <f t="shared" si="33"/>
        <v>1441|1440011|57|2025|1017250000105|3304|4108,68</v>
      </c>
      <c r="B760" s="21" t="str">
        <f t="shared" si="34"/>
        <v>1441|1440011|57|2025|7214</v>
      </c>
      <c r="C760" s="14">
        <v>1441</v>
      </c>
      <c r="D760" s="14">
        <v>1440011</v>
      </c>
      <c r="E760" s="14">
        <v>57</v>
      </c>
      <c r="F760" s="14">
        <v>2025</v>
      </c>
      <c r="G760" s="14">
        <v>1017250000105</v>
      </c>
      <c r="H760" s="15" t="s">
        <v>145</v>
      </c>
      <c r="I760" s="14">
        <v>3304</v>
      </c>
      <c r="J760" s="14" t="s">
        <v>146</v>
      </c>
      <c r="K760" s="16">
        <v>45972</v>
      </c>
      <c r="L760" s="14">
        <v>7214</v>
      </c>
      <c r="M760" s="34">
        <f t="shared" si="35"/>
        <v>4108.68</v>
      </c>
      <c r="N760" s="17">
        <v>4008.26</v>
      </c>
      <c r="O760" s="17">
        <v>100.42</v>
      </c>
      <c r="P760" s="3">
        <v>0</v>
      </c>
    </row>
    <row r="761" spans="1:16" ht="24.95" customHeight="1" x14ac:dyDescent="0.2">
      <c r="A761" s="21" t="str">
        <f t="shared" si="33"/>
        <v>1441|1440011|57|2025|1017250000105|3304|2016,13</v>
      </c>
      <c r="B761" s="21" t="str">
        <f t="shared" si="34"/>
        <v>1441|1440011|57|2025|7353</v>
      </c>
      <c r="C761" s="14">
        <v>1441</v>
      </c>
      <c r="D761" s="14">
        <v>1440011</v>
      </c>
      <c r="E761" s="14">
        <v>57</v>
      </c>
      <c r="F761" s="14">
        <v>2025</v>
      </c>
      <c r="G761" s="14">
        <v>1017250000105</v>
      </c>
      <c r="H761" s="15" t="s">
        <v>145</v>
      </c>
      <c r="I761" s="14">
        <v>3304</v>
      </c>
      <c r="J761" s="14" t="s">
        <v>146</v>
      </c>
      <c r="K761" s="16">
        <v>45973</v>
      </c>
      <c r="L761" s="14">
        <v>7353</v>
      </c>
      <c r="M761" s="34">
        <f t="shared" si="35"/>
        <v>2016.1299999999999</v>
      </c>
      <c r="N761" s="17">
        <v>1967.1</v>
      </c>
      <c r="O761" s="17">
        <v>49.03</v>
      </c>
      <c r="P761" s="3">
        <v>0</v>
      </c>
    </row>
    <row r="762" spans="1:16" ht="24.95" customHeight="1" x14ac:dyDescent="0.2">
      <c r="A762" s="21" t="str">
        <f t="shared" si="33"/>
        <v>1441|1440011|57|2025|1017250000105|3304|3792,08</v>
      </c>
      <c r="B762" s="21" t="str">
        <f t="shared" si="34"/>
        <v>1441|1440011|57|2025|7354</v>
      </c>
      <c r="C762" s="14">
        <v>1441</v>
      </c>
      <c r="D762" s="14">
        <v>1440011</v>
      </c>
      <c r="E762" s="14">
        <v>57</v>
      </c>
      <c r="F762" s="14">
        <v>2025</v>
      </c>
      <c r="G762" s="14">
        <v>1017250000105</v>
      </c>
      <c r="H762" s="15" t="s">
        <v>145</v>
      </c>
      <c r="I762" s="14">
        <v>3304</v>
      </c>
      <c r="J762" s="14" t="s">
        <v>146</v>
      </c>
      <c r="K762" s="16">
        <v>45973</v>
      </c>
      <c r="L762" s="14">
        <v>7354</v>
      </c>
      <c r="M762" s="34">
        <f t="shared" si="35"/>
        <v>3792.0800000000004</v>
      </c>
      <c r="N762" s="17">
        <v>3699.78</v>
      </c>
      <c r="O762" s="17">
        <v>92.3</v>
      </c>
      <c r="P762" s="3">
        <v>0</v>
      </c>
    </row>
    <row r="763" spans="1:16" ht="24.95" customHeight="1" x14ac:dyDescent="0.2">
      <c r="A763" s="21" t="str">
        <f t="shared" si="33"/>
        <v>1441|1440011|64|2025|26791960663|3611|5125,39</v>
      </c>
      <c r="B763" s="21" t="str">
        <f t="shared" si="34"/>
        <v>1441|1440011|64|2025|6392</v>
      </c>
      <c r="C763" s="14">
        <v>1441</v>
      </c>
      <c r="D763" s="14">
        <v>1440011</v>
      </c>
      <c r="E763" s="14">
        <v>64</v>
      </c>
      <c r="F763" s="14">
        <v>2025</v>
      </c>
      <c r="G763" s="14">
        <v>26791960663</v>
      </c>
      <c r="H763" s="15" t="s">
        <v>313</v>
      </c>
      <c r="I763" s="14">
        <v>3611</v>
      </c>
      <c r="J763" s="14" t="s">
        <v>153</v>
      </c>
      <c r="K763" s="16">
        <v>45938</v>
      </c>
      <c r="L763" s="14">
        <v>6392</v>
      </c>
      <c r="M763" s="34">
        <f t="shared" si="35"/>
        <v>5125.3900000000003</v>
      </c>
      <c r="N763" s="17">
        <v>4784.29</v>
      </c>
      <c r="O763" s="17">
        <v>341.1</v>
      </c>
      <c r="P763" s="3">
        <v>0</v>
      </c>
    </row>
    <row r="764" spans="1:16" ht="24.95" customHeight="1" x14ac:dyDescent="0.2">
      <c r="A764" s="21" t="str">
        <f t="shared" si="33"/>
        <v>1441|1440011|64|2025|26791960663|3611|5150,52</v>
      </c>
      <c r="B764" s="21" t="str">
        <f t="shared" si="34"/>
        <v>1441|1440011|64|2025|7151</v>
      </c>
      <c r="C764" s="14">
        <v>1441</v>
      </c>
      <c r="D764" s="14">
        <v>1440011</v>
      </c>
      <c r="E764" s="14">
        <v>64</v>
      </c>
      <c r="F764" s="14">
        <v>2025</v>
      </c>
      <c r="G764" s="14">
        <v>26791960663</v>
      </c>
      <c r="H764" s="15" t="s">
        <v>313</v>
      </c>
      <c r="I764" s="14">
        <v>3611</v>
      </c>
      <c r="J764" s="14" t="s">
        <v>153</v>
      </c>
      <c r="K764" s="16">
        <v>45971</v>
      </c>
      <c r="L764" s="14">
        <v>7151</v>
      </c>
      <c r="M764" s="34">
        <f t="shared" si="35"/>
        <v>5150.5200000000004</v>
      </c>
      <c r="N764" s="17">
        <v>4803.76</v>
      </c>
      <c r="O764" s="17">
        <v>346.76</v>
      </c>
      <c r="P764" s="3">
        <v>0</v>
      </c>
    </row>
    <row r="765" spans="1:16" ht="24.95" customHeight="1" x14ac:dyDescent="0.2">
      <c r="A765" s="21" t="str">
        <f t="shared" si="33"/>
        <v>1441|1440011|65|2025|96593172804|3611|1641,68</v>
      </c>
      <c r="B765" s="21" t="str">
        <f t="shared" si="34"/>
        <v>1441|1440011|65|2025|6413</v>
      </c>
      <c r="C765" s="14">
        <v>1441</v>
      </c>
      <c r="D765" s="14">
        <v>1440011</v>
      </c>
      <c r="E765" s="14">
        <v>65</v>
      </c>
      <c r="F765" s="14">
        <v>2025</v>
      </c>
      <c r="G765" s="14">
        <v>96593172804</v>
      </c>
      <c r="H765" s="15" t="s">
        <v>314</v>
      </c>
      <c r="I765" s="14">
        <v>3611</v>
      </c>
      <c r="J765" s="14" t="s">
        <v>153</v>
      </c>
      <c r="K765" s="16">
        <v>45938</v>
      </c>
      <c r="L765" s="14">
        <v>6413</v>
      </c>
      <c r="M765" s="34">
        <f t="shared" si="35"/>
        <v>1641.68</v>
      </c>
      <c r="N765" s="17">
        <v>1641.68</v>
      </c>
      <c r="O765" s="17">
        <v>0</v>
      </c>
      <c r="P765" s="3">
        <v>0</v>
      </c>
    </row>
    <row r="766" spans="1:16" ht="24.95" customHeight="1" x14ac:dyDescent="0.2">
      <c r="A766" s="21" t="str">
        <f t="shared" si="33"/>
        <v>1441|1440011|65|2025|96593172804|3611|2497,58</v>
      </c>
      <c r="B766" s="21" t="str">
        <f t="shared" si="34"/>
        <v>1441|1440011|65|2025|7381</v>
      </c>
      <c r="C766" s="14">
        <v>1441</v>
      </c>
      <c r="D766" s="14">
        <v>1440011</v>
      </c>
      <c r="E766" s="14">
        <v>65</v>
      </c>
      <c r="F766" s="14">
        <v>2025</v>
      </c>
      <c r="G766" s="14">
        <v>96593172804</v>
      </c>
      <c r="H766" s="15" t="s">
        <v>314</v>
      </c>
      <c r="I766" s="14">
        <v>3611</v>
      </c>
      <c r="J766" s="14" t="s">
        <v>153</v>
      </c>
      <c r="K766" s="16">
        <v>45973</v>
      </c>
      <c r="L766" s="14">
        <v>7381</v>
      </c>
      <c r="M766" s="34">
        <f t="shared" si="35"/>
        <v>2497.58</v>
      </c>
      <c r="N766" s="17">
        <v>2497.58</v>
      </c>
      <c r="O766" s="17">
        <v>0</v>
      </c>
      <c r="P766" s="3">
        <v>0</v>
      </c>
    </row>
    <row r="767" spans="1:16" ht="24.95" customHeight="1" x14ac:dyDescent="0.2">
      <c r="A767" s="21" t="str">
        <f t="shared" si="33"/>
        <v>1441|1440011|66|2025|14408503649|3611|6642,37</v>
      </c>
      <c r="B767" s="21" t="str">
        <f t="shared" si="34"/>
        <v>1441|1440011|66|2025|6471</v>
      </c>
      <c r="C767" s="14">
        <v>1441</v>
      </c>
      <c r="D767" s="14">
        <v>1440011</v>
      </c>
      <c r="E767" s="14">
        <v>66</v>
      </c>
      <c r="F767" s="14">
        <v>2025</v>
      </c>
      <c r="G767" s="14">
        <v>14408503649</v>
      </c>
      <c r="H767" s="15" t="s">
        <v>315</v>
      </c>
      <c r="I767" s="14">
        <v>3611</v>
      </c>
      <c r="J767" s="14" t="s">
        <v>153</v>
      </c>
      <c r="K767" s="16">
        <v>45939</v>
      </c>
      <c r="L767" s="14">
        <v>6471</v>
      </c>
      <c r="M767" s="34">
        <f t="shared" si="35"/>
        <v>6642.3700000000008</v>
      </c>
      <c r="N767" s="17">
        <v>5891.43</v>
      </c>
      <c r="O767" s="17">
        <v>750.94</v>
      </c>
      <c r="P767" s="3">
        <v>0</v>
      </c>
    </row>
    <row r="768" spans="1:16" ht="24.95" customHeight="1" x14ac:dyDescent="0.2">
      <c r="A768" s="21" t="str">
        <f t="shared" si="33"/>
        <v>1441|1440011|66|2025|14408503649|3611|6905,77</v>
      </c>
      <c r="B768" s="21" t="str">
        <f t="shared" si="34"/>
        <v>1441|1440011|66|2025|7177</v>
      </c>
      <c r="C768" s="14">
        <v>1441</v>
      </c>
      <c r="D768" s="14">
        <v>1440011</v>
      </c>
      <c r="E768" s="14">
        <v>66</v>
      </c>
      <c r="F768" s="14">
        <v>2025</v>
      </c>
      <c r="G768" s="14">
        <v>14408503649</v>
      </c>
      <c r="H768" s="15" t="s">
        <v>315</v>
      </c>
      <c r="I768" s="14">
        <v>3611</v>
      </c>
      <c r="J768" s="14" t="s">
        <v>153</v>
      </c>
      <c r="K768" s="16">
        <v>45971</v>
      </c>
      <c r="L768" s="14">
        <v>7177</v>
      </c>
      <c r="M768" s="34">
        <f t="shared" si="35"/>
        <v>6905.77</v>
      </c>
      <c r="N768" s="17">
        <v>6082.39</v>
      </c>
      <c r="O768" s="17">
        <v>823.38</v>
      </c>
      <c r="P768" s="3">
        <v>0</v>
      </c>
    </row>
    <row r="769" spans="1:16" ht="24.95" customHeight="1" x14ac:dyDescent="0.2">
      <c r="A769" s="21" t="str">
        <f t="shared" si="33"/>
        <v>1441|1440011|67|2025|3941401840|3611|1641,69</v>
      </c>
      <c r="B769" s="21" t="str">
        <f t="shared" si="34"/>
        <v>1441|1440011|67|2025|6414</v>
      </c>
      <c r="C769" s="14">
        <v>1441</v>
      </c>
      <c r="D769" s="14">
        <v>1440011</v>
      </c>
      <c r="E769" s="14">
        <v>67</v>
      </c>
      <c r="F769" s="14">
        <v>2025</v>
      </c>
      <c r="G769" s="14">
        <v>3941401840</v>
      </c>
      <c r="H769" s="15" t="s">
        <v>316</v>
      </c>
      <c r="I769" s="14">
        <v>3611</v>
      </c>
      <c r="J769" s="14" t="s">
        <v>153</v>
      </c>
      <c r="K769" s="16">
        <v>45938</v>
      </c>
      <c r="L769" s="14">
        <v>6414</v>
      </c>
      <c r="M769" s="34">
        <f t="shared" si="35"/>
        <v>1641.69</v>
      </c>
      <c r="N769" s="17">
        <v>1641.69</v>
      </c>
      <c r="O769" s="17">
        <v>0</v>
      </c>
      <c r="P769" s="3">
        <v>0</v>
      </c>
    </row>
    <row r="770" spans="1:16" ht="24.95" customHeight="1" x14ac:dyDescent="0.2">
      <c r="A770" s="21" t="str">
        <f t="shared" si="33"/>
        <v>1441|1440011|67|2025|3941401840|3611|2497,57</v>
      </c>
      <c r="B770" s="21" t="str">
        <f t="shared" si="34"/>
        <v>1441|1440011|67|2025|7380</v>
      </c>
      <c r="C770" s="14">
        <v>1441</v>
      </c>
      <c r="D770" s="14">
        <v>1440011</v>
      </c>
      <c r="E770" s="14">
        <v>67</v>
      </c>
      <c r="F770" s="14">
        <v>2025</v>
      </c>
      <c r="G770" s="14">
        <v>3941401840</v>
      </c>
      <c r="H770" s="15" t="s">
        <v>316</v>
      </c>
      <c r="I770" s="14">
        <v>3611</v>
      </c>
      <c r="J770" s="14" t="s">
        <v>153</v>
      </c>
      <c r="K770" s="16">
        <v>45973</v>
      </c>
      <c r="L770" s="14">
        <v>7380</v>
      </c>
      <c r="M770" s="34">
        <f t="shared" si="35"/>
        <v>2497.5700000000002</v>
      </c>
      <c r="N770" s="17">
        <v>2497.5700000000002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1441|1440011|68|2025|48447510697|3611|7005,51</v>
      </c>
      <c r="B771" s="21" t="str">
        <f t="shared" si="34"/>
        <v>1441|1440011|68|2025|6404</v>
      </c>
      <c r="C771" s="14">
        <v>1441</v>
      </c>
      <c r="D771" s="14">
        <v>1440011</v>
      </c>
      <c r="E771" s="14">
        <v>68</v>
      </c>
      <c r="F771" s="14">
        <v>2025</v>
      </c>
      <c r="G771" s="14">
        <v>48447510697</v>
      </c>
      <c r="H771" s="15" t="s">
        <v>317</v>
      </c>
      <c r="I771" s="14">
        <v>3611</v>
      </c>
      <c r="J771" s="14" t="s">
        <v>153</v>
      </c>
      <c r="K771" s="16">
        <v>45938</v>
      </c>
      <c r="L771" s="14">
        <v>6404</v>
      </c>
      <c r="M771" s="34">
        <f t="shared" si="35"/>
        <v>7005.51</v>
      </c>
      <c r="N771" s="17">
        <v>6154.7</v>
      </c>
      <c r="O771" s="17">
        <v>850.81</v>
      </c>
      <c r="P771" s="3">
        <v>0</v>
      </c>
    </row>
    <row r="772" spans="1:16" ht="24.95" customHeight="1" x14ac:dyDescent="0.2">
      <c r="A772" s="21" t="str">
        <f t="shared" si="33"/>
        <v>1441|1440011|68|2025|48447510697|3611|7005,51</v>
      </c>
      <c r="B772" s="21" t="str">
        <f t="shared" si="34"/>
        <v>1441|1440011|68|2025|7201</v>
      </c>
      <c r="C772" s="14">
        <v>1441</v>
      </c>
      <c r="D772" s="14">
        <v>1440011</v>
      </c>
      <c r="E772" s="14">
        <v>68</v>
      </c>
      <c r="F772" s="14">
        <v>2025</v>
      </c>
      <c r="G772" s="14">
        <v>48447510697</v>
      </c>
      <c r="H772" s="15" t="s">
        <v>317</v>
      </c>
      <c r="I772" s="14">
        <v>3611</v>
      </c>
      <c r="J772" s="14" t="s">
        <v>153</v>
      </c>
      <c r="K772" s="16">
        <v>45971</v>
      </c>
      <c r="L772" s="14">
        <v>7201</v>
      </c>
      <c r="M772" s="34">
        <f t="shared" si="35"/>
        <v>7005.51</v>
      </c>
      <c r="N772" s="17">
        <v>6154.7</v>
      </c>
      <c r="O772" s="17">
        <v>850.81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1441|1440011|69|2025|66606667615|3611|6914,83</v>
      </c>
      <c r="B773" s="21" t="str">
        <f t="shared" ref="B773:B836" si="37">C773&amp;"|"&amp;D773&amp;"|"&amp;E773&amp;"|"&amp;F773&amp;"|"&amp;L773</f>
        <v>1441|1440011|69|2025|6459</v>
      </c>
      <c r="C773" s="14">
        <v>1441</v>
      </c>
      <c r="D773" s="14">
        <v>1440011</v>
      </c>
      <c r="E773" s="14">
        <v>69</v>
      </c>
      <c r="F773" s="14">
        <v>2025</v>
      </c>
      <c r="G773" s="14">
        <v>66606667615</v>
      </c>
      <c r="H773" s="15" t="s">
        <v>318</v>
      </c>
      <c r="I773" s="14">
        <v>3611</v>
      </c>
      <c r="J773" s="14" t="s">
        <v>153</v>
      </c>
      <c r="K773" s="16">
        <v>45939</v>
      </c>
      <c r="L773" s="14">
        <v>6459</v>
      </c>
      <c r="M773" s="34">
        <f t="shared" si="35"/>
        <v>6914.83</v>
      </c>
      <c r="N773" s="17">
        <v>6088.96</v>
      </c>
      <c r="O773" s="17">
        <v>825.87</v>
      </c>
      <c r="P773" s="3">
        <v>0</v>
      </c>
    </row>
    <row r="774" spans="1:16" ht="24.95" customHeight="1" x14ac:dyDescent="0.2">
      <c r="A774" s="21" t="str">
        <f t="shared" si="36"/>
        <v>1441|1440011|69|2025|66606667615|3611|6914,83</v>
      </c>
      <c r="B774" s="21" t="str">
        <f t="shared" si="37"/>
        <v>1441|1440011|69|2025|7194</v>
      </c>
      <c r="C774" s="14">
        <v>1441</v>
      </c>
      <c r="D774" s="14">
        <v>1440011</v>
      </c>
      <c r="E774" s="14">
        <v>69</v>
      </c>
      <c r="F774" s="14">
        <v>2025</v>
      </c>
      <c r="G774" s="14">
        <v>66606667615</v>
      </c>
      <c r="H774" s="15" t="s">
        <v>318</v>
      </c>
      <c r="I774" s="14">
        <v>3611</v>
      </c>
      <c r="J774" s="14" t="s">
        <v>153</v>
      </c>
      <c r="K774" s="16">
        <v>45971</v>
      </c>
      <c r="L774" s="14">
        <v>7194</v>
      </c>
      <c r="M774" s="34">
        <f t="shared" ref="M774:M837" si="38">N774+O774</f>
        <v>6914.83</v>
      </c>
      <c r="N774" s="17">
        <v>6088.96</v>
      </c>
      <c r="O774" s="17">
        <v>825.87</v>
      </c>
      <c r="P774" s="3">
        <v>0</v>
      </c>
    </row>
    <row r="775" spans="1:16" ht="24.95" customHeight="1" x14ac:dyDescent="0.2">
      <c r="A775" s="21" t="str">
        <f t="shared" si="36"/>
        <v>1441|1440011|70|2025|9269157628|3611|3932,79</v>
      </c>
      <c r="B775" s="21" t="str">
        <f t="shared" si="37"/>
        <v>1441|1440011|70|2025|6453</v>
      </c>
      <c r="C775" s="14">
        <v>1441</v>
      </c>
      <c r="D775" s="14">
        <v>1440011</v>
      </c>
      <c r="E775" s="14">
        <v>70</v>
      </c>
      <c r="F775" s="14">
        <v>2025</v>
      </c>
      <c r="G775" s="14">
        <v>9269157628</v>
      </c>
      <c r="H775" s="15" t="s">
        <v>319</v>
      </c>
      <c r="I775" s="14">
        <v>3611</v>
      </c>
      <c r="J775" s="14" t="s">
        <v>153</v>
      </c>
      <c r="K775" s="16">
        <v>45938</v>
      </c>
      <c r="L775" s="14">
        <v>6453</v>
      </c>
      <c r="M775" s="34">
        <f t="shared" si="38"/>
        <v>3932.79</v>
      </c>
      <c r="N775" s="17">
        <v>3828.11</v>
      </c>
      <c r="O775" s="17">
        <v>104.68</v>
      </c>
      <c r="P775" s="3">
        <v>0</v>
      </c>
    </row>
    <row r="776" spans="1:16" ht="24.95" customHeight="1" x14ac:dyDescent="0.2">
      <c r="A776" s="21" t="str">
        <f t="shared" si="36"/>
        <v>1441|1440011|70|2025|9269157628|3611|3932,79</v>
      </c>
      <c r="B776" s="21" t="str">
        <f t="shared" si="37"/>
        <v>1441|1440011|70|2025|7157</v>
      </c>
      <c r="C776" s="14">
        <v>1441</v>
      </c>
      <c r="D776" s="14">
        <v>1440011</v>
      </c>
      <c r="E776" s="14">
        <v>70</v>
      </c>
      <c r="F776" s="14">
        <v>2025</v>
      </c>
      <c r="G776" s="14">
        <v>9269157628</v>
      </c>
      <c r="H776" s="15" t="s">
        <v>319</v>
      </c>
      <c r="I776" s="14">
        <v>3611</v>
      </c>
      <c r="J776" s="14" t="s">
        <v>153</v>
      </c>
      <c r="K776" s="16">
        <v>45971</v>
      </c>
      <c r="L776" s="14">
        <v>7157</v>
      </c>
      <c r="M776" s="34">
        <f t="shared" si="38"/>
        <v>3932.79</v>
      </c>
      <c r="N776" s="17">
        <v>3828.11</v>
      </c>
      <c r="O776" s="17">
        <v>104.68</v>
      </c>
      <c r="P776" s="3">
        <v>0</v>
      </c>
    </row>
    <row r="777" spans="1:16" ht="24.95" customHeight="1" x14ac:dyDescent="0.2">
      <c r="A777" s="21" t="str">
        <f t="shared" si="36"/>
        <v>1441|1440011|71|2025|21154554000113|3920|48269,2</v>
      </c>
      <c r="B777" s="21" t="str">
        <f t="shared" si="37"/>
        <v>1441|1440011|71|2025|355</v>
      </c>
      <c r="C777" s="14">
        <v>1441</v>
      </c>
      <c r="D777" s="14">
        <v>1440011</v>
      </c>
      <c r="E777" s="14">
        <v>71</v>
      </c>
      <c r="F777" s="14">
        <v>2025</v>
      </c>
      <c r="G777" s="14">
        <v>21154554000113</v>
      </c>
      <c r="H777" s="15" t="s">
        <v>320</v>
      </c>
      <c r="I777" s="14">
        <v>3920</v>
      </c>
      <c r="J777" s="14" t="s">
        <v>148</v>
      </c>
      <c r="K777" s="16">
        <v>45939</v>
      </c>
      <c r="L777" s="14">
        <v>355</v>
      </c>
      <c r="M777" s="34">
        <f t="shared" si="38"/>
        <v>48269.2</v>
      </c>
      <c r="N777" s="17">
        <v>48269.2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1441|1440011|71|2025|21154554000113|3920|48269,2</v>
      </c>
      <c r="B778" s="21" t="str">
        <f t="shared" si="37"/>
        <v>1441|1440011|71|2025|369</v>
      </c>
      <c r="C778" s="14">
        <v>1441</v>
      </c>
      <c r="D778" s="14">
        <v>1440011</v>
      </c>
      <c r="E778" s="14">
        <v>71</v>
      </c>
      <c r="F778" s="14">
        <v>2025</v>
      </c>
      <c r="G778" s="14">
        <v>21154554000113</v>
      </c>
      <c r="H778" s="15" t="s">
        <v>320</v>
      </c>
      <c r="I778" s="14">
        <v>3920</v>
      </c>
      <c r="J778" s="14" t="s">
        <v>148</v>
      </c>
      <c r="K778" s="16">
        <v>45972</v>
      </c>
      <c r="L778" s="14">
        <v>369</v>
      </c>
      <c r="M778" s="34">
        <f t="shared" si="38"/>
        <v>48269.2</v>
      </c>
      <c r="N778" s="17">
        <v>48269.2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1441|1440011|72|2025|2896116605|3611|4091,89</v>
      </c>
      <c r="B779" s="21" t="str">
        <f t="shared" si="37"/>
        <v>1441|1440011|72|2025|6511</v>
      </c>
      <c r="C779" s="14">
        <v>1441</v>
      </c>
      <c r="D779" s="14">
        <v>1440011</v>
      </c>
      <c r="E779" s="14">
        <v>72</v>
      </c>
      <c r="F779" s="14">
        <v>2025</v>
      </c>
      <c r="G779" s="14">
        <v>2896116605</v>
      </c>
      <c r="H779" s="15" t="s">
        <v>321</v>
      </c>
      <c r="I779" s="14">
        <v>3611</v>
      </c>
      <c r="J779" s="14" t="s">
        <v>153</v>
      </c>
      <c r="K779" s="16">
        <v>45939</v>
      </c>
      <c r="L779" s="14">
        <v>6511</v>
      </c>
      <c r="M779" s="34">
        <f t="shared" si="38"/>
        <v>4091.89</v>
      </c>
      <c r="N779" s="17">
        <v>3963.35</v>
      </c>
      <c r="O779" s="17">
        <v>128.54</v>
      </c>
      <c r="P779" s="3">
        <v>0</v>
      </c>
    </row>
    <row r="780" spans="1:16" ht="24.95" customHeight="1" x14ac:dyDescent="0.2">
      <c r="A780" s="21" t="str">
        <f t="shared" si="36"/>
        <v>1441|1440011|72|2025|2896116605|3611|4091,89</v>
      </c>
      <c r="B780" s="21" t="str">
        <f t="shared" si="37"/>
        <v>1441|1440011|72|2025|7145</v>
      </c>
      <c r="C780" s="14">
        <v>1441</v>
      </c>
      <c r="D780" s="14">
        <v>1440011</v>
      </c>
      <c r="E780" s="14">
        <v>72</v>
      </c>
      <c r="F780" s="14">
        <v>2025</v>
      </c>
      <c r="G780" s="14">
        <v>2896116605</v>
      </c>
      <c r="H780" s="15" t="s">
        <v>321</v>
      </c>
      <c r="I780" s="14">
        <v>3611</v>
      </c>
      <c r="J780" s="14" t="s">
        <v>153</v>
      </c>
      <c r="K780" s="16">
        <v>45971</v>
      </c>
      <c r="L780" s="14">
        <v>7145</v>
      </c>
      <c r="M780" s="34">
        <f t="shared" si="38"/>
        <v>4091.89</v>
      </c>
      <c r="N780" s="17">
        <v>3963.35</v>
      </c>
      <c r="O780" s="17">
        <v>128.54</v>
      </c>
      <c r="P780" s="3">
        <v>0</v>
      </c>
    </row>
    <row r="781" spans="1:16" ht="24.95" customHeight="1" x14ac:dyDescent="0.2">
      <c r="A781" s="21" t="str">
        <f t="shared" si="36"/>
        <v>1441|1440011|73|2025|3063355000118|3920|66595,18</v>
      </c>
      <c r="B781" s="21" t="str">
        <f t="shared" si="37"/>
        <v>1441|1440011|73|2025|6411</v>
      </c>
      <c r="C781" s="14">
        <v>1441</v>
      </c>
      <c r="D781" s="14">
        <v>1440011</v>
      </c>
      <c r="E781" s="14">
        <v>73</v>
      </c>
      <c r="F781" s="14">
        <v>2025</v>
      </c>
      <c r="G781" s="14">
        <v>3063355000118</v>
      </c>
      <c r="H781" s="15" t="s">
        <v>322</v>
      </c>
      <c r="I781" s="14">
        <v>3920</v>
      </c>
      <c r="J781" s="14" t="s">
        <v>148</v>
      </c>
      <c r="K781" s="16">
        <v>45938</v>
      </c>
      <c r="L781" s="14">
        <v>6411</v>
      </c>
      <c r="M781" s="34">
        <f t="shared" si="38"/>
        <v>66595.180000000008</v>
      </c>
      <c r="N781" s="17">
        <v>63398.61</v>
      </c>
      <c r="O781" s="17">
        <v>3196.57</v>
      </c>
      <c r="P781" s="3">
        <v>0</v>
      </c>
    </row>
    <row r="782" spans="1:16" ht="24.95" customHeight="1" x14ac:dyDescent="0.2">
      <c r="A782" s="21" t="str">
        <f t="shared" si="36"/>
        <v>1441|1440011|73|2025|3063355000118|3920|66595,18</v>
      </c>
      <c r="B782" s="21" t="str">
        <f t="shared" si="37"/>
        <v>1441|1440011|73|2025|7150</v>
      </c>
      <c r="C782" s="14">
        <v>1441</v>
      </c>
      <c r="D782" s="14">
        <v>1440011</v>
      </c>
      <c r="E782" s="14">
        <v>73</v>
      </c>
      <c r="F782" s="14">
        <v>2025</v>
      </c>
      <c r="G782" s="14">
        <v>3063355000118</v>
      </c>
      <c r="H782" s="15" t="s">
        <v>322</v>
      </c>
      <c r="I782" s="14">
        <v>3920</v>
      </c>
      <c r="J782" s="14" t="s">
        <v>148</v>
      </c>
      <c r="K782" s="16">
        <v>45971</v>
      </c>
      <c r="L782" s="14">
        <v>7150</v>
      </c>
      <c r="M782" s="34">
        <f t="shared" si="38"/>
        <v>66595.180000000008</v>
      </c>
      <c r="N782" s="17">
        <v>63398.61</v>
      </c>
      <c r="O782" s="17">
        <v>3196.57</v>
      </c>
      <c r="P782" s="3">
        <v>0</v>
      </c>
    </row>
    <row r="783" spans="1:16" ht="24.95" customHeight="1" x14ac:dyDescent="0.2">
      <c r="A783" s="21" t="str">
        <f t="shared" si="36"/>
        <v>1441|1440011|74|2025|30059674687|3611|2317,9</v>
      </c>
      <c r="B783" s="21" t="str">
        <f t="shared" si="37"/>
        <v>1441|1440011|74|2025|6436</v>
      </c>
      <c r="C783" s="14">
        <v>1441</v>
      </c>
      <c r="D783" s="14">
        <v>1440011</v>
      </c>
      <c r="E783" s="14">
        <v>74</v>
      </c>
      <c r="F783" s="14">
        <v>2025</v>
      </c>
      <c r="G783" s="14">
        <v>30059674687</v>
      </c>
      <c r="H783" s="15" t="s">
        <v>323</v>
      </c>
      <c r="I783" s="14">
        <v>3611</v>
      </c>
      <c r="J783" s="14" t="s">
        <v>153</v>
      </c>
      <c r="K783" s="16">
        <v>45938</v>
      </c>
      <c r="L783" s="14">
        <v>6436</v>
      </c>
      <c r="M783" s="34">
        <f t="shared" si="38"/>
        <v>2317.9</v>
      </c>
      <c r="N783" s="17">
        <v>2317.9</v>
      </c>
      <c r="O783" s="17">
        <v>0</v>
      </c>
      <c r="P783" s="3">
        <v>0</v>
      </c>
    </row>
    <row r="784" spans="1:16" ht="24.95" customHeight="1" x14ac:dyDescent="0.2">
      <c r="A784" s="21" t="str">
        <f t="shared" si="36"/>
        <v>1441|1440011|74|2025|30059674687|3611|2317,9</v>
      </c>
      <c r="B784" s="21" t="str">
        <f t="shared" si="37"/>
        <v>1441|1440011|74|2025|7143</v>
      </c>
      <c r="C784" s="14">
        <v>1441</v>
      </c>
      <c r="D784" s="14">
        <v>1440011</v>
      </c>
      <c r="E784" s="14">
        <v>74</v>
      </c>
      <c r="F784" s="14">
        <v>2025</v>
      </c>
      <c r="G784" s="14">
        <v>30059674687</v>
      </c>
      <c r="H784" s="15" t="s">
        <v>323</v>
      </c>
      <c r="I784" s="14">
        <v>3611</v>
      </c>
      <c r="J784" s="14" t="s">
        <v>153</v>
      </c>
      <c r="K784" s="16">
        <v>45971</v>
      </c>
      <c r="L784" s="14">
        <v>7143</v>
      </c>
      <c r="M784" s="34">
        <f t="shared" si="38"/>
        <v>2317.9</v>
      </c>
      <c r="N784" s="17">
        <v>2317.9</v>
      </c>
      <c r="O784" s="17">
        <v>0</v>
      </c>
      <c r="P784" s="3">
        <v>0</v>
      </c>
    </row>
    <row r="785" spans="1:16" ht="24.95" customHeight="1" x14ac:dyDescent="0.2">
      <c r="A785" s="21" t="str">
        <f t="shared" si="36"/>
        <v>1441|1440011|75|2025|15794466634|3611|4091,89</v>
      </c>
      <c r="B785" s="21" t="str">
        <f t="shared" si="37"/>
        <v>1441|1440011|75|2025|6514</v>
      </c>
      <c r="C785" s="14">
        <v>1441</v>
      </c>
      <c r="D785" s="14">
        <v>1440011</v>
      </c>
      <c r="E785" s="14">
        <v>75</v>
      </c>
      <c r="F785" s="14">
        <v>2025</v>
      </c>
      <c r="G785" s="14">
        <v>15794466634</v>
      </c>
      <c r="H785" s="15" t="s">
        <v>324</v>
      </c>
      <c r="I785" s="14">
        <v>3611</v>
      </c>
      <c r="J785" s="14" t="s">
        <v>153</v>
      </c>
      <c r="K785" s="16">
        <v>45939</v>
      </c>
      <c r="L785" s="14">
        <v>6514</v>
      </c>
      <c r="M785" s="34">
        <f t="shared" si="38"/>
        <v>4091.89</v>
      </c>
      <c r="N785" s="17">
        <v>3963.35</v>
      </c>
      <c r="O785" s="17">
        <v>128.54</v>
      </c>
      <c r="P785" s="3">
        <v>0</v>
      </c>
    </row>
    <row r="786" spans="1:16" ht="24.95" customHeight="1" x14ac:dyDescent="0.2">
      <c r="A786" s="21" t="str">
        <f t="shared" si="36"/>
        <v>1441|1440011|75|2025|15794466634|3611|4091,89</v>
      </c>
      <c r="B786" s="21" t="str">
        <f t="shared" si="37"/>
        <v>1441|1440011|75|2025|7144</v>
      </c>
      <c r="C786" s="14">
        <v>1441</v>
      </c>
      <c r="D786" s="14">
        <v>1440011</v>
      </c>
      <c r="E786" s="14">
        <v>75</v>
      </c>
      <c r="F786" s="14">
        <v>2025</v>
      </c>
      <c r="G786" s="14">
        <v>15794466634</v>
      </c>
      <c r="H786" s="15" t="s">
        <v>324</v>
      </c>
      <c r="I786" s="14">
        <v>3611</v>
      </c>
      <c r="J786" s="14" t="s">
        <v>153</v>
      </c>
      <c r="K786" s="16">
        <v>45971</v>
      </c>
      <c r="L786" s="14">
        <v>7144</v>
      </c>
      <c r="M786" s="34">
        <f t="shared" si="38"/>
        <v>4091.89</v>
      </c>
      <c r="N786" s="17">
        <v>3963.35</v>
      </c>
      <c r="O786" s="17">
        <v>128.54</v>
      </c>
      <c r="P786" s="3">
        <v>0</v>
      </c>
    </row>
    <row r="787" spans="1:16" ht="24.95" customHeight="1" x14ac:dyDescent="0.2">
      <c r="A787" s="21" t="str">
        <f t="shared" si="36"/>
        <v>1441|1440011|76|2025|2274463131|3611|8741,76</v>
      </c>
      <c r="B787" s="21" t="str">
        <f t="shared" si="37"/>
        <v>1441|1440011|76|2025|6510</v>
      </c>
      <c r="C787" s="14">
        <v>1441</v>
      </c>
      <c r="D787" s="14">
        <v>1440011</v>
      </c>
      <c r="E787" s="14">
        <v>76</v>
      </c>
      <c r="F787" s="14">
        <v>2025</v>
      </c>
      <c r="G787" s="14">
        <v>2274463131</v>
      </c>
      <c r="H787" s="15" t="s">
        <v>325</v>
      </c>
      <c r="I787" s="14">
        <v>3611</v>
      </c>
      <c r="J787" s="14" t="s">
        <v>153</v>
      </c>
      <c r="K787" s="16">
        <v>45939</v>
      </c>
      <c r="L787" s="14">
        <v>6510</v>
      </c>
      <c r="M787" s="34">
        <f t="shared" si="38"/>
        <v>8741.76</v>
      </c>
      <c r="N787" s="17">
        <v>7413.49</v>
      </c>
      <c r="O787" s="17">
        <v>1328.27</v>
      </c>
      <c r="P787" s="3">
        <v>0</v>
      </c>
    </row>
    <row r="788" spans="1:16" ht="24.95" customHeight="1" x14ac:dyDescent="0.2">
      <c r="A788" s="21" t="str">
        <f t="shared" si="36"/>
        <v>1441|1440011|76|2025|2274463131|3611|8741,76</v>
      </c>
      <c r="B788" s="21" t="str">
        <f t="shared" si="37"/>
        <v>1441|1440011|76|2025|7285</v>
      </c>
      <c r="C788" s="14">
        <v>1441</v>
      </c>
      <c r="D788" s="14">
        <v>1440011</v>
      </c>
      <c r="E788" s="14">
        <v>76</v>
      </c>
      <c r="F788" s="14">
        <v>2025</v>
      </c>
      <c r="G788" s="14">
        <v>2274463131</v>
      </c>
      <c r="H788" s="15" t="s">
        <v>325</v>
      </c>
      <c r="I788" s="14">
        <v>3611</v>
      </c>
      <c r="J788" s="14" t="s">
        <v>153</v>
      </c>
      <c r="K788" s="16">
        <v>45972</v>
      </c>
      <c r="L788" s="14">
        <v>7285</v>
      </c>
      <c r="M788" s="34">
        <f t="shared" si="38"/>
        <v>8741.76</v>
      </c>
      <c r="N788" s="17">
        <v>7413.49</v>
      </c>
      <c r="O788" s="17">
        <v>1328.27</v>
      </c>
      <c r="P788" s="3">
        <v>0</v>
      </c>
    </row>
    <row r="789" spans="1:16" ht="24.95" customHeight="1" x14ac:dyDescent="0.2">
      <c r="A789" s="21" t="str">
        <f t="shared" si="36"/>
        <v>1441|1440011|77|2025|71077325000110|3920|29238,93</v>
      </c>
      <c r="B789" s="21" t="str">
        <f t="shared" si="37"/>
        <v>1441|1440011|77|2025|6398</v>
      </c>
      <c r="C789" s="14">
        <v>1441</v>
      </c>
      <c r="D789" s="14">
        <v>1440011</v>
      </c>
      <c r="E789" s="14">
        <v>77</v>
      </c>
      <c r="F789" s="14">
        <v>2025</v>
      </c>
      <c r="G789" s="14">
        <v>71077325000110</v>
      </c>
      <c r="H789" s="15" t="s">
        <v>326</v>
      </c>
      <c r="I789" s="14">
        <v>3920</v>
      </c>
      <c r="J789" s="14" t="s">
        <v>148</v>
      </c>
      <c r="K789" s="16">
        <v>45938</v>
      </c>
      <c r="L789" s="14">
        <v>6398</v>
      </c>
      <c r="M789" s="34">
        <f t="shared" si="38"/>
        <v>29238.93</v>
      </c>
      <c r="N789" s="17">
        <v>27835.46</v>
      </c>
      <c r="O789" s="17">
        <v>1403.47</v>
      </c>
      <c r="P789" s="3">
        <v>0</v>
      </c>
    </row>
    <row r="790" spans="1:16" ht="24.95" customHeight="1" x14ac:dyDescent="0.2">
      <c r="A790" s="21" t="str">
        <f t="shared" si="36"/>
        <v>1441|1440011|77|2025|71077325000110|3920|29238,93</v>
      </c>
      <c r="B790" s="21" t="str">
        <f t="shared" si="37"/>
        <v>1441|1440011|77|2025|7292</v>
      </c>
      <c r="C790" s="14">
        <v>1441</v>
      </c>
      <c r="D790" s="14">
        <v>1440011</v>
      </c>
      <c r="E790" s="14">
        <v>77</v>
      </c>
      <c r="F790" s="14">
        <v>2025</v>
      </c>
      <c r="G790" s="14">
        <v>71077325000110</v>
      </c>
      <c r="H790" s="15" t="s">
        <v>326</v>
      </c>
      <c r="I790" s="14">
        <v>3920</v>
      </c>
      <c r="J790" s="14" t="s">
        <v>148</v>
      </c>
      <c r="K790" s="16">
        <v>45972</v>
      </c>
      <c r="L790" s="14">
        <v>7292</v>
      </c>
      <c r="M790" s="34">
        <f t="shared" si="38"/>
        <v>29238.93</v>
      </c>
      <c r="N790" s="17">
        <v>27835.46</v>
      </c>
      <c r="O790" s="17">
        <v>1403.47</v>
      </c>
      <c r="P790" s="3">
        <v>0</v>
      </c>
    </row>
    <row r="791" spans="1:16" ht="24.95" customHeight="1" x14ac:dyDescent="0.2">
      <c r="A791" s="21" t="str">
        <f t="shared" si="36"/>
        <v>1441|1440011|78|2025|11040267670|3611|2195,63</v>
      </c>
      <c r="B791" s="21" t="str">
        <f t="shared" si="37"/>
        <v>1441|1440011|78|2025|6400</v>
      </c>
      <c r="C791" s="14">
        <v>1441</v>
      </c>
      <c r="D791" s="14">
        <v>1440011</v>
      </c>
      <c r="E791" s="14">
        <v>78</v>
      </c>
      <c r="F791" s="14">
        <v>2025</v>
      </c>
      <c r="G791" s="14">
        <v>11040267670</v>
      </c>
      <c r="H791" s="15" t="s">
        <v>327</v>
      </c>
      <c r="I791" s="14">
        <v>3611</v>
      </c>
      <c r="J791" s="14" t="s">
        <v>153</v>
      </c>
      <c r="K791" s="16">
        <v>45938</v>
      </c>
      <c r="L791" s="14">
        <v>6400</v>
      </c>
      <c r="M791" s="34">
        <f t="shared" si="38"/>
        <v>2195.63</v>
      </c>
      <c r="N791" s="17">
        <v>2195.63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1441|1440011|78|2025|11040267670|3611|2195,63</v>
      </c>
      <c r="B792" s="21" t="str">
        <f t="shared" si="37"/>
        <v>1441|1440011|78|2025|7202</v>
      </c>
      <c r="C792" s="14">
        <v>1441</v>
      </c>
      <c r="D792" s="14">
        <v>1440011</v>
      </c>
      <c r="E792" s="14">
        <v>78</v>
      </c>
      <c r="F792" s="14">
        <v>2025</v>
      </c>
      <c r="G792" s="14">
        <v>11040267670</v>
      </c>
      <c r="H792" s="15" t="s">
        <v>327</v>
      </c>
      <c r="I792" s="14">
        <v>3611</v>
      </c>
      <c r="J792" s="14" t="s">
        <v>153</v>
      </c>
      <c r="K792" s="16">
        <v>45971</v>
      </c>
      <c r="L792" s="14">
        <v>7202</v>
      </c>
      <c r="M792" s="34">
        <f t="shared" si="38"/>
        <v>2195.63</v>
      </c>
      <c r="N792" s="17">
        <v>2195.63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1441|1440011|80|2025|84374071687|3611|3508,65</v>
      </c>
      <c r="B793" s="21" t="str">
        <f t="shared" si="37"/>
        <v>1441|1440011|80|2025|6488</v>
      </c>
      <c r="C793" s="14">
        <v>1441</v>
      </c>
      <c r="D793" s="14">
        <v>1440011</v>
      </c>
      <c r="E793" s="14">
        <v>80</v>
      </c>
      <c r="F793" s="14">
        <v>2025</v>
      </c>
      <c r="G793" s="14">
        <v>84374071687</v>
      </c>
      <c r="H793" s="15" t="s">
        <v>328</v>
      </c>
      <c r="I793" s="14">
        <v>3611</v>
      </c>
      <c r="J793" s="14" t="s">
        <v>153</v>
      </c>
      <c r="K793" s="16">
        <v>45939</v>
      </c>
      <c r="L793" s="14">
        <v>6488</v>
      </c>
      <c r="M793" s="34">
        <f t="shared" si="38"/>
        <v>3508.65</v>
      </c>
      <c r="N793" s="17">
        <v>3467.59</v>
      </c>
      <c r="O793" s="17">
        <v>41.06</v>
      </c>
      <c r="P793" s="3">
        <v>0</v>
      </c>
    </row>
    <row r="794" spans="1:16" ht="24.95" customHeight="1" x14ac:dyDescent="0.2">
      <c r="A794" s="21" t="str">
        <f t="shared" si="36"/>
        <v>1441|1440011|80|2025|84374071687|3611|3508,65</v>
      </c>
      <c r="B794" s="21" t="str">
        <f t="shared" si="37"/>
        <v>1441|1440011|80|2025|7158</v>
      </c>
      <c r="C794" s="14">
        <v>1441</v>
      </c>
      <c r="D794" s="14">
        <v>1440011</v>
      </c>
      <c r="E794" s="14">
        <v>80</v>
      </c>
      <c r="F794" s="14">
        <v>2025</v>
      </c>
      <c r="G794" s="14">
        <v>84374071687</v>
      </c>
      <c r="H794" s="15" t="s">
        <v>328</v>
      </c>
      <c r="I794" s="14">
        <v>3611</v>
      </c>
      <c r="J794" s="14" t="s">
        <v>153</v>
      </c>
      <c r="K794" s="16">
        <v>45971</v>
      </c>
      <c r="L794" s="14">
        <v>7158</v>
      </c>
      <c r="M794" s="34">
        <f t="shared" si="38"/>
        <v>3508.65</v>
      </c>
      <c r="N794" s="17">
        <v>3467.59</v>
      </c>
      <c r="O794" s="17">
        <v>41.06</v>
      </c>
      <c r="P794" s="3">
        <v>0</v>
      </c>
    </row>
    <row r="795" spans="1:16" ht="24.95" customHeight="1" x14ac:dyDescent="0.2">
      <c r="A795" s="21" t="str">
        <f t="shared" si="36"/>
        <v>1441|1440011|81|2025|32734751615|3611|5883,92</v>
      </c>
      <c r="B795" s="21" t="str">
        <f t="shared" si="37"/>
        <v>1441|1440011|81|2025|6486</v>
      </c>
      <c r="C795" s="14">
        <v>1441</v>
      </c>
      <c r="D795" s="14">
        <v>1440011</v>
      </c>
      <c r="E795" s="14">
        <v>81</v>
      </c>
      <c r="F795" s="14">
        <v>2025</v>
      </c>
      <c r="G795" s="14">
        <v>32734751615</v>
      </c>
      <c r="H795" s="15" t="s">
        <v>329</v>
      </c>
      <c r="I795" s="14">
        <v>3611</v>
      </c>
      <c r="J795" s="14" t="s">
        <v>153</v>
      </c>
      <c r="K795" s="16">
        <v>45939</v>
      </c>
      <c r="L795" s="14">
        <v>6486</v>
      </c>
      <c r="M795" s="34">
        <f t="shared" si="38"/>
        <v>5883.92</v>
      </c>
      <c r="N795" s="17">
        <v>5341.55</v>
      </c>
      <c r="O795" s="17">
        <v>542.37</v>
      </c>
      <c r="P795" s="3">
        <v>0</v>
      </c>
    </row>
    <row r="796" spans="1:16" ht="24.95" customHeight="1" x14ac:dyDescent="0.2">
      <c r="A796" s="21" t="str">
        <f t="shared" si="36"/>
        <v>1441|1440011|81|2025|32734751615|3611|5883,92</v>
      </c>
      <c r="B796" s="21" t="str">
        <f t="shared" si="37"/>
        <v>1441|1440011|81|2025|7294</v>
      </c>
      <c r="C796" s="14">
        <v>1441</v>
      </c>
      <c r="D796" s="14">
        <v>1440011</v>
      </c>
      <c r="E796" s="14">
        <v>81</v>
      </c>
      <c r="F796" s="14">
        <v>2025</v>
      </c>
      <c r="G796" s="14">
        <v>32734751615</v>
      </c>
      <c r="H796" s="15" t="s">
        <v>329</v>
      </c>
      <c r="I796" s="14">
        <v>3611</v>
      </c>
      <c r="J796" s="14" t="s">
        <v>153</v>
      </c>
      <c r="K796" s="16">
        <v>45972</v>
      </c>
      <c r="L796" s="14">
        <v>7294</v>
      </c>
      <c r="M796" s="34">
        <f t="shared" si="38"/>
        <v>5883.92</v>
      </c>
      <c r="N796" s="17">
        <v>5341.55</v>
      </c>
      <c r="O796" s="17">
        <v>542.37</v>
      </c>
      <c r="P796" s="3">
        <v>0</v>
      </c>
    </row>
    <row r="797" spans="1:16" ht="24.95" customHeight="1" x14ac:dyDescent="0.2">
      <c r="A797" s="21" t="str">
        <f t="shared" si="36"/>
        <v>1441|1440011|82|2025|73694126600|3611|7785,03</v>
      </c>
      <c r="B797" s="21" t="str">
        <f t="shared" si="37"/>
        <v>1441|1440011|82|2025|6452</v>
      </c>
      <c r="C797" s="14">
        <v>1441</v>
      </c>
      <c r="D797" s="14">
        <v>1440011</v>
      </c>
      <c r="E797" s="14">
        <v>82</v>
      </c>
      <c r="F797" s="14">
        <v>2025</v>
      </c>
      <c r="G797" s="14">
        <v>73694126600</v>
      </c>
      <c r="H797" s="15" t="s">
        <v>330</v>
      </c>
      <c r="I797" s="14">
        <v>3611</v>
      </c>
      <c r="J797" s="14" t="s">
        <v>153</v>
      </c>
      <c r="K797" s="16">
        <v>45938</v>
      </c>
      <c r="L797" s="14">
        <v>6452</v>
      </c>
      <c r="M797" s="34">
        <f t="shared" si="38"/>
        <v>7785.03</v>
      </c>
      <c r="N797" s="17">
        <v>6719.86</v>
      </c>
      <c r="O797" s="17">
        <v>1065.17</v>
      </c>
      <c r="P797" s="3">
        <v>0</v>
      </c>
    </row>
    <row r="798" spans="1:16" ht="24.95" customHeight="1" x14ac:dyDescent="0.2">
      <c r="A798" s="21" t="str">
        <f t="shared" si="36"/>
        <v>1441|1440011|82|2025|73694126600|3611|7785,03</v>
      </c>
      <c r="B798" s="21" t="str">
        <f t="shared" si="37"/>
        <v>1441|1440011|82|2025|7180</v>
      </c>
      <c r="C798" s="14">
        <v>1441</v>
      </c>
      <c r="D798" s="14">
        <v>1440011</v>
      </c>
      <c r="E798" s="14">
        <v>82</v>
      </c>
      <c r="F798" s="14">
        <v>2025</v>
      </c>
      <c r="G798" s="14">
        <v>73694126600</v>
      </c>
      <c r="H798" s="15" t="s">
        <v>330</v>
      </c>
      <c r="I798" s="14">
        <v>3611</v>
      </c>
      <c r="J798" s="14" t="s">
        <v>153</v>
      </c>
      <c r="K798" s="16">
        <v>45971</v>
      </c>
      <c r="L798" s="14">
        <v>7180</v>
      </c>
      <c r="M798" s="34">
        <f t="shared" si="38"/>
        <v>7785.03</v>
      </c>
      <c r="N798" s="17">
        <v>6719.86</v>
      </c>
      <c r="O798" s="17">
        <v>1065.17</v>
      </c>
      <c r="P798" s="3">
        <v>0</v>
      </c>
    </row>
    <row r="799" spans="1:16" ht="24.95" customHeight="1" x14ac:dyDescent="0.2">
      <c r="A799" s="21" t="str">
        <f t="shared" si="36"/>
        <v>1441|1440011|84|2024|33224254000142|3703|200,17</v>
      </c>
      <c r="B799" s="21" t="str">
        <f t="shared" si="37"/>
        <v>1441|1440011|84|2024|6747</v>
      </c>
      <c r="C799" s="14">
        <v>1441</v>
      </c>
      <c r="D799" s="14">
        <v>1440011</v>
      </c>
      <c r="E799" s="14">
        <v>84</v>
      </c>
      <c r="F799" s="14">
        <v>2024</v>
      </c>
      <c r="G799" s="14">
        <v>33224254000142</v>
      </c>
      <c r="H799" s="15" t="s">
        <v>331</v>
      </c>
      <c r="I799" s="14">
        <v>3703</v>
      </c>
      <c r="J799" s="14" t="s">
        <v>332</v>
      </c>
      <c r="K799" s="16">
        <v>45950</v>
      </c>
      <c r="L799" s="14">
        <v>6747</v>
      </c>
      <c r="M799" s="34">
        <f t="shared" si="38"/>
        <v>200.17</v>
      </c>
      <c r="N799" s="17">
        <v>190.35</v>
      </c>
      <c r="O799" s="17">
        <v>9.82</v>
      </c>
      <c r="P799" s="3">
        <v>0</v>
      </c>
    </row>
    <row r="800" spans="1:16" ht="24.95" customHeight="1" x14ac:dyDescent="0.2">
      <c r="A800" s="21" t="str">
        <f t="shared" si="36"/>
        <v>1441|1440011|84|2025|22068043000141|3920|8380,65</v>
      </c>
      <c r="B800" s="21" t="str">
        <f t="shared" si="37"/>
        <v>1441|1440011|84|2025|6451</v>
      </c>
      <c r="C800" s="14">
        <v>1441</v>
      </c>
      <c r="D800" s="14">
        <v>1440011</v>
      </c>
      <c r="E800" s="14">
        <v>84</v>
      </c>
      <c r="F800" s="14">
        <v>2025</v>
      </c>
      <c r="G800" s="14">
        <v>22068043000141</v>
      </c>
      <c r="H800" s="15" t="s">
        <v>333</v>
      </c>
      <c r="I800" s="14">
        <v>3920</v>
      </c>
      <c r="J800" s="14" t="s">
        <v>148</v>
      </c>
      <c r="K800" s="16">
        <v>45938</v>
      </c>
      <c r="L800" s="14">
        <v>6451</v>
      </c>
      <c r="M800" s="34">
        <f t="shared" si="38"/>
        <v>8380.65</v>
      </c>
      <c r="N800" s="17">
        <v>7978.38</v>
      </c>
      <c r="O800" s="17">
        <v>402.27</v>
      </c>
      <c r="P800" s="3">
        <v>0</v>
      </c>
    </row>
    <row r="801" spans="1:16" ht="24.95" customHeight="1" x14ac:dyDescent="0.2">
      <c r="A801" s="21" t="str">
        <f t="shared" si="36"/>
        <v>1441|1440011|84|2025|22068043000141|3920|8380,65</v>
      </c>
      <c r="B801" s="21" t="str">
        <f t="shared" si="37"/>
        <v>1441|1440011|84|2025|7156</v>
      </c>
      <c r="C801" s="14">
        <v>1441</v>
      </c>
      <c r="D801" s="14">
        <v>1440011</v>
      </c>
      <c r="E801" s="14">
        <v>84</v>
      </c>
      <c r="F801" s="14">
        <v>2025</v>
      </c>
      <c r="G801" s="14">
        <v>22068043000141</v>
      </c>
      <c r="H801" s="15" t="s">
        <v>333</v>
      </c>
      <c r="I801" s="14">
        <v>3920</v>
      </c>
      <c r="J801" s="14" t="s">
        <v>148</v>
      </c>
      <c r="K801" s="16">
        <v>45971</v>
      </c>
      <c r="L801" s="14">
        <v>7156</v>
      </c>
      <c r="M801" s="34">
        <f t="shared" si="38"/>
        <v>8380.65</v>
      </c>
      <c r="N801" s="17">
        <v>7978.38</v>
      </c>
      <c r="O801" s="17">
        <v>402.27</v>
      </c>
      <c r="P801" s="3">
        <v>0</v>
      </c>
    </row>
    <row r="802" spans="1:16" ht="24.95" customHeight="1" x14ac:dyDescent="0.2">
      <c r="A802" s="21" t="str">
        <f t="shared" si="36"/>
        <v>1441|1440011|85|2024|33224254000142|3704|478,75</v>
      </c>
      <c r="B802" s="21" t="str">
        <f t="shared" si="37"/>
        <v>1441|1440011|85|2024|6748</v>
      </c>
      <c r="C802" s="14">
        <v>1441</v>
      </c>
      <c r="D802" s="14">
        <v>1440011</v>
      </c>
      <c r="E802" s="14">
        <v>85</v>
      </c>
      <c r="F802" s="14">
        <v>2024</v>
      </c>
      <c r="G802" s="14">
        <v>33224254000142</v>
      </c>
      <c r="H802" s="15" t="s">
        <v>331</v>
      </c>
      <c r="I802" s="14">
        <v>3704</v>
      </c>
      <c r="J802" s="14" t="s">
        <v>332</v>
      </c>
      <c r="K802" s="16">
        <v>45950</v>
      </c>
      <c r="L802" s="14">
        <v>6748</v>
      </c>
      <c r="M802" s="34">
        <f t="shared" si="38"/>
        <v>478.75</v>
      </c>
      <c r="N802" s="17">
        <v>454.05</v>
      </c>
      <c r="O802" s="17">
        <v>24.7</v>
      </c>
      <c r="P802" s="3">
        <v>0</v>
      </c>
    </row>
    <row r="803" spans="1:16" ht="24.95" customHeight="1" x14ac:dyDescent="0.2">
      <c r="A803" s="21" t="str">
        <f t="shared" si="36"/>
        <v>1441|1440011|85|2025|89330994687|3611|4056,31</v>
      </c>
      <c r="B803" s="21" t="str">
        <f t="shared" si="37"/>
        <v>1441|1440011|85|2025|6450</v>
      </c>
      <c r="C803" s="14">
        <v>1441</v>
      </c>
      <c r="D803" s="14">
        <v>1440011</v>
      </c>
      <c r="E803" s="14">
        <v>85</v>
      </c>
      <c r="F803" s="14">
        <v>2025</v>
      </c>
      <c r="G803" s="14">
        <v>89330994687</v>
      </c>
      <c r="H803" s="15" t="s">
        <v>334</v>
      </c>
      <c r="I803" s="14">
        <v>3611</v>
      </c>
      <c r="J803" s="14" t="s">
        <v>153</v>
      </c>
      <c r="K803" s="16">
        <v>45938</v>
      </c>
      <c r="L803" s="14">
        <v>6450</v>
      </c>
      <c r="M803" s="34">
        <f t="shared" si="38"/>
        <v>4056.31</v>
      </c>
      <c r="N803" s="17">
        <v>3933.1</v>
      </c>
      <c r="O803" s="17">
        <v>123.21</v>
      </c>
      <c r="P803" s="3">
        <v>0</v>
      </c>
    </row>
    <row r="804" spans="1:16" ht="24.95" customHeight="1" x14ac:dyDescent="0.2">
      <c r="A804" s="21" t="str">
        <f t="shared" si="36"/>
        <v>1441|1440011|85|2025|89330994687|3611|4056,31</v>
      </c>
      <c r="B804" s="21" t="str">
        <f t="shared" si="37"/>
        <v>1441|1440011|85|2025|7155</v>
      </c>
      <c r="C804" s="14">
        <v>1441</v>
      </c>
      <c r="D804" s="14">
        <v>1440011</v>
      </c>
      <c r="E804" s="14">
        <v>85</v>
      </c>
      <c r="F804" s="14">
        <v>2025</v>
      </c>
      <c r="G804" s="14">
        <v>89330994687</v>
      </c>
      <c r="H804" s="15" t="s">
        <v>334</v>
      </c>
      <c r="I804" s="14">
        <v>3611</v>
      </c>
      <c r="J804" s="14" t="s">
        <v>153</v>
      </c>
      <c r="K804" s="16">
        <v>45971</v>
      </c>
      <c r="L804" s="14">
        <v>7155</v>
      </c>
      <c r="M804" s="34">
        <f t="shared" si="38"/>
        <v>4056.31</v>
      </c>
      <c r="N804" s="17">
        <v>3933.1</v>
      </c>
      <c r="O804" s="17">
        <v>123.21</v>
      </c>
      <c r="P804" s="3">
        <v>0</v>
      </c>
    </row>
    <row r="805" spans="1:16" ht="24.95" customHeight="1" x14ac:dyDescent="0.2">
      <c r="A805" s="21" t="str">
        <f t="shared" si="36"/>
        <v>1441|1440011|86|2025|76809528920|3611|1228,25</v>
      </c>
      <c r="B805" s="21" t="str">
        <f t="shared" si="37"/>
        <v>1441|1440011|86|2025|6456</v>
      </c>
      <c r="C805" s="14">
        <v>1441</v>
      </c>
      <c r="D805" s="14">
        <v>1440011</v>
      </c>
      <c r="E805" s="14">
        <v>86</v>
      </c>
      <c r="F805" s="14">
        <v>2025</v>
      </c>
      <c r="G805" s="14">
        <v>76809528920</v>
      </c>
      <c r="H805" s="15" t="s">
        <v>335</v>
      </c>
      <c r="I805" s="14">
        <v>3611</v>
      </c>
      <c r="J805" s="14" t="s">
        <v>153</v>
      </c>
      <c r="K805" s="16">
        <v>45939</v>
      </c>
      <c r="L805" s="14">
        <v>6456</v>
      </c>
      <c r="M805" s="34">
        <f t="shared" si="38"/>
        <v>1228.25</v>
      </c>
      <c r="N805" s="17">
        <v>1228.25</v>
      </c>
      <c r="O805" s="17">
        <v>0</v>
      </c>
      <c r="P805" s="3">
        <v>0</v>
      </c>
    </row>
    <row r="806" spans="1:16" ht="24.95" customHeight="1" x14ac:dyDescent="0.2">
      <c r="A806" s="21" t="str">
        <f t="shared" si="36"/>
        <v>1441|1440011|86|2025|76809528920|3611|1228,25</v>
      </c>
      <c r="B806" s="21" t="str">
        <f t="shared" si="37"/>
        <v>1441|1440011|86|2025|7205</v>
      </c>
      <c r="C806" s="14">
        <v>1441</v>
      </c>
      <c r="D806" s="14">
        <v>1440011</v>
      </c>
      <c r="E806" s="14">
        <v>86</v>
      </c>
      <c r="F806" s="14">
        <v>2025</v>
      </c>
      <c r="G806" s="14">
        <v>76809528920</v>
      </c>
      <c r="H806" s="15" t="s">
        <v>335</v>
      </c>
      <c r="I806" s="14">
        <v>3611</v>
      </c>
      <c r="J806" s="14" t="s">
        <v>153</v>
      </c>
      <c r="K806" s="16">
        <v>45971</v>
      </c>
      <c r="L806" s="14">
        <v>7205</v>
      </c>
      <c r="M806" s="34">
        <f t="shared" si="38"/>
        <v>1228.25</v>
      </c>
      <c r="N806" s="17">
        <v>1228.25</v>
      </c>
      <c r="O806" s="17">
        <v>0</v>
      </c>
      <c r="P806" s="3">
        <v>0</v>
      </c>
    </row>
    <row r="807" spans="1:16" ht="24.95" customHeight="1" x14ac:dyDescent="0.2">
      <c r="A807" s="21" t="str">
        <f t="shared" si="36"/>
        <v>1441|1440011|87|2025|17709692000144|3920|30679,36</v>
      </c>
      <c r="B807" s="21" t="str">
        <f t="shared" si="37"/>
        <v>1441|1440011|87|2025|6465</v>
      </c>
      <c r="C807" s="14">
        <v>1441</v>
      </c>
      <c r="D807" s="14">
        <v>1440011</v>
      </c>
      <c r="E807" s="14">
        <v>87</v>
      </c>
      <c r="F807" s="14">
        <v>2025</v>
      </c>
      <c r="G807" s="14">
        <v>17709692000144</v>
      </c>
      <c r="H807" s="15" t="s">
        <v>336</v>
      </c>
      <c r="I807" s="14">
        <v>3920</v>
      </c>
      <c r="J807" s="14" t="s">
        <v>148</v>
      </c>
      <c r="K807" s="16">
        <v>45939</v>
      </c>
      <c r="L807" s="14">
        <v>6465</v>
      </c>
      <c r="M807" s="34">
        <f t="shared" si="38"/>
        <v>30679.360000000001</v>
      </c>
      <c r="N807" s="17">
        <v>30679.360000000001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1441|1440011|87|2025|17709692000144|3920|30679,36</v>
      </c>
      <c r="B808" s="21" t="str">
        <f t="shared" si="37"/>
        <v>1441|1440011|87|2025|7206</v>
      </c>
      <c r="C808" s="14">
        <v>1441</v>
      </c>
      <c r="D808" s="14">
        <v>1440011</v>
      </c>
      <c r="E808" s="14">
        <v>87</v>
      </c>
      <c r="F808" s="14">
        <v>2025</v>
      </c>
      <c r="G808" s="14">
        <v>17709692000144</v>
      </c>
      <c r="H808" s="15" t="s">
        <v>336</v>
      </c>
      <c r="I808" s="14">
        <v>3920</v>
      </c>
      <c r="J808" s="14" t="s">
        <v>148</v>
      </c>
      <c r="K808" s="16">
        <v>45971</v>
      </c>
      <c r="L808" s="14">
        <v>7206</v>
      </c>
      <c r="M808" s="34">
        <f t="shared" si="38"/>
        <v>30679.360000000001</v>
      </c>
      <c r="N808" s="17">
        <v>30679.360000000001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1441|1440011|88|2025|62895958653|3611|1552,3</v>
      </c>
      <c r="B809" s="21" t="str">
        <f t="shared" si="37"/>
        <v>1441|1440011|88|2025|6428</v>
      </c>
      <c r="C809" s="14">
        <v>1441</v>
      </c>
      <c r="D809" s="14">
        <v>1440011</v>
      </c>
      <c r="E809" s="14">
        <v>88</v>
      </c>
      <c r="F809" s="14">
        <v>2025</v>
      </c>
      <c r="G809" s="14">
        <v>62895958653</v>
      </c>
      <c r="H809" s="15" t="s">
        <v>337</v>
      </c>
      <c r="I809" s="14">
        <v>3611</v>
      </c>
      <c r="J809" s="14" t="s">
        <v>153</v>
      </c>
      <c r="K809" s="16">
        <v>45938</v>
      </c>
      <c r="L809" s="14">
        <v>6428</v>
      </c>
      <c r="M809" s="34">
        <f t="shared" si="38"/>
        <v>1552.3</v>
      </c>
      <c r="N809" s="17">
        <v>1552.3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1441|1440011|88|2025|62895958653|3611|1552,3</v>
      </c>
      <c r="B810" s="21" t="str">
        <f t="shared" si="37"/>
        <v>1441|1440011|88|2025|7188</v>
      </c>
      <c r="C810" s="14">
        <v>1441</v>
      </c>
      <c r="D810" s="14">
        <v>1440011</v>
      </c>
      <c r="E810" s="14">
        <v>88</v>
      </c>
      <c r="F810" s="14">
        <v>2025</v>
      </c>
      <c r="G810" s="14">
        <v>62895958653</v>
      </c>
      <c r="H810" s="15" t="s">
        <v>337</v>
      </c>
      <c r="I810" s="14">
        <v>3611</v>
      </c>
      <c r="J810" s="14" t="s">
        <v>153</v>
      </c>
      <c r="K810" s="16">
        <v>45971</v>
      </c>
      <c r="L810" s="14">
        <v>7188</v>
      </c>
      <c r="M810" s="34">
        <f t="shared" si="38"/>
        <v>1552.3</v>
      </c>
      <c r="N810" s="17">
        <v>1552.3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1441|1440011|89|2025|62897306653|3611|1552,31</v>
      </c>
      <c r="B811" s="21" t="str">
        <f t="shared" si="37"/>
        <v>1441|1440011|89|2025|6429</v>
      </c>
      <c r="C811" s="14">
        <v>1441</v>
      </c>
      <c r="D811" s="14">
        <v>1440011</v>
      </c>
      <c r="E811" s="14">
        <v>89</v>
      </c>
      <c r="F811" s="14">
        <v>2025</v>
      </c>
      <c r="G811" s="14">
        <v>62897306653</v>
      </c>
      <c r="H811" s="15" t="s">
        <v>338</v>
      </c>
      <c r="I811" s="14">
        <v>3611</v>
      </c>
      <c r="J811" s="14" t="s">
        <v>153</v>
      </c>
      <c r="K811" s="16">
        <v>45938</v>
      </c>
      <c r="L811" s="14">
        <v>6429</v>
      </c>
      <c r="M811" s="34">
        <f t="shared" si="38"/>
        <v>1552.31</v>
      </c>
      <c r="N811" s="17">
        <v>1552.31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1441|1440011|89|2025|62897306653|3611|1552,31</v>
      </c>
      <c r="B812" s="21" t="str">
        <f t="shared" si="37"/>
        <v>1441|1440011|89|2025|7190</v>
      </c>
      <c r="C812" s="14">
        <v>1441</v>
      </c>
      <c r="D812" s="14">
        <v>1440011</v>
      </c>
      <c r="E812" s="14">
        <v>89</v>
      </c>
      <c r="F812" s="14">
        <v>2025</v>
      </c>
      <c r="G812" s="14">
        <v>62897306653</v>
      </c>
      <c r="H812" s="15" t="s">
        <v>338</v>
      </c>
      <c r="I812" s="14">
        <v>3611</v>
      </c>
      <c r="J812" s="14" t="s">
        <v>153</v>
      </c>
      <c r="K812" s="16">
        <v>45971</v>
      </c>
      <c r="L812" s="14">
        <v>7190</v>
      </c>
      <c r="M812" s="34">
        <f t="shared" si="38"/>
        <v>1552.31</v>
      </c>
      <c r="N812" s="17">
        <v>1552.31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1441|1440011|90|2025|54565707691|3611|1552,3</v>
      </c>
      <c r="B813" s="21" t="str">
        <f t="shared" si="37"/>
        <v>1441|1440011|90|2025|6430</v>
      </c>
      <c r="C813" s="14">
        <v>1441</v>
      </c>
      <c r="D813" s="14">
        <v>1440011</v>
      </c>
      <c r="E813" s="14">
        <v>90</v>
      </c>
      <c r="F813" s="14">
        <v>2025</v>
      </c>
      <c r="G813" s="14">
        <v>54565707691</v>
      </c>
      <c r="H813" s="15" t="s">
        <v>339</v>
      </c>
      <c r="I813" s="14">
        <v>3611</v>
      </c>
      <c r="J813" s="14" t="s">
        <v>153</v>
      </c>
      <c r="K813" s="16">
        <v>45938</v>
      </c>
      <c r="L813" s="14">
        <v>6430</v>
      </c>
      <c r="M813" s="34">
        <f t="shared" si="38"/>
        <v>1552.3</v>
      </c>
      <c r="N813" s="17">
        <v>1552.3</v>
      </c>
      <c r="O813" s="17">
        <v>0</v>
      </c>
      <c r="P813" s="3">
        <v>0</v>
      </c>
    </row>
    <row r="814" spans="1:16" ht="24.95" customHeight="1" x14ac:dyDescent="0.2">
      <c r="A814" s="21" t="str">
        <f t="shared" si="36"/>
        <v>1441|1440011|90|2025|54565707691|3611|1552,3</v>
      </c>
      <c r="B814" s="21" t="str">
        <f t="shared" si="37"/>
        <v>1441|1440011|90|2025|7189</v>
      </c>
      <c r="C814" s="14">
        <v>1441</v>
      </c>
      <c r="D814" s="14">
        <v>1440011</v>
      </c>
      <c r="E814" s="14">
        <v>90</v>
      </c>
      <c r="F814" s="14">
        <v>2025</v>
      </c>
      <c r="G814" s="14">
        <v>54565707691</v>
      </c>
      <c r="H814" s="15" t="s">
        <v>339</v>
      </c>
      <c r="I814" s="14">
        <v>3611</v>
      </c>
      <c r="J814" s="14" t="s">
        <v>153</v>
      </c>
      <c r="K814" s="16">
        <v>45971</v>
      </c>
      <c r="L814" s="14">
        <v>7189</v>
      </c>
      <c r="M814" s="34">
        <f t="shared" si="38"/>
        <v>1552.3</v>
      </c>
      <c r="N814" s="17">
        <v>1552.3</v>
      </c>
      <c r="O814" s="17">
        <v>0</v>
      </c>
      <c r="P814" s="3">
        <v>0</v>
      </c>
    </row>
    <row r="815" spans="1:16" ht="24.95" customHeight="1" x14ac:dyDescent="0.2">
      <c r="A815" s="21" t="str">
        <f t="shared" si="36"/>
        <v>1441|1440011|91|2025|21154554000113|3920|17249,52</v>
      </c>
      <c r="B815" s="21" t="str">
        <f t="shared" si="37"/>
        <v>1441|1440011|91|2025|354</v>
      </c>
      <c r="C815" s="14">
        <v>1441</v>
      </c>
      <c r="D815" s="14">
        <v>1440011</v>
      </c>
      <c r="E815" s="14">
        <v>91</v>
      </c>
      <c r="F815" s="14">
        <v>2025</v>
      </c>
      <c r="G815" s="14">
        <v>21154554000113</v>
      </c>
      <c r="H815" s="15" t="s">
        <v>320</v>
      </c>
      <c r="I815" s="14">
        <v>3920</v>
      </c>
      <c r="J815" s="14" t="s">
        <v>148</v>
      </c>
      <c r="K815" s="16">
        <v>45936</v>
      </c>
      <c r="L815" s="14">
        <v>354</v>
      </c>
      <c r="M815" s="34">
        <f t="shared" si="38"/>
        <v>17249.52</v>
      </c>
      <c r="N815" s="17">
        <v>17249.52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1441|1440011|92|2025|24046590653|3611|6368,79</v>
      </c>
      <c r="B816" s="21" t="str">
        <f t="shared" si="37"/>
        <v>1441|1440011|92|2025|6461</v>
      </c>
      <c r="C816" s="14">
        <v>1441</v>
      </c>
      <c r="D816" s="14">
        <v>1440011</v>
      </c>
      <c r="E816" s="14">
        <v>92</v>
      </c>
      <c r="F816" s="14">
        <v>2025</v>
      </c>
      <c r="G816" s="14">
        <v>24046590653</v>
      </c>
      <c r="H816" s="15" t="s">
        <v>340</v>
      </c>
      <c r="I816" s="14">
        <v>3611</v>
      </c>
      <c r="J816" s="14" t="s">
        <v>153</v>
      </c>
      <c r="K816" s="16">
        <v>45939</v>
      </c>
      <c r="L816" s="14">
        <v>6461</v>
      </c>
      <c r="M816" s="34">
        <f t="shared" si="38"/>
        <v>6368.79</v>
      </c>
      <c r="N816" s="17">
        <v>5693.08</v>
      </c>
      <c r="O816" s="17">
        <v>675.71</v>
      </c>
      <c r="P816" s="3">
        <v>0</v>
      </c>
    </row>
    <row r="817" spans="1:16" ht="24.95" customHeight="1" x14ac:dyDescent="0.2">
      <c r="A817" s="21" t="str">
        <f t="shared" si="36"/>
        <v>1441|1440011|92|2025|24046590653|3611|6368,79</v>
      </c>
      <c r="B817" s="21" t="str">
        <f t="shared" si="37"/>
        <v>1441|1440011|92|2025|7275</v>
      </c>
      <c r="C817" s="14">
        <v>1441</v>
      </c>
      <c r="D817" s="14">
        <v>1440011</v>
      </c>
      <c r="E817" s="14">
        <v>92</v>
      </c>
      <c r="F817" s="14">
        <v>2025</v>
      </c>
      <c r="G817" s="14">
        <v>24046590653</v>
      </c>
      <c r="H817" s="15" t="s">
        <v>340</v>
      </c>
      <c r="I817" s="14">
        <v>3611</v>
      </c>
      <c r="J817" s="14" t="s">
        <v>153</v>
      </c>
      <c r="K817" s="16">
        <v>45972</v>
      </c>
      <c r="L817" s="14">
        <v>7275</v>
      </c>
      <c r="M817" s="34">
        <f t="shared" si="38"/>
        <v>6368.79</v>
      </c>
      <c r="N817" s="17">
        <v>5693.08</v>
      </c>
      <c r="O817" s="17">
        <v>675.71</v>
      </c>
      <c r="P817" s="3">
        <v>0</v>
      </c>
    </row>
    <row r="818" spans="1:16" ht="24.95" customHeight="1" x14ac:dyDescent="0.2">
      <c r="A818" s="21" t="str">
        <f t="shared" si="36"/>
        <v>1441|1440011|94|2025|2589209630|3611|3377,24</v>
      </c>
      <c r="B818" s="21" t="str">
        <f t="shared" si="37"/>
        <v>1441|1440011|94|2025|6399</v>
      </c>
      <c r="C818" s="14">
        <v>1441</v>
      </c>
      <c r="D818" s="14">
        <v>1440011</v>
      </c>
      <c r="E818" s="14">
        <v>94</v>
      </c>
      <c r="F818" s="14">
        <v>2025</v>
      </c>
      <c r="G818" s="14">
        <v>2589209630</v>
      </c>
      <c r="H818" s="15" t="s">
        <v>341</v>
      </c>
      <c r="I818" s="14">
        <v>3611</v>
      </c>
      <c r="J818" s="14" t="s">
        <v>153</v>
      </c>
      <c r="K818" s="16">
        <v>45938</v>
      </c>
      <c r="L818" s="14">
        <v>6399</v>
      </c>
      <c r="M818" s="34">
        <f t="shared" si="38"/>
        <v>3377.2400000000002</v>
      </c>
      <c r="N818" s="17">
        <v>3351.65</v>
      </c>
      <c r="O818" s="17">
        <v>25.59</v>
      </c>
      <c r="P818" s="3">
        <v>0</v>
      </c>
    </row>
    <row r="819" spans="1:16" ht="24.95" customHeight="1" x14ac:dyDescent="0.2">
      <c r="A819" s="21" t="str">
        <f t="shared" si="36"/>
        <v>1441|1440011|94|2025|2589209630|3611|3377,24</v>
      </c>
      <c r="B819" s="21" t="str">
        <f t="shared" si="37"/>
        <v>1441|1440011|94|2025|7146</v>
      </c>
      <c r="C819" s="14">
        <v>1441</v>
      </c>
      <c r="D819" s="14">
        <v>1440011</v>
      </c>
      <c r="E819" s="14">
        <v>94</v>
      </c>
      <c r="F819" s="14">
        <v>2025</v>
      </c>
      <c r="G819" s="14">
        <v>2589209630</v>
      </c>
      <c r="H819" s="15" t="s">
        <v>341</v>
      </c>
      <c r="I819" s="14">
        <v>3611</v>
      </c>
      <c r="J819" s="14" t="s">
        <v>153</v>
      </c>
      <c r="K819" s="16">
        <v>45971</v>
      </c>
      <c r="L819" s="14">
        <v>7146</v>
      </c>
      <c r="M819" s="34">
        <f t="shared" si="38"/>
        <v>3377.2400000000002</v>
      </c>
      <c r="N819" s="17">
        <v>3351.65</v>
      </c>
      <c r="O819" s="17">
        <v>25.59</v>
      </c>
      <c r="P819" s="3">
        <v>0</v>
      </c>
    </row>
    <row r="820" spans="1:16" ht="24.95" customHeight="1" x14ac:dyDescent="0.2">
      <c r="A820" s="21" t="str">
        <f t="shared" si="36"/>
        <v>1441|1440011|95|2025|12104191653|3611|12654,84</v>
      </c>
      <c r="B820" s="21" t="str">
        <f t="shared" si="37"/>
        <v>1441|1440011|95|2025|6474</v>
      </c>
      <c r="C820" s="14">
        <v>1441</v>
      </c>
      <c r="D820" s="14">
        <v>1440011</v>
      </c>
      <c r="E820" s="14">
        <v>95</v>
      </c>
      <c r="F820" s="14">
        <v>2025</v>
      </c>
      <c r="G820" s="14">
        <v>12104191653</v>
      </c>
      <c r="H820" s="15" t="s">
        <v>342</v>
      </c>
      <c r="I820" s="14">
        <v>3611</v>
      </c>
      <c r="J820" s="14" t="s">
        <v>153</v>
      </c>
      <c r="K820" s="16">
        <v>45939</v>
      </c>
      <c r="L820" s="14">
        <v>6474</v>
      </c>
      <c r="M820" s="34">
        <f t="shared" si="38"/>
        <v>12654.84</v>
      </c>
      <c r="N820" s="17">
        <v>10250.469999999999</v>
      </c>
      <c r="O820" s="17">
        <v>2404.37</v>
      </c>
      <c r="P820" s="3">
        <v>0</v>
      </c>
    </row>
    <row r="821" spans="1:16" ht="24.95" customHeight="1" x14ac:dyDescent="0.2">
      <c r="A821" s="21" t="str">
        <f t="shared" si="36"/>
        <v>1441|1440011|95|2025|12104191653|3611|12654,84</v>
      </c>
      <c r="B821" s="21" t="str">
        <f t="shared" si="37"/>
        <v>1441|1440011|95|2025|7179</v>
      </c>
      <c r="C821" s="14">
        <v>1441</v>
      </c>
      <c r="D821" s="14">
        <v>1440011</v>
      </c>
      <c r="E821" s="14">
        <v>95</v>
      </c>
      <c r="F821" s="14">
        <v>2025</v>
      </c>
      <c r="G821" s="14">
        <v>12104191653</v>
      </c>
      <c r="H821" s="15" t="s">
        <v>342</v>
      </c>
      <c r="I821" s="14">
        <v>3611</v>
      </c>
      <c r="J821" s="14" t="s">
        <v>153</v>
      </c>
      <c r="K821" s="16">
        <v>45971</v>
      </c>
      <c r="L821" s="14">
        <v>7179</v>
      </c>
      <c r="M821" s="34">
        <f t="shared" si="38"/>
        <v>12654.84</v>
      </c>
      <c r="N821" s="17">
        <v>10250.469999999999</v>
      </c>
      <c r="O821" s="17">
        <v>2404.37</v>
      </c>
      <c r="P821" s="3">
        <v>0</v>
      </c>
    </row>
    <row r="822" spans="1:16" ht="24.95" customHeight="1" x14ac:dyDescent="0.2">
      <c r="A822" s="21" t="str">
        <f t="shared" si="36"/>
        <v>1441|1440011|96|2025|4450881680|3611|7688,33</v>
      </c>
      <c r="B822" s="21" t="str">
        <f t="shared" si="37"/>
        <v>1441|1440011|96|2025|6403</v>
      </c>
      <c r="C822" s="14">
        <v>1441</v>
      </c>
      <c r="D822" s="14">
        <v>1440011</v>
      </c>
      <c r="E822" s="14">
        <v>96</v>
      </c>
      <c r="F822" s="14">
        <v>2025</v>
      </c>
      <c r="G822" s="14">
        <v>4450881680</v>
      </c>
      <c r="H822" s="15" t="s">
        <v>343</v>
      </c>
      <c r="I822" s="14">
        <v>3611</v>
      </c>
      <c r="J822" s="14" t="s">
        <v>153</v>
      </c>
      <c r="K822" s="16">
        <v>45938</v>
      </c>
      <c r="L822" s="14">
        <v>6403</v>
      </c>
      <c r="M822" s="34">
        <f t="shared" si="38"/>
        <v>7688.33</v>
      </c>
      <c r="N822" s="17">
        <v>6649.75</v>
      </c>
      <c r="O822" s="17">
        <v>1038.58</v>
      </c>
      <c r="P822" s="3">
        <v>0</v>
      </c>
    </row>
    <row r="823" spans="1:16" ht="24.95" customHeight="1" x14ac:dyDescent="0.2">
      <c r="A823" s="21" t="str">
        <f t="shared" si="36"/>
        <v>1441|1440011|96|2025|4450881680|3611|7688,33</v>
      </c>
      <c r="B823" s="21" t="str">
        <f t="shared" si="37"/>
        <v>1441|1440011|96|2025|7160</v>
      </c>
      <c r="C823" s="14">
        <v>1441</v>
      </c>
      <c r="D823" s="14">
        <v>1440011</v>
      </c>
      <c r="E823" s="14">
        <v>96</v>
      </c>
      <c r="F823" s="14">
        <v>2025</v>
      </c>
      <c r="G823" s="14">
        <v>4450881680</v>
      </c>
      <c r="H823" s="15" t="s">
        <v>343</v>
      </c>
      <c r="I823" s="14">
        <v>3611</v>
      </c>
      <c r="J823" s="14" t="s">
        <v>153</v>
      </c>
      <c r="K823" s="16">
        <v>45971</v>
      </c>
      <c r="L823" s="14">
        <v>7160</v>
      </c>
      <c r="M823" s="34">
        <f t="shared" si="38"/>
        <v>7688.33</v>
      </c>
      <c r="N823" s="17">
        <v>6649.75</v>
      </c>
      <c r="O823" s="17">
        <v>1038.58</v>
      </c>
      <c r="P823" s="3">
        <v>0</v>
      </c>
    </row>
    <row r="824" spans="1:16" ht="24.95" customHeight="1" x14ac:dyDescent="0.2">
      <c r="A824" s="21" t="str">
        <f t="shared" si="36"/>
        <v>1441|1440011|97|2025|4858733629|3611|2080,42</v>
      </c>
      <c r="B824" s="21" t="str">
        <f t="shared" si="37"/>
        <v>1441|1440011|97|2025|6407</v>
      </c>
      <c r="C824" s="14">
        <v>1441</v>
      </c>
      <c r="D824" s="14">
        <v>1440011</v>
      </c>
      <c r="E824" s="14">
        <v>97</v>
      </c>
      <c r="F824" s="14">
        <v>2025</v>
      </c>
      <c r="G824" s="14">
        <v>4858733629</v>
      </c>
      <c r="H824" s="15" t="s">
        <v>344</v>
      </c>
      <c r="I824" s="14">
        <v>3611</v>
      </c>
      <c r="J824" s="14" t="s">
        <v>153</v>
      </c>
      <c r="K824" s="16">
        <v>45938</v>
      </c>
      <c r="L824" s="14">
        <v>6407</v>
      </c>
      <c r="M824" s="34">
        <f t="shared" si="38"/>
        <v>2080.42</v>
      </c>
      <c r="N824" s="17">
        <v>2080.42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1441|1440011|97|2025|4858733629|3611|2080,42</v>
      </c>
      <c r="B825" s="21" t="str">
        <f t="shared" si="37"/>
        <v>1441|1440011|97|2025|7338</v>
      </c>
      <c r="C825" s="14">
        <v>1441</v>
      </c>
      <c r="D825" s="14">
        <v>1440011</v>
      </c>
      <c r="E825" s="14">
        <v>97</v>
      </c>
      <c r="F825" s="14">
        <v>2025</v>
      </c>
      <c r="G825" s="14">
        <v>4858733629</v>
      </c>
      <c r="H825" s="15" t="s">
        <v>344</v>
      </c>
      <c r="I825" s="14">
        <v>3611</v>
      </c>
      <c r="J825" s="14" t="s">
        <v>153</v>
      </c>
      <c r="K825" s="16">
        <v>45972</v>
      </c>
      <c r="L825" s="14">
        <v>7338</v>
      </c>
      <c r="M825" s="34">
        <f t="shared" si="38"/>
        <v>2080.42</v>
      </c>
      <c r="N825" s="17">
        <v>2080.42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1441|1440011|98|2025|58352910604|3611|6642,37</v>
      </c>
      <c r="B826" s="21" t="str">
        <f t="shared" si="37"/>
        <v>1441|1440011|98|2025|6431</v>
      </c>
      <c r="C826" s="14">
        <v>1441</v>
      </c>
      <c r="D826" s="14">
        <v>1440011</v>
      </c>
      <c r="E826" s="14">
        <v>98</v>
      </c>
      <c r="F826" s="14">
        <v>2025</v>
      </c>
      <c r="G826" s="14">
        <v>58352910604</v>
      </c>
      <c r="H826" s="15" t="s">
        <v>345</v>
      </c>
      <c r="I826" s="14">
        <v>3611</v>
      </c>
      <c r="J826" s="14" t="s">
        <v>153</v>
      </c>
      <c r="K826" s="16">
        <v>45938</v>
      </c>
      <c r="L826" s="14">
        <v>6431</v>
      </c>
      <c r="M826" s="34">
        <f t="shared" si="38"/>
        <v>6642.3700000000008</v>
      </c>
      <c r="N826" s="17">
        <v>5891.43</v>
      </c>
      <c r="O826" s="17">
        <v>750.94</v>
      </c>
      <c r="P826" s="3">
        <v>0</v>
      </c>
    </row>
    <row r="827" spans="1:16" ht="24.95" customHeight="1" x14ac:dyDescent="0.2">
      <c r="A827" s="21" t="str">
        <f t="shared" si="36"/>
        <v>1441|1440011|98|2025|58352910604|3611|6905,77</v>
      </c>
      <c r="B827" s="21" t="str">
        <f t="shared" si="37"/>
        <v>1441|1440011|98|2025|7204</v>
      </c>
      <c r="C827" s="14">
        <v>1441</v>
      </c>
      <c r="D827" s="14">
        <v>1440011</v>
      </c>
      <c r="E827" s="14">
        <v>98</v>
      </c>
      <c r="F827" s="14">
        <v>2025</v>
      </c>
      <c r="G827" s="14">
        <v>58352910604</v>
      </c>
      <c r="H827" s="15" t="s">
        <v>345</v>
      </c>
      <c r="I827" s="14">
        <v>3611</v>
      </c>
      <c r="J827" s="14" t="s">
        <v>153</v>
      </c>
      <c r="K827" s="16">
        <v>45971</v>
      </c>
      <c r="L827" s="14">
        <v>7204</v>
      </c>
      <c r="M827" s="34">
        <f t="shared" si="38"/>
        <v>6905.77</v>
      </c>
      <c r="N827" s="17">
        <v>6082.39</v>
      </c>
      <c r="O827" s="17">
        <v>823.38</v>
      </c>
      <c r="P827" s="3">
        <v>0</v>
      </c>
    </row>
    <row r="828" spans="1:16" ht="24.95" customHeight="1" x14ac:dyDescent="0.2">
      <c r="A828" s="21" t="str">
        <f t="shared" si="36"/>
        <v>1441|1440011|99|2025|1980768000131|3920|9333,42</v>
      </c>
      <c r="B828" s="21" t="str">
        <f t="shared" si="37"/>
        <v>1441|1440011|99|2025|6516</v>
      </c>
      <c r="C828" s="14">
        <v>1441</v>
      </c>
      <c r="D828" s="14">
        <v>1440011</v>
      </c>
      <c r="E828" s="14">
        <v>99</v>
      </c>
      <c r="F828" s="14">
        <v>2025</v>
      </c>
      <c r="G828" s="14">
        <v>1980768000131</v>
      </c>
      <c r="H828" s="15" t="s">
        <v>346</v>
      </c>
      <c r="I828" s="14">
        <v>3920</v>
      </c>
      <c r="J828" s="14" t="s">
        <v>148</v>
      </c>
      <c r="K828" s="16">
        <v>45939</v>
      </c>
      <c r="L828" s="14">
        <v>6516</v>
      </c>
      <c r="M828" s="34">
        <f t="shared" si="38"/>
        <v>9333.42</v>
      </c>
      <c r="N828" s="17">
        <v>7842.44</v>
      </c>
      <c r="O828" s="17">
        <v>1490.98</v>
      </c>
      <c r="P828" s="3">
        <v>0</v>
      </c>
    </row>
    <row r="829" spans="1:16" ht="24.95" customHeight="1" x14ac:dyDescent="0.2">
      <c r="A829" s="21" t="str">
        <f t="shared" si="36"/>
        <v>1441|1440011|99|2025|1980768000131|3920|9333,42</v>
      </c>
      <c r="B829" s="21" t="str">
        <f t="shared" si="37"/>
        <v>1441|1440011|99|2025|7168</v>
      </c>
      <c r="C829" s="14">
        <v>1441</v>
      </c>
      <c r="D829" s="14">
        <v>1440011</v>
      </c>
      <c r="E829" s="14">
        <v>99</v>
      </c>
      <c r="F829" s="14">
        <v>2025</v>
      </c>
      <c r="G829" s="14">
        <v>1980768000131</v>
      </c>
      <c r="H829" s="15" t="s">
        <v>346</v>
      </c>
      <c r="I829" s="14">
        <v>3920</v>
      </c>
      <c r="J829" s="14" t="s">
        <v>148</v>
      </c>
      <c r="K829" s="16">
        <v>45971</v>
      </c>
      <c r="L829" s="14">
        <v>7168</v>
      </c>
      <c r="M829" s="34">
        <f t="shared" si="38"/>
        <v>9333.42</v>
      </c>
      <c r="N829" s="17">
        <v>7842.44</v>
      </c>
      <c r="O829" s="17">
        <v>1490.98</v>
      </c>
      <c r="P829" s="3">
        <v>0</v>
      </c>
    </row>
    <row r="830" spans="1:16" ht="24.95" customHeight="1" x14ac:dyDescent="0.2">
      <c r="A830" s="21" t="str">
        <f t="shared" si="36"/>
        <v>1441|1440011|100|2025|96572523691|3611|9223,33</v>
      </c>
      <c r="B830" s="21" t="str">
        <f t="shared" si="37"/>
        <v>1441|1440011|100|2025|6433</v>
      </c>
      <c r="C830" s="14">
        <v>1441</v>
      </c>
      <c r="D830" s="14">
        <v>1440011</v>
      </c>
      <c r="E830" s="14">
        <v>100</v>
      </c>
      <c r="F830" s="14">
        <v>2025</v>
      </c>
      <c r="G830" s="14">
        <v>96572523691</v>
      </c>
      <c r="H830" s="15" t="s">
        <v>347</v>
      </c>
      <c r="I830" s="14">
        <v>3611</v>
      </c>
      <c r="J830" s="14" t="s">
        <v>153</v>
      </c>
      <c r="K830" s="16">
        <v>45938</v>
      </c>
      <c r="L830" s="14">
        <v>6433</v>
      </c>
      <c r="M830" s="34">
        <f t="shared" si="38"/>
        <v>9223.33</v>
      </c>
      <c r="N830" s="17">
        <v>7762.62</v>
      </c>
      <c r="O830" s="17">
        <v>1460.71</v>
      </c>
      <c r="P830" s="3">
        <v>0</v>
      </c>
    </row>
    <row r="831" spans="1:16" ht="24.95" customHeight="1" x14ac:dyDescent="0.2">
      <c r="A831" s="21" t="str">
        <f t="shared" si="36"/>
        <v>1441|1440011|100|2025|96572523691|3611|9223,33</v>
      </c>
      <c r="B831" s="21" t="str">
        <f t="shared" si="37"/>
        <v>1441|1440011|100|2025|7301</v>
      </c>
      <c r="C831" s="14">
        <v>1441</v>
      </c>
      <c r="D831" s="14">
        <v>1440011</v>
      </c>
      <c r="E831" s="14">
        <v>100</v>
      </c>
      <c r="F831" s="14">
        <v>2025</v>
      </c>
      <c r="G831" s="14">
        <v>96572523691</v>
      </c>
      <c r="H831" s="15" t="s">
        <v>347</v>
      </c>
      <c r="I831" s="14">
        <v>3611</v>
      </c>
      <c r="J831" s="14" t="s">
        <v>153</v>
      </c>
      <c r="K831" s="16">
        <v>45972</v>
      </c>
      <c r="L831" s="14">
        <v>7301</v>
      </c>
      <c r="M831" s="34">
        <f t="shared" si="38"/>
        <v>9223.33</v>
      </c>
      <c r="N831" s="17">
        <v>7762.62</v>
      </c>
      <c r="O831" s="17">
        <v>1460.71</v>
      </c>
      <c r="P831" s="3">
        <v>0</v>
      </c>
    </row>
    <row r="832" spans="1:16" ht="24.95" customHeight="1" x14ac:dyDescent="0.2">
      <c r="A832" s="21" t="str">
        <f t="shared" si="36"/>
        <v>1441|1440011|101|2025|16618025672|3611|3686,74</v>
      </c>
      <c r="B832" s="21" t="str">
        <f t="shared" si="37"/>
        <v>1441|1440011|101|2025|6361</v>
      </c>
      <c r="C832" s="14">
        <v>1441</v>
      </c>
      <c r="D832" s="14">
        <v>1440011</v>
      </c>
      <c r="E832" s="14">
        <v>101</v>
      </c>
      <c r="F832" s="14">
        <v>2025</v>
      </c>
      <c r="G832" s="14">
        <v>16618025672</v>
      </c>
      <c r="H832" s="15" t="s">
        <v>348</v>
      </c>
      <c r="I832" s="14">
        <v>3611</v>
      </c>
      <c r="J832" s="14" t="s">
        <v>153</v>
      </c>
      <c r="K832" s="16">
        <v>45938</v>
      </c>
      <c r="L832" s="14">
        <v>6361</v>
      </c>
      <c r="M832" s="34">
        <f t="shared" si="38"/>
        <v>3686.74</v>
      </c>
      <c r="N832" s="17">
        <v>3618.97</v>
      </c>
      <c r="O832" s="17">
        <v>67.77</v>
      </c>
      <c r="P832" s="3">
        <v>0</v>
      </c>
    </row>
    <row r="833" spans="1:16" ht="24.95" customHeight="1" x14ac:dyDescent="0.2">
      <c r="A833" s="21" t="str">
        <f t="shared" si="36"/>
        <v>1441|1440011|101|2025|16618025672|3611|3698,77</v>
      </c>
      <c r="B833" s="21" t="str">
        <f t="shared" si="37"/>
        <v>1441|1440011|101|2025|7176</v>
      </c>
      <c r="C833" s="14">
        <v>1441</v>
      </c>
      <c r="D833" s="14">
        <v>1440011</v>
      </c>
      <c r="E833" s="14">
        <v>101</v>
      </c>
      <c r="F833" s="14">
        <v>2025</v>
      </c>
      <c r="G833" s="14">
        <v>16618025672</v>
      </c>
      <c r="H833" s="15" t="s">
        <v>348</v>
      </c>
      <c r="I833" s="14">
        <v>3611</v>
      </c>
      <c r="J833" s="14" t="s">
        <v>153</v>
      </c>
      <c r="K833" s="16">
        <v>45971</v>
      </c>
      <c r="L833" s="14">
        <v>7176</v>
      </c>
      <c r="M833" s="34">
        <f t="shared" si="38"/>
        <v>3698.77</v>
      </c>
      <c r="N833" s="17">
        <v>3629.19</v>
      </c>
      <c r="O833" s="17">
        <v>69.58</v>
      </c>
      <c r="P833" s="3">
        <v>0</v>
      </c>
    </row>
    <row r="834" spans="1:16" ht="24.95" customHeight="1" x14ac:dyDescent="0.2">
      <c r="A834" s="21" t="str">
        <f t="shared" si="36"/>
        <v>1441|1440011|102|2025|56445180604|3611|3193,84</v>
      </c>
      <c r="B834" s="21" t="str">
        <f t="shared" si="37"/>
        <v>1441|1440011|102|2025|6470</v>
      </c>
      <c r="C834" s="14">
        <v>1441</v>
      </c>
      <c r="D834" s="14">
        <v>1440011</v>
      </c>
      <c r="E834" s="14">
        <v>102</v>
      </c>
      <c r="F834" s="14">
        <v>2025</v>
      </c>
      <c r="G834" s="14">
        <v>56445180604</v>
      </c>
      <c r="H834" s="15" t="s">
        <v>349</v>
      </c>
      <c r="I834" s="14">
        <v>3611</v>
      </c>
      <c r="J834" s="14" t="s">
        <v>153</v>
      </c>
      <c r="K834" s="16">
        <v>45939</v>
      </c>
      <c r="L834" s="14">
        <v>6470</v>
      </c>
      <c r="M834" s="34">
        <f t="shared" si="38"/>
        <v>3193.84</v>
      </c>
      <c r="N834" s="17">
        <v>3182</v>
      </c>
      <c r="O834" s="17">
        <v>11.84</v>
      </c>
      <c r="P834" s="3">
        <v>0</v>
      </c>
    </row>
    <row r="835" spans="1:16" ht="24.95" customHeight="1" x14ac:dyDescent="0.2">
      <c r="A835" s="21" t="str">
        <f t="shared" si="36"/>
        <v>1441|1440011|102|2025|56445180604|3611|3193,84</v>
      </c>
      <c r="B835" s="21" t="str">
        <f t="shared" si="37"/>
        <v>1441|1440011|102|2025|7191</v>
      </c>
      <c r="C835" s="14">
        <v>1441</v>
      </c>
      <c r="D835" s="14">
        <v>1440011</v>
      </c>
      <c r="E835" s="14">
        <v>102</v>
      </c>
      <c r="F835" s="14">
        <v>2025</v>
      </c>
      <c r="G835" s="14">
        <v>56445180604</v>
      </c>
      <c r="H835" s="15" t="s">
        <v>349</v>
      </c>
      <c r="I835" s="14">
        <v>3611</v>
      </c>
      <c r="J835" s="14" t="s">
        <v>153</v>
      </c>
      <c r="K835" s="16">
        <v>45971</v>
      </c>
      <c r="L835" s="14">
        <v>7191</v>
      </c>
      <c r="M835" s="34">
        <f t="shared" si="38"/>
        <v>3193.84</v>
      </c>
      <c r="N835" s="17">
        <v>3182</v>
      </c>
      <c r="O835" s="17">
        <v>11.84</v>
      </c>
      <c r="P835" s="3">
        <v>0</v>
      </c>
    </row>
    <row r="836" spans="1:16" ht="24.95" customHeight="1" x14ac:dyDescent="0.2">
      <c r="A836" s="21" t="str">
        <f t="shared" si="36"/>
        <v>1441|1440011|103|2025|31355960606|3611|3756,86</v>
      </c>
      <c r="B836" s="21" t="str">
        <f t="shared" si="37"/>
        <v>1441|1440011|103|2025|6406</v>
      </c>
      <c r="C836" s="14">
        <v>1441</v>
      </c>
      <c r="D836" s="14">
        <v>1440011</v>
      </c>
      <c r="E836" s="14">
        <v>103</v>
      </c>
      <c r="F836" s="14">
        <v>2025</v>
      </c>
      <c r="G836" s="14">
        <v>31355960606</v>
      </c>
      <c r="H836" s="15" t="s">
        <v>350</v>
      </c>
      <c r="I836" s="14">
        <v>3611</v>
      </c>
      <c r="J836" s="14" t="s">
        <v>153</v>
      </c>
      <c r="K836" s="16">
        <v>45938</v>
      </c>
      <c r="L836" s="14">
        <v>6406</v>
      </c>
      <c r="M836" s="34">
        <f t="shared" si="38"/>
        <v>3756.86</v>
      </c>
      <c r="N836" s="17">
        <v>3678.57</v>
      </c>
      <c r="O836" s="17">
        <v>78.290000000000006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1441|1440011|103|2025|31355960606|3611|3756,86</v>
      </c>
      <c r="B837" s="21" t="str">
        <f t="shared" ref="B837:B900" si="40">C837&amp;"|"&amp;D837&amp;"|"&amp;E837&amp;"|"&amp;F837&amp;"|"&amp;L837</f>
        <v>1441|1440011|103|2025|7209</v>
      </c>
      <c r="C837" s="14">
        <v>1441</v>
      </c>
      <c r="D837" s="14">
        <v>1440011</v>
      </c>
      <c r="E837" s="14">
        <v>103</v>
      </c>
      <c r="F837" s="14">
        <v>2025</v>
      </c>
      <c r="G837" s="14">
        <v>31355960606</v>
      </c>
      <c r="H837" s="15" t="s">
        <v>350</v>
      </c>
      <c r="I837" s="14">
        <v>3611</v>
      </c>
      <c r="J837" s="14" t="s">
        <v>153</v>
      </c>
      <c r="K837" s="16">
        <v>45971</v>
      </c>
      <c r="L837" s="14">
        <v>7209</v>
      </c>
      <c r="M837" s="34">
        <f t="shared" si="38"/>
        <v>3756.86</v>
      </c>
      <c r="N837" s="17">
        <v>3678.57</v>
      </c>
      <c r="O837" s="17">
        <v>78.290000000000006</v>
      </c>
      <c r="P837" s="3">
        <v>0</v>
      </c>
    </row>
    <row r="838" spans="1:16" ht="24.95" customHeight="1" x14ac:dyDescent="0.2">
      <c r="A838" s="21" t="str">
        <f t="shared" si="39"/>
        <v>1441|1440011|104|2025|6355953620|3611|4018,51</v>
      </c>
      <c r="B838" s="21" t="str">
        <f t="shared" si="40"/>
        <v>1441|1440011|104|2025|6409</v>
      </c>
      <c r="C838" s="14">
        <v>1441</v>
      </c>
      <c r="D838" s="14">
        <v>1440011</v>
      </c>
      <c r="E838" s="14">
        <v>104</v>
      </c>
      <c r="F838" s="14">
        <v>2025</v>
      </c>
      <c r="G838" s="14">
        <v>6355953620</v>
      </c>
      <c r="H838" s="15" t="s">
        <v>351</v>
      </c>
      <c r="I838" s="14">
        <v>3611</v>
      </c>
      <c r="J838" s="14" t="s">
        <v>153</v>
      </c>
      <c r="K838" s="16">
        <v>45938</v>
      </c>
      <c r="L838" s="14">
        <v>6409</v>
      </c>
      <c r="M838" s="34">
        <f t="shared" ref="M838:M901" si="41">N838+O838</f>
        <v>4018.5099999999998</v>
      </c>
      <c r="N838" s="17">
        <v>3900.97</v>
      </c>
      <c r="O838" s="17">
        <v>117.54</v>
      </c>
      <c r="P838" s="3">
        <v>0</v>
      </c>
    </row>
    <row r="839" spans="1:16" ht="24.95" customHeight="1" x14ac:dyDescent="0.2">
      <c r="A839" s="21" t="str">
        <f t="shared" si="39"/>
        <v>1441|1440011|104|2025|6355953620|3611|4018,51</v>
      </c>
      <c r="B839" s="21" t="str">
        <f t="shared" si="40"/>
        <v>1441|1440011|104|2025|7147</v>
      </c>
      <c r="C839" s="14">
        <v>1441</v>
      </c>
      <c r="D839" s="14">
        <v>1440011</v>
      </c>
      <c r="E839" s="14">
        <v>104</v>
      </c>
      <c r="F839" s="14">
        <v>2025</v>
      </c>
      <c r="G839" s="14">
        <v>6355953620</v>
      </c>
      <c r="H839" s="15" t="s">
        <v>351</v>
      </c>
      <c r="I839" s="14">
        <v>3611</v>
      </c>
      <c r="J839" s="14" t="s">
        <v>153</v>
      </c>
      <c r="K839" s="16">
        <v>45971</v>
      </c>
      <c r="L839" s="14">
        <v>7147</v>
      </c>
      <c r="M839" s="34">
        <f t="shared" si="41"/>
        <v>4018.5099999999998</v>
      </c>
      <c r="N839" s="17">
        <v>3900.97</v>
      </c>
      <c r="O839" s="17">
        <v>117.54</v>
      </c>
      <c r="P839" s="3">
        <v>0</v>
      </c>
    </row>
    <row r="840" spans="1:16" ht="24.95" customHeight="1" x14ac:dyDescent="0.2">
      <c r="A840" s="21" t="str">
        <f t="shared" si="39"/>
        <v>1441|1440011|105|2025|91352053691|3611|5048,81</v>
      </c>
      <c r="B840" s="21" t="str">
        <f t="shared" si="40"/>
        <v>1441|1440011|105|2025|6420</v>
      </c>
      <c r="C840" s="14">
        <v>1441</v>
      </c>
      <c r="D840" s="14">
        <v>1440011</v>
      </c>
      <c r="E840" s="14">
        <v>105</v>
      </c>
      <c r="F840" s="14">
        <v>2025</v>
      </c>
      <c r="G840" s="14">
        <v>91352053691</v>
      </c>
      <c r="H840" s="15" t="s">
        <v>352</v>
      </c>
      <c r="I840" s="14">
        <v>3611</v>
      </c>
      <c r="J840" s="14" t="s">
        <v>153</v>
      </c>
      <c r="K840" s="16">
        <v>45938</v>
      </c>
      <c r="L840" s="14">
        <v>6420</v>
      </c>
      <c r="M840" s="34">
        <f t="shared" si="41"/>
        <v>5048.8099999999995</v>
      </c>
      <c r="N840" s="17">
        <v>4724.9399999999996</v>
      </c>
      <c r="O840" s="17">
        <v>323.87</v>
      </c>
      <c r="P840" s="3">
        <v>0</v>
      </c>
    </row>
    <row r="841" spans="1:16" ht="24.95" customHeight="1" x14ac:dyDescent="0.2">
      <c r="A841" s="21" t="str">
        <f t="shared" si="39"/>
        <v>1441|1440011|105|2025|91352053691|3611|5048,81</v>
      </c>
      <c r="B841" s="21" t="str">
        <f t="shared" si="40"/>
        <v>1441|1440011|105|2025|7149</v>
      </c>
      <c r="C841" s="14">
        <v>1441</v>
      </c>
      <c r="D841" s="14">
        <v>1440011</v>
      </c>
      <c r="E841" s="14">
        <v>105</v>
      </c>
      <c r="F841" s="14">
        <v>2025</v>
      </c>
      <c r="G841" s="14">
        <v>91352053691</v>
      </c>
      <c r="H841" s="15" t="s">
        <v>352</v>
      </c>
      <c r="I841" s="14">
        <v>3611</v>
      </c>
      <c r="J841" s="14" t="s">
        <v>153</v>
      </c>
      <c r="K841" s="16">
        <v>45971</v>
      </c>
      <c r="L841" s="14">
        <v>7149</v>
      </c>
      <c r="M841" s="34">
        <f t="shared" si="41"/>
        <v>5048.8099999999995</v>
      </c>
      <c r="N841" s="17">
        <v>4724.9399999999996</v>
      </c>
      <c r="O841" s="17">
        <v>323.87</v>
      </c>
      <c r="P841" s="3">
        <v>0</v>
      </c>
    </row>
    <row r="842" spans="1:16" ht="24.95" customHeight="1" x14ac:dyDescent="0.2">
      <c r="A842" s="21" t="str">
        <f t="shared" si="39"/>
        <v>1441|1440011|106|2025|69750416104|3611|1298,9</v>
      </c>
      <c r="B842" s="21" t="str">
        <f t="shared" si="40"/>
        <v>1441|1440011|106|2025|6509</v>
      </c>
      <c r="C842" s="14">
        <v>1441</v>
      </c>
      <c r="D842" s="14">
        <v>1440011</v>
      </c>
      <c r="E842" s="14">
        <v>106</v>
      </c>
      <c r="F842" s="14">
        <v>2025</v>
      </c>
      <c r="G842" s="14">
        <v>69750416104</v>
      </c>
      <c r="H842" s="15" t="s">
        <v>353</v>
      </c>
      <c r="I842" s="14">
        <v>3611</v>
      </c>
      <c r="J842" s="14" t="s">
        <v>153</v>
      </c>
      <c r="K842" s="16">
        <v>45939</v>
      </c>
      <c r="L842" s="14">
        <v>6509</v>
      </c>
      <c r="M842" s="34">
        <f t="shared" si="41"/>
        <v>1298.9000000000001</v>
      </c>
      <c r="N842" s="17">
        <v>1298.9000000000001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1441|1440011|106|2025|69750416104|3611|1336,97</v>
      </c>
      <c r="B843" s="21" t="str">
        <f t="shared" si="40"/>
        <v>1441|1440011|106|2025|7344</v>
      </c>
      <c r="C843" s="14">
        <v>1441</v>
      </c>
      <c r="D843" s="14">
        <v>1440011</v>
      </c>
      <c r="E843" s="14">
        <v>106</v>
      </c>
      <c r="F843" s="14">
        <v>2025</v>
      </c>
      <c r="G843" s="14">
        <v>69750416104</v>
      </c>
      <c r="H843" s="15" t="s">
        <v>353</v>
      </c>
      <c r="I843" s="14">
        <v>3611</v>
      </c>
      <c r="J843" s="14" t="s">
        <v>153</v>
      </c>
      <c r="K843" s="16">
        <v>45972</v>
      </c>
      <c r="L843" s="14">
        <v>7344</v>
      </c>
      <c r="M843" s="34">
        <f t="shared" si="41"/>
        <v>1336.97</v>
      </c>
      <c r="N843" s="17">
        <v>1336.97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1441|1440011|107|2025|5985417646|3611|2572,04</v>
      </c>
      <c r="B844" s="21" t="str">
        <f t="shared" si="40"/>
        <v>1441|1440011|107|2025|6397</v>
      </c>
      <c r="C844" s="14">
        <v>1441</v>
      </c>
      <c r="D844" s="14">
        <v>1440011</v>
      </c>
      <c r="E844" s="14">
        <v>107</v>
      </c>
      <c r="F844" s="14">
        <v>2025</v>
      </c>
      <c r="G844" s="14">
        <v>5985417646</v>
      </c>
      <c r="H844" s="15" t="s">
        <v>354</v>
      </c>
      <c r="I844" s="14">
        <v>3611</v>
      </c>
      <c r="J844" s="14" t="s">
        <v>153</v>
      </c>
      <c r="K844" s="16">
        <v>45938</v>
      </c>
      <c r="L844" s="14">
        <v>6397</v>
      </c>
      <c r="M844" s="34">
        <f t="shared" si="41"/>
        <v>2572.04</v>
      </c>
      <c r="N844" s="17">
        <v>2572.04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1441|1440011|107|2025|5985417646|3611|2572,04</v>
      </c>
      <c r="B845" s="21" t="str">
        <f t="shared" si="40"/>
        <v>1441|1440011|107|2025|7199</v>
      </c>
      <c r="C845" s="14">
        <v>1441</v>
      </c>
      <c r="D845" s="14">
        <v>1440011</v>
      </c>
      <c r="E845" s="14">
        <v>107</v>
      </c>
      <c r="F845" s="14">
        <v>2025</v>
      </c>
      <c r="G845" s="14">
        <v>5985417646</v>
      </c>
      <c r="H845" s="15" t="s">
        <v>354</v>
      </c>
      <c r="I845" s="14">
        <v>3611</v>
      </c>
      <c r="J845" s="14" t="s">
        <v>153</v>
      </c>
      <c r="K845" s="16">
        <v>45971</v>
      </c>
      <c r="L845" s="14">
        <v>7199</v>
      </c>
      <c r="M845" s="34">
        <f t="shared" si="41"/>
        <v>2572.04</v>
      </c>
      <c r="N845" s="17">
        <v>2572.04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1441|1440011|108|2025|20660570610|3611|13040,43</v>
      </c>
      <c r="B846" s="21" t="str">
        <f t="shared" si="40"/>
        <v>1441|1440011|108|2025|6478</v>
      </c>
      <c r="C846" s="14">
        <v>1441</v>
      </c>
      <c r="D846" s="14">
        <v>1440011</v>
      </c>
      <c r="E846" s="14">
        <v>108</v>
      </c>
      <c r="F846" s="14">
        <v>2025</v>
      </c>
      <c r="G846" s="14">
        <v>20660570610</v>
      </c>
      <c r="H846" s="15" t="s">
        <v>355</v>
      </c>
      <c r="I846" s="14">
        <v>3611</v>
      </c>
      <c r="J846" s="14" t="s">
        <v>153</v>
      </c>
      <c r="K846" s="16">
        <v>45939</v>
      </c>
      <c r="L846" s="14">
        <v>6478</v>
      </c>
      <c r="M846" s="34">
        <f t="shared" si="41"/>
        <v>13040.43</v>
      </c>
      <c r="N846" s="17">
        <v>10530.02</v>
      </c>
      <c r="O846" s="17">
        <v>2510.41</v>
      </c>
      <c r="P846" s="3">
        <v>0</v>
      </c>
    </row>
    <row r="847" spans="1:16" ht="24.95" customHeight="1" x14ac:dyDescent="0.2">
      <c r="A847" s="21" t="str">
        <f t="shared" si="39"/>
        <v>1441|1440011|108|2025|20660570610|3611|136,27</v>
      </c>
      <c r="B847" s="21" t="str">
        <f t="shared" si="40"/>
        <v>1441|1440011|108|2025|7339</v>
      </c>
      <c r="C847" s="14">
        <v>1441</v>
      </c>
      <c r="D847" s="14">
        <v>1440011</v>
      </c>
      <c r="E847" s="14">
        <v>108</v>
      </c>
      <c r="F847" s="14">
        <v>2025</v>
      </c>
      <c r="G847" s="14">
        <v>20660570610</v>
      </c>
      <c r="H847" s="15" t="s">
        <v>355</v>
      </c>
      <c r="I847" s="14">
        <v>3611</v>
      </c>
      <c r="J847" s="14" t="s">
        <v>153</v>
      </c>
      <c r="K847" s="16">
        <v>45972</v>
      </c>
      <c r="L847" s="14">
        <v>7339</v>
      </c>
      <c r="M847" s="34">
        <f t="shared" si="41"/>
        <v>136.27000000000001</v>
      </c>
      <c r="N847" s="17">
        <v>136.27000000000001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1441|1440011|108|2025|20660570610|3611|681,39</v>
      </c>
      <c r="B848" s="21" t="str">
        <f t="shared" si="40"/>
        <v>1441|1440011|108|2025|7341</v>
      </c>
      <c r="C848" s="14">
        <v>1441</v>
      </c>
      <c r="D848" s="14">
        <v>1440011</v>
      </c>
      <c r="E848" s="14">
        <v>108</v>
      </c>
      <c r="F848" s="14">
        <v>2025</v>
      </c>
      <c r="G848" s="14">
        <v>20660570610</v>
      </c>
      <c r="H848" s="15" t="s">
        <v>355</v>
      </c>
      <c r="I848" s="14">
        <v>3611</v>
      </c>
      <c r="J848" s="14" t="s">
        <v>153</v>
      </c>
      <c r="K848" s="16">
        <v>45972</v>
      </c>
      <c r="L848" s="14">
        <v>7341</v>
      </c>
      <c r="M848" s="34">
        <f t="shared" si="41"/>
        <v>681.39</v>
      </c>
      <c r="N848" s="17">
        <v>681.39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1441|1440011|108|2025|20660570610|3611|13721,82</v>
      </c>
      <c r="B849" s="21" t="str">
        <f t="shared" si="40"/>
        <v>1441|1440011|108|2025|7342</v>
      </c>
      <c r="C849" s="14">
        <v>1441</v>
      </c>
      <c r="D849" s="14">
        <v>1440011</v>
      </c>
      <c r="E849" s="14">
        <v>108</v>
      </c>
      <c r="F849" s="14">
        <v>2025</v>
      </c>
      <c r="G849" s="14">
        <v>20660570610</v>
      </c>
      <c r="H849" s="15" t="s">
        <v>355</v>
      </c>
      <c r="I849" s="14">
        <v>3611</v>
      </c>
      <c r="J849" s="14" t="s">
        <v>153</v>
      </c>
      <c r="K849" s="16">
        <v>45972</v>
      </c>
      <c r="L849" s="14">
        <v>7342</v>
      </c>
      <c r="M849" s="34">
        <f t="shared" si="41"/>
        <v>13721.82</v>
      </c>
      <c r="N849" s="17">
        <v>10799.17</v>
      </c>
      <c r="O849" s="17">
        <v>2922.65</v>
      </c>
      <c r="P849" s="3">
        <v>0</v>
      </c>
    </row>
    <row r="850" spans="1:16" ht="24.95" customHeight="1" x14ac:dyDescent="0.2">
      <c r="A850" s="21" t="str">
        <f t="shared" si="39"/>
        <v>1441|1440011|109|2025|73060178615|3611|3756,64</v>
      </c>
      <c r="B850" s="21" t="str">
        <f t="shared" si="40"/>
        <v>1441|1440011|109|2025|6513</v>
      </c>
      <c r="C850" s="14">
        <v>1441</v>
      </c>
      <c r="D850" s="14">
        <v>1440011</v>
      </c>
      <c r="E850" s="14">
        <v>109</v>
      </c>
      <c r="F850" s="14">
        <v>2025</v>
      </c>
      <c r="G850" s="14">
        <v>73060178615</v>
      </c>
      <c r="H850" s="15" t="s">
        <v>310</v>
      </c>
      <c r="I850" s="14">
        <v>3611</v>
      </c>
      <c r="J850" s="14" t="s">
        <v>153</v>
      </c>
      <c r="K850" s="16">
        <v>45939</v>
      </c>
      <c r="L850" s="14">
        <v>6513</v>
      </c>
      <c r="M850" s="34">
        <f t="shared" si="41"/>
        <v>3756.6400000000003</v>
      </c>
      <c r="N850" s="17">
        <v>3678.38</v>
      </c>
      <c r="O850" s="17">
        <v>78.260000000000005</v>
      </c>
      <c r="P850" s="3">
        <v>0</v>
      </c>
    </row>
    <row r="851" spans="1:16" ht="24.95" customHeight="1" x14ac:dyDescent="0.2">
      <c r="A851" s="21" t="str">
        <f t="shared" si="39"/>
        <v>1441|1440011|109|2025|73060178615|3611|3756,64</v>
      </c>
      <c r="B851" s="21" t="str">
        <f t="shared" si="40"/>
        <v>1441|1440011|109|2025|7198</v>
      </c>
      <c r="C851" s="14">
        <v>1441</v>
      </c>
      <c r="D851" s="14">
        <v>1440011</v>
      </c>
      <c r="E851" s="14">
        <v>109</v>
      </c>
      <c r="F851" s="14">
        <v>2025</v>
      </c>
      <c r="G851" s="14">
        <v>73060178615</v>
      </c>
      <c r="H851" s="15" t="s">
        <v>310</v>
      </c>
      <c r="I851" s="14">
        <v>3611</v>
      </c>
      <c r="J851" s="14" t="s">
        <v>153</v>
      </c>
      <c r="K851" s="16">
        <v>45971</v>
      </c>
      <c r="L851" s="14">
        <v>7198</v>
      </c>
      <c r="M851" s="34">
        <f t="shared" si="41"/>
        <v>3756.6400000000003</v>
      </c>
      <c r="N851" s="17">
        <v>3678.38</v>
      </c>
      <c r="O851" s="17">
        <v>78.260000000000005</v>
      </c>
      <c r="P851" s="3">
        <v>0</v>
      </c>
    </row>
    <row r="852" spans="1:16" ht="24.95" customHeight="1" x14ac:dyDescent="0.2">
      <c r="A852" s="21" t="str">
        <f t="shared" si="39"/>
        <v>1441|1440011|110|2025|37578588672|3611|1780,23</v>
      </c>
      <c r="B852" s="21" t="str">
        <f t="shared" si="40"/>
        <v>1441|1440011|110|2025|6507</v>
      </c>
      <c r="C852" s="14">
        <v>1441</v>
      </c>
      <c r="D852" s="14">
        <v>1440011</v>
      </c>
      <c r="E852" s="14">
        <v>110</v>
      </c>
      <c r="F852" s="14">
        <v>2025</v>
      </c>
      <c r="G852" s="14">
        <v>37578588672</v>
      </c>
      <c r="H852" s="15" t="s">
        <v>356</v>
      </c>
      <c r="I852" s="14">
        <v>3611</v>
      </c>
      <c r="J852" s="14" t="s">
        <v>153</v>
      </c>
      <c r="K852" s="16">
        <v>45939</v>
      </c>
      <c r="L852" s="14">
        <v>6507</v>
      </c>
      <c r="M852" s="34">
        <f t="shared" si="41"/>
        <v>1780.23</v>
      </c>
      <c r="N852" s="17">
        <v>1780.23</v>
      </c>
      <c r="O852" s="17">
        <v>0</v>
      </c>
      <c r="P852" s="3">
        <v>0</v>
      </c>
    </row>
    <row r="853" spans="1:16" ht="24.95" customHeight="1" x14ac:dyDescent="0.2">
      <c r="A853" s="21" t="str">
        <f t="shared" si="39"/>
        <v>1441|1440011|110|2025|37578588672|3611|1780,23</v>
      </c>
      <c r="B853" s="21" t="str">
        <f t="shared" si="40"/>
        <v>1441|1440011|110|2025|7187</v>
      </c>
      <c r="C853" s="14">
        <v>1441</v>
      </c>
      <c r="D853" s="14">
        <v>1440011</v>
      </c>
      <c r="E853" s="14">
        <v>110</v>
      </c>
      <c r="F853" s="14">
        <v>2025</v>
      </c>
      <c r="G853" s="14">
        <v>37578588672</v>
      </c>
      <c r="H853" s="15" t="s">
        <v>356</v>
      </c>
      <c r="I853" s="14">
        <v>3611</v>
      </c>
      <c r="J853" s="14" t="s">
        <v>153</v>
      </c>
      <c r="K853" s="16">
        <v>45971</v>
      </c>
      <c r="L853" s="14">
        <v>7187</v>
      </c>
      <c r="M853" s="34">
        <f t="shared" si="41"/>
        <v>1780.23</v>
      </c>
      <c r="N853" s="17">
        <v>1780.23</v>
      </c>
      <c r="O853" s="17">
        <v>0</v>
      </c>
      <c r="P853" s="3">
        <v>0</v>
      </c>
    </row>
    <row r="854" spans="1:16" ht="24.95" customHeight="1" x14ac:dyDescent="0.2">
      <c r="A854" s="21" t="str">
        <f t="shared" si="39"/>
        <v>1441|1440011|111|2025|83228365620|3611|3834,92</v>
      </c>
      <c r="B854" s="21" t="str">
        <f t="shared" si="40"/>
        <v>1441|1440011|111|2025|6395</v>
      </c>
      <c r="C854" s="14">
        <v>1441</v>
      </c>
      <c r="D854" s="14">
        <v>1440011</v>
      </c>
      <c r="E854" s="14">
        <v>111</v>
      </c>
      <c r="F854" s="14">
        <v>2025</v>
      </c>
      <c r="G854" s="14">
        <v>83228365620</v>
      </c>
      <c r="H854" s="15" t="s">
        <v>357</v>
      </c>
      <c r="I854" s="14">
        <v>3611</v>
      </c>
      <c r="J854" s="14" t="s">
        <v>153</v>
      </c>
      <c r="K854" s="16">
        <v>45938</v>
      </c>
      <c r="L854" s="14">
        <v>6395</v>
      </c>
      <c r="M854" s="34">
        <f t="shared" si="41"/>
        <v>3834.92</v>
      </c>
      <c r="N854" s="17">
        <v>3744.92</v>
      </c>
      <c r="O854" s="17">
        <v>90</v>
      </c>
      <c r="P854" s="3">
        <v>0</v>
      </c>
    </row>
    <row r="855" spans="1:16" ht="24.95" customHeight="1" x14ac:dyDescent="0.2">
      <c r="A855" s="21" t="str">
        <f t="shared" si="39"/>
        <v>1441|1440011|111|2025|83228365620|3611|3834,92</v>
      </c>
      <c r="B855" s="21" t="str">
        <f t="shared" si="40"/>
        <v>1441|1440011|111|2025|7197</v>
      </c>
      <c r="C855" s="14">
        <v>1441</v>
      </c>
      <c r="D855" s="14">
        <v>1440011</v>
      </c>
      <c r="E855" s="14">
        <v>111</v>
      </c>
      <c r="F855" s="14">
        <v>2025</v>
      </c>
      <c r="G855" s="14">
        <v>83228365620</v>
      </c>
      <c r="H855" s="15" t="s">
        <v>357</v>
      </c>
      <c r="I855" s="14">
        <v>3611</v>
      </c>
      <c r="J855" s="14" t="s">
        <v>153</v>
      </c>
      <c r="K855" s="16">
        <v>45971</v>
      </c>
      <c r="L855" s="14">
        <v>7197</v>
      </c>
      <c r="M855" s="34">
        <f t="shared" si="41"/>
        <v>3834.92</v>
      </c>
      <c r="N855" s="17">
        <v>3744.92</v>
      </c>
      <c r="O855" s="17">
        <v>90</v>
      </c>
      <c r="P855" s="3">
        <v>0</v>
      </c>
    </row>
    <row r="856" spans="1:16" ht="24.95" customHeight="1" x14ac:dyDescent="0.2">
      <c r="A856" s="21" t="str">
        <f t="shared" si="39"/>
        <v>1441|1440011|112|2025|83507191687|3611|3834,92</v>
      </c>
      <c r="B856" s="21" t="str">
        <f t="shared" si="40"/>
        <v>1441|1440011|112|2025|6393</v>
      </c>
      <c r="C856" s="14">
        <v>1441</v>
      </c>
      <c r="D856" s="14">
        <v>1440011</v>
      </c>
      <c r="E856" s="14">
        <v>112</v>
      </c>
      <c r="F856" s="14">
        <v>2025</v>
      </c>
      <c r="G856" s="14">
        <v>83507191687</v>
      </c>
      <c r="H856" s="15" t="s">
        <v>358</v>
      </c>
      <c r="I856" s="14">
        <v>3611</v>
      </c>
      <c r="J856" s="14" t="s">
        <v>153</v>
      </c>
      <c r="K856" s="16">
        <v>45938</v>
      </c>
      <c r="L856" s="14">
        <v>6393</v>
      </c>
      <c r="M856" s="34">
        <f t="shared" si="41"/>
        <v>3834.92</v>
      </c>
      <c r="N856" s="17">
        <v>3744.92</v>
      </c>
      <c r="O856" s="17">
        <v>90</v>
      </c>
      <c r="P856" s="3">
        <v>0</v>
      </c>
    </row>
    <row r="857" spans="1:16" ht="24.95" customHeight="1" x14ac:dyDescent="0.2">
      <c r="A857" s="21" t="str">
        <f t="shared" si="39"/>
        <v>1441|1440011|112|2025|83507191687|3611|3834,92</v>
      </c>
      <c r="B857" s="21" t="str">
        <f t="shared" si="40"/>
        <v>1441|1440011|112|2025|7196</v>
      </c>
      <c r="C857" s="14">
        <v>1441</v>
      </c>
      <c r="D857" s="14">
        <v>1440011</v>
      </c>
      <c r="E857" s="14">
        <v>112</v>
      </c>
      <c r="F857" s="14">
        <v>2025</v>
      </c>
      <c r="G857" s="14">
        <v>83507191687</v>
      </c>
      <c r="H857" s="15" t="s">
        <v>358</v>
      </c>
      <c r="I857" s="14">
        <v>3611</v>
      </c>
      <c r="J857" s="14" t="s">
        <v>153</v>
      </c>
      <c r="K857" s="16">
        <v>45971</v>
      </c>
      <c r="L857" s="14">
        <v>7196</v>
      </c>
      <c r="M857" s="34">
        <f t="shared" si="41"/>
        <v>3834.92</v>
      </c>
      <c r="N857" s="17">
        <v>3744.92</v>
      </c>
      <c r="O857" s="17">
        <v>90</v>
      </c>
      <c r="P857" s="3">
        <v>0</v>
      </c>
    </row>
    <row r="858" spans="1:16" ht="24.95" customHeight="1" x14ac:dyDescent="0.2">
      <c r="A858" s="21" t="str">
        <f t="shared" si="39"/>
        <v>1441|1440011|113|2025|11713521660|3611|2867,89</v>
      </c>
      <c r="B858" s="21" t="str">
        <f t="shared" si="40"/>
        <v>1441|1440011|113|2025|6417</v>
      </c>
      <c r="C858" s="14">
        <v>1441</v>
      </c>
      <c r="D858" s="14">
        <v>1440011</v>
      </c>
      <c r="E858" s="14">
        <v>113</v>
      </c>
      <c r="F858" s="14">
        <v>2025</v>
      </c>
      <c r="G858" s="14">
        <v>11713521660</v>
      </c>
      <c r="H858" s="15" t="s">
        <v>359</v>
      </c>
      <c r="I858" s="14">
        <v>3611</v>
      </c>
      <c r="J858" s="14" t="s">
        <v>153</v>
      </c>
      <c r="K858" s="16">
        <v>45938</v>
      </c>
      <c r="L858" s="14">
        <v>6417</v>
      </c>
      <c r="M858" s="34">
        <f t="shared" si="41"/>
        <v>2867.89</v>
      </c>
      <c r="N858" s="17">
        <v>2867.89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1441|1440011|113|2025|11713521660|3611|2867,89</v>
      </c>
      <c r="B859" s="21" t="str">
        <f t="shared" si="40"/>
        <v>1441|1440011|113|2025|7171</v>
      </c>
      <c r="C859" s="14">
        <v>1441</v>
      </c>
      <c r="D859" s="14">
        <v>1440011</v>
      </c>
      <c r="E859" s="14">
        <v>113</v>
      </c>
      <c r="F859" s="14">
        <v>2025</v>
      </c>
      <c r="G859" s="14">
        <v>11713521660</v>
      </c>
      <c r="H859" s="15" t="s">
        <v>359</v>
      </c>
      <c r="I859" s="14">
        <v>3611</v>
      </c>
      <c r="J859" s="14" t="s">
        <v>153</v>
      </c>
      <c r="K859" s="16">
        <v>45971</v>
      </c>
      <c r="L859" s="14">
        <v>7171</v>
      </c>
      <c r="M859" s="34">
        <f t="shared" si="41"/>
        <v>2867.89</v>
      </c>
      <c r="N859" s="17">
        <v>2867.89</v>
      </c>
      <c r="O859" s="17">
        <v>0</v>
      </c>
      <c r="P859" s="3">
        <v>0</v>
      </c>
    </row>
    <row r="860" spans="1:16" ht="24.95" customHeight="1" x14ac:dyDescent="0.2">
      <c r="A860" s="21" t="str">
        <f t="shared" si="39"/>
        <v>1441|1440011|114|2025|84939974634|3611|5273,86</v>
      </c>
      <c r="B860" s="21" t="str">
        <f t="shared" si="40"/>
        <v>1441|1440011|114|2025|6506</v>
      </c>
      <c r="C860" s="14">
        <v>1441</v>
      </c>
      <c r="D860" s="14">
        <v>1440011</v>
      </c>
      <c r="E860" s="14">
        <v>114</v>
      </c>
      <c r="F860" s="14">
        <v>2025</v>
      </c>
      <c r="G860" s="14">
        <v>84939974634</v>
      </c>
      <c r="H860" s="15" t="s">
        <v>360</v>
      </c>
      <c r="I860" s="14">
        <v>3611</v>
      </c>
      <c r="J860" s="14" t="s">
        <v>153</v>
      </c>
      <c r="K860" s="16">
        <v>45939</v>
      </c>
      <c r="L860" s="14">
        <v>6506</v>
      </c>
      <c r="M860" s="34">
        <f t="shared" si="41"/>
        <v>5273.8600000000006</v>
      </c>
      <c r="N860" s="17">
        <v>4899.26</v>
      </c>
      <c r="O860" s="17">
        <v>374.6</v>
      </c>
      <c r="P860" s="3">
        <v>0</v>
      </c>
    </row>
    <row r="861" spans="1:16" ht="24.95" customHeight="1" x14ac:dyDescent="0.2">
      <c r="A861" s="21" t="str">
        <f t="shared" si="39"/>
        <v>1441|1440011|114|2025|84939974634|3611|5273,86</v>
      </c>
      <c r="B861" s="21" t="str">
        <f t="shared" si="40"/>
        <v>1441|1440011|114|2025|7170</v>
      </c>
      <c r="C861" s="14">
        <v>1441</v>
      </c>
      <c r="D861" s="14">
        <v>1440011</v>
      </c>
      <c r="E861" s="14">
        <v>114</v>
      </c>
      <c r="F861" s="14">
        <v>2025</v>
      </c>
      <c r="G861" s="14">
        <v>84939974634</v>
      </c>
      <c r="H861" s="15" t="s">
        <v>360</v>
      </c>
      <c r="I861" s="14">
        <v>3611</v>
      </c>
      <c r="J861" s="14" t="s">
        <v>153</v>
      </c>
      <c r="K861" s="16">
        <v>45971</v>
      </c>
      <c r="L861" s="14">
        <v>7170</v>
      </c>
      <c r="M861" s="34">
        <f t="shared" si="41"/>
        <v>5273.8600000000006</v>
      </c>
      <c r="N861" s="17">
        <v>4899.26</v>
      </c>
      <c r="O861" s="17">
        <v>374.6</v>
      </c>
      <c r="P861" s="3">
        <v>0</v>
      </c>
    </row>
    <row r="862" spans="1:16" ht="24.95" customHeight="1" x14ac:dyDescent="0.2">
      <c r="A862" s="21" t="str">
        <f t="shared" si="39"/>
        <v>1441|1440011|115|2025|24891606649|3611|5273,86</v>
      </c>
      <c r="B862" s="21" t="str">
        <f t="shared" si="40"/>
        <v>1441|1440011|115|2025|6505</v>
      </c>
      <c r="C862" s="14">
        <v>1441</v>
      </c>
      <c r="D862" s="14">
        <v>1440011</v>
      </c>
      <c r="E862" s="14">
        <v>115</v>
      </c>
      <c r="F862" s="14">
        <v>2025</v>
      </c>
      <c r="G862" s="14">
        <v>24891606649</v>
      </c>
      <c r="H862" s="15" t="s">
        <v>361</v>
      </c>
      <c r="I862" s="14">
        <v>3611</v>
      </c>
      <c r="J862" s="14" t="s">
        <v>153</v>
      </c>
      <c r="K862" s="16">
        <v>45939</v>
      </c>
      <c r="L862" s="14">
        <v>6505</v>
      </c>
      <c r="M862" s="34">
        <f t="shared" si="41"/>
        <v>5273.8600000000006</v>
      </c>
      <c r="N862" s="17">
        <v>4899.26</v>
      </c>
      <c r="O862" s="17">
        <v>374.6</v>
      </c>
      <c r="P862" s="3">
        <v>0</v>
      </c>
    </row>
    <row r="863" spans="1:16" ht="24.95" customHeight="1" x14ac:dyDescent="0.2">
      <c r="A863" s="21" t="str">
        <f t="shared" si="39"/>
        <v>1441|1440011|115|2025|24891606649|3611|5273,86</v>
      </c>
      <c r="B863" s="21" t="str">
        <f t="shared" si="40"/>
        <v>1441|1440011|115|2025|7169</v>
      </c>
      <c r="C863" s="14">
        <v>1441</v>
      </c>
      <c r="D863" s="14">
        <v>1440011</v>
      </c>
      <c r="E863" s="14">
        <v>115</v>
      </c>
      <c r="F863" s="14">
        <v>2025</v>
      </c>
      <c r="G863" s="14">
        <v>24891606649</v>
      </c>
      <c r="H863" s="15" t="s">
        <v>361</v>
      </c>
      <c r="I863" s="14">
        <v>3611</v>
      </c>
      <c r="J863" s="14" t="s">
        <v>153</v>
      </c>
      <c r="K863" s="16">
        <v>45971</v>
      </c>
      <c r="L863" s="14">
        <v>7169</v>
      </c>
      <c r="M863" s="34">
        <f t="shared" si="41"/>
        <v>5273.8600000000006</v>
      </c>
      <c r="N863" s="17">
        <v>4899.26</v>
      </c>
      <c r="O863" s="17">
        <v>374.6</v>
      </c>
      <c r="P863" s="3">
        <v>0</v>
      </c>
    </row>
    <row r="864" spans="1:16" ht="24.95" customHeight="1" x14ac:dyDescent="0.2">
      <c r="A864" s="21" t="str">
        <f t="shared" si="39"/>
        <v>1441|1440011|116|2025|21374872687|3611|8151,05</v>
      </c>
      <c r="B864" s="21" t="str">
        <f t="shared" si="40"/>
        <v>1441|1440011|116|2025|6499</v>
      </c>
      <c r="C864" s="14">
        <v>1441</v>
      </c>
      <c r="D864" s="14">
        <v>1440011</v>
      </c>
      <c r="E864" s="14">
        <v>116</v>
      </c>
      <c r="F864" s="14">
        <v>2025</v>
      </c>
      <c r="G864" s="14">
        <v>21374872687</v>
      </c>
      <c r="H864" s="15" t="s">
        <v>362</v>
      </c>
      <c r="I864" s="14">
        <v>3611</v>
      </c>
      <c r="J864" s="14" t="s">
        <v>153</v>
      </c>
      <c r="K864" s="16">
        <v>45939</v>
      </c>
      <c r="L864" s="14">
        <v>6499</v>
      </c>
      <c r="M864" s="34">
        <f t="shared" si="41"/>
        <v>8151.05</v>
      </c>
      <c r="N864" s="17">
        <v>6985.22</v>
      </c>
      <c r="O864" s="17">
        <v>1165.83</v>
      </c>
      <c r="P864" s="3">
        <v>0</v>
      </c>
    </row>
    <row r="865" spans="1:16" ht="24.95" customHeight="1" x14ac:dyDescent="0.2">
      <c r="A865" s="21" t="str">
        <f t="shared" si="39"/>
        <v>1441|1440011|118|2025|82839425653|3611|12642,14</v>
      </c>
      <c r="B865" s="21" t="str">
        <f t="shared" si="40"/>
        <v>1441|1440011|118|2025|6496</v>
      </c>
      <c r="C865" s="14">
        <v>1441</v>
      </c>
      <c r="D865" s="14">
        <v>1440011</v>
      </c>
      <c r="E865" s="14">
        <v>118</v>
      </c>
      <c r="F865" s="14">
        <v>2025</v>
      </c>
      <c r="G865" s="14">
        <v>82839425653</v>
      </c>
      <c r="H865" s="15" t="s">
        <v>363</v>
      </c>
      <c r="I865" s="14">
        <v>3611</v>
      </c>
      <c r="J865" s="14" t="s">
        <v>153</v>
      </c>
      <c r="K865" s="16">
        <v>45939</v>
      </c>
      <c r="L865" s="14">
        <v>6496</v>
      </c>
      <c r="M865" s="34">
        <f t="shared" si="41"/>
        <v>12642.14</v>
      </c>
      <c r="N865" s="17">
        <v>10241.26</v>
      </c>
      <c r="O865" s="17">
        <v>2400.88</v>
      </c>
      <c r="P865" s="3">
        <v>0</v>
      </c>
    </row>
    <row r="866" spans="1:16" ht="24.95" customHeight="1" x14ac:dyDescent="0.2">
      <c r="A866" s="21" t="str">
        <f t="shared" si="39"/>
        <v>1441|1440011|118|2025|82839425653|3611|12642,14</v>
      </c>
      <c r="B866" s="21" t="str">
        <f t="shared" si="40"/>
        <v>1441|1440011|118|2025|7166</v>
      </c>
      <c r="C866" s="14">
        <v>1441</v>
      </c>
      <c r="D866" s="14">
        <v>1440011</v>
      </c>
      <c r="E866" s="14">
        <v>118</v>
      </c>
      <c r="F866" s="14">
        <v>2025</v>
      </c>
      <c r="G866" s="14">
        <v>82839425653</v>
      </c>
      <c r="H866" s="15" t="s">
        <v>363</v>
      </c>
      <c r="I866" s="14">
        <v>3611</v>
      </c>
      <c r="J866" s="14" t="s">
        <v>153</v>
      </c>
      <c r="K866" s="16">
        <v>45971</v>
      </c>
      <c r="L866" s="14">
        <v>7166</v>
      </c>
      <c r="M866" s="34">
        <f t="shared" si="41"/>
        <v>12642.14</v>
      </c>
      <c r="N866" s="17">
        <v>10241.26</v>
      </c>
      <c r="O866" s="17">
        <v>2400.88</v>
      </c>
      <c r="P866" s="3">
        <v>0</v>
      </c>
    </row>
    <row r="867" spans="1:16" ht="24.95" customHeight="1" x14ac:dyDescent="0.2">
      <c r="A867" s="21" t="str">
        <f t="shared" si="39"/>
        <v>1441|1440011|119|2025|4928579895|3611|7673,24</v>
      </c>
      <c r="B867" s="21" t="str">
        <f t="shared" si="40"/>
        <v>1441|1440011|119|2025|6495</v>
      </c>
      <c r="C867" s="14">
        <v>1441</v>
      </c>
      <c r="D867" s="14">
        <v>1440011</v>
      </c>
      <c r="E867" s="14">
        <v>119</v>
      </c>
      <c r="F867" s="14">
        <v>2025</v>
      </c>
      <c r="G867" s="14">
        <v>4928579895</v>
      </c>
      <c r="H867" s="15" t="s">
        <v>364</v>
      </c>
      <c r="I867" s="14">
        <v>3611</v>
      </c>
      <c r="J867" s="14" t="s">
        <v>153</v>
      </c>
      <c r="K867" s="16">
        <v>45939</v>
      </c>
      <c r="L867" s="14">
        <v>6495</v>
      </c>
      <c r="M867" s="34">
        <f t="shared" si="41"/>
        <v>7673.2400000000007</v>
      </c>
      <c r="N867" s="17">
        <v>6638.81</v>
      </c>
      <c r="O867" s="17">
        <v>1034.43</v>
      </c>
      <c r="P867" s="3">
        <v>0</v>
      </c>
    </row>
    <row r="868" spans="1:16" ht="24.95" customHeight="1" x14ac:dyDescent="0.2">
      <c r="A868" s="21" t="str">
        <f t="shared" si="39"/>
        <v>1441|1440011|119|2025|4928579895|3611|7673,24</v>
      </c>
      <c r="B868" s="21" t="str">
        <f t="shared" si="40"/>
        <v>1441|1440011|119|2025|7164</v>
      </c>
      <c r="C868" s="14">
        <v>1441</v>
      </c>
      <c r="D868" s="14">
        <v>1440011</v>
      </c>
      <c r="E868" s="14">
        <v>119</v>
      </c>
      <c r="F868" s="14">
        <v>2025</v>
      </c>
      <c r="G868" s="14">
        <v>4928579895</v>
      </c>
      <c r="H868" s="15" t="s">
        <v>364</v>
      </c>
      <c r="I868" s="14">
        <v>3611</v>
      </c>
      <c r="J868" s="14" t="s">
        <v>153</v>
      </c>
      <c r="K868" s="16">
        <v>45971</v>
      </c>
      <c r="L868" s="14">
        <v>7164</v>
      </c>
      <c r="M868" s="34">
        <f t="shared" si="41"/>
        <v>7673.2400000000007</v>
      </c>
      <c r="N868" s="17">
        <v>6638.81</v>
      </c>
      <c r="O868" s="17">
        <v>1034.43</v>
      </c>
      <c r="P868" s="3">
        <v>0</v>
      </c>
    </row>
    <row r="869" spans="1:16" ht="24.95" customHeight="1" x14ac:dyDescent="0.2">
      <c r="A869" s="21" t="str">
        <f t="shared" si="39"/>
        <v>1441|1440011|121|2025|22884260000100|3921|12039,35</v>
      </c>
      <c r="B869" s="21" t="str">
        <f t="shared" si="40"/>
        <v>1441|1440011|121|2025|6649</v>
      </c>
      <c r="C869" s="14">
        <v>1441</v>
      </c>
      <c r="D869" s="14">
        <v>1440011</v>
      </c>
      <c r="E869" s="14">
        <v>121</v>
      </c>
      <c r="F869" s="14">
        <v>2025</v>
      </c>
      <c r="G869" s="14">
        <v>22884260000100</v>
      </c>
      <c r="H869" s="15" t="s">
        <v>365</v>
      </c>
      <c r="I869" s="14">
        <v>3921</v>
      </c>
      <c r="J869" s="14" t="s">
        <v>148</v>
      </c>
      <c r="K869" s="16">
        <v>45940</v>
      </c>
      <c r="L869" s="14">
        <v>6649</v>
      </c>
      <c r="M869" s="34">
        <f t="shared" si="41"/>
        <v>12039.35</v>
      </c>
      <c r="N869" s="17">
        <v>12039.35</v>
      </c>
      <c r="O869" s="17">
        <v>0</v>
      </c>
      <c r="P869" s="3">
        <v>0</v>
      </c>
    </row>
    <row r="870" spans="1:16" ht="24.95" customHeight="1" x14ac:dyDescent="0.2">
      <c r="A870" s="21" t="str">
        <f t="shared" si="39"/>
        <v>1441|1440011|121|2025|22884260000100|3921|12039,35</v>
      </c>
      <c r="B870" s="21" t="str">
        <f t="shared" si="40"/>
        <v>1441|1440011|121|2025|7383</v>
      </c>
      <c r="C870" s="14">
        <v>1441</v>
      </c>
      <c r="D870" s="14">
        <v>1440011</v>
      </c>
      <c r="E870" s="14">
        <v>121</v>
      </c>
      <c r="F870" s="14">
        <v>2025</v>
      </c>
      <c r="G870" s="14">
        <v>22884260000100</v>
      </c>
      <c r="H870" s="15" t="s">
        <v>365</v>
      </c>
      <c r="I870" s="14">
        <v>3921</v>
      </c>
      <c r="J870" s="14" t="s">
        <v>148</v>
      </c>
      <c r="K870" s="16">
        <v>45973</v>
      </c>
      <c r="L870" s="14">
        <v>7383</v>
      </c>
      <c r="M870" s="34">
        <f t="shared" si="41"/>
        <v>12039.35</v>
      </c>
      <c r="N870" s="17">
        <v>12039.35</v>
      </c>
      <c r="O870" s="17">
        <v>0</v>
      </c>
      <c r="P870" s="3">
        <v>0</v>
      </c>
    </row>
    <row r="871" spans="1:16" ht="24.95" customHeight="1" x14ac:dyDescent="0.2">
      <c r="A871" s="21" t="str">
        <f t="shared" si="39"/>
        <v>1441|1440011|122|2025|86784552687|3611|5403,59</v>
      </c>
      <c r="B871" s="21" t="str">
        <f t="shared" si="40"/>
        <v>1441|1440011|122|2025|6490</v>
      </c>
      <c r="C871" s="14">
        <v>1441</v>
      </c>
      <c r="D871" s="14">
        <v>1440011</v>
      </c>
      <c r="E871" s="14">
        <v>122</v>
      </c>
      <c r="F871" s="14">
        <v>2025</v>
      </c>
      <c r="G871" s="14">
        <v>86784552687</v>
      </c>
      <c r="H871" s="15" t="s">
        <v>366</v>
      </c>
      <c r="I871" s="14">
        <v>3611</v>
      </c>
      <c r="J871" s="14" t="s">
        <v>153</v>
      </c>
      <c r="K871" s="16">
        <v>45939</v>
      </c>
      <c r="L871" s="14">
        <v>6490</v>
      </c>
      <c r="M871" s="34">
        <f t="shared" si="41"/>
        <v>5403.59</v>
      </c>
      <c r="N871" s="17">
        <v>4993.3100000000004</v>
      </c>
      <c r="O871" s="17">
        <v>410.28</v>
      </c>
      <c r="P871" s="3">
        <v>0</v>
      </c>
    </row>
    <row r="872" spans="1:16" ht="24.95" customHeight="1" x14ac:dyDescent="0.2">
      <c r="A872" s="21" t="str">
        <f t="shared" si="39"/>
        <v>1441|1440011|122|2025|86784552687|3611|5403,59</v>
      </c>
      <c r="B872" s="21" t="str">
        <f t="shared" si="40"/>
        <v>1441|1440011|122|2025|7159</v>
      </c>
      <c r="C872" s="14">
        <v>1441</v>
      </c>
      <c r="D872" s="14">
        <v>1440011</v>
      </c>
      <c r="E872" s="14">
        <v>122</v>
      </c>
      <c r="F872" s="14">
        <v>2025</v>
      </c>
      <c r="G872" s="14">
        <v>86784552687</v>
      </c>
      <c r="H872" s="15" t="s">
        <v>366</v>
      </c>
      <c r="I872" s="14">
        <v>3611</v>
      </c>
      <c r="J872" s="14" t="s">
        <v>153</v>
      </c>
      <c r="K872" s="16">
        <v>45971</v>
      </c>
      <c r="L872" s="14">
        <v>7159</v>
      </c>
      <c r="M872" s="34">
        <f t="shared" si="41"/>
        <v>5403.59</v>
      </c>
      <c r="N872" s="17">
        <v>4993.3100000000004</v>
      </c>
      <c r="O872" s="17">
        <v>410.28</v>
      </c>
      <c r="P872" s="3">
        <v>0</v>
      </c>
    </row>
    <row r="873" spans="1:16" ht="24.95" customHeight="1" x14ac:dyDescent="0.2">
      <c r="A873" s="21" t="str">
        <f t="shared" si="39"/>
        <v>1441|1440011|123|2025|22884260000100|3921|27386,16</v>
      </c>
      <c r="B873" s="21" t="str">
        <f t="shared" si="40"/>
        <v>1441|1440011|123|2025|6654</v>
      </c>
      <c r="C873" s="14">
        <v>1441</v>
      </c>
      <c r="D873" s="14">
        <v>1440011</v>
      </c>
      <c r="E873" s="14">
        <v>123</v>
      </c>
      <c r="F873" s="14">
        <v>2025</v>
      </c>
      <c r="G873" s="14">
        <v>22884260000100</v>
      </c>
      <c r="H873" s="15" t="s">
        <v>365</v>
      </c>
      <c r="I873" s="14">
        <v>3921</v>
      </c>
      <c r="J873" s="14" t="s">
        <v>148</v>
      </c>
      <c r="K873" s="16">
        <v>45940</v>
      </c>
      <c r="L873" s="14">
        <v>6654</v>
      </c>
      <c r="M873" s="34">
        <f t="shared" si="41"/>
        <v>27386.16</v>
      </c>
      <c r="N873" s="17">
        <v>27386.16</v>
      </c>
      <c r="O873" s="17">
        <v>0</v>
      </c>
      <c r="P873" s="3">
        <v>0</v>
      </c>
    </row>
    <row r="874" spans="1:16" ht="24.95" customHeight="1" x14ac:dyDescent="0.2">
      <c r="A874" s="21" t="str">
        <f t="shared" si="39"/>
        <v>1441|1440011|123|2025|22884260000100|3921|27386,16</v>
      </c>
      <c r="B874" s="21" t="str">
        <f t="shared" si="40"/>
        <v>1441|1440011|123|2025|7395</v>
      </c>
      <c r="C874" s="14">
        <v>1441</v>
      </c>
      <c r="D874" s="14">
        <v>1440011</v>
      </c>
      <c r="E874" s="14">
        <v>123</v>
      </c>
      <c r="F874" s="14">
        <v>2025</v>
      </c>
      <c r="G874" s="14">
        <v>22884260000100</v>
      </c>
      <c r="H874" s="15" t="s">
        <v>365</v>
      </c>
      <c r="I874" s="14">
        <v>3921</v>
      </c>
      <c r="J874" s="14" t="s">
        <v>148</v>
      </c>
      <c r="K874" s="16">
        <v>45973</v>
      </c>
      <c r="L874" s="14">
        <v>7395</v>
      </c>
      <c r="M874" s="34">
        <f t="shared" si="41"/>
        <v>27386.16</v>
      </c>
      <c r="N874" s="17">
        <v>27386.16</v>
      </c>
      <c r="O874" s="17">
        <v>0</v>
      </c>
      <c r="P874" s="3">
        <v>0</v>
      </c>
    </row>
    <row r="875" spans="1:16" ht="24.95" customHeight="1" x14ac:dyDescent="0.2">
      <c r="A875" s="21" t="str">
        <f t="shared" si="39"/>
        <v>1441|1440011|124|2025|10212674650|3611|3800</v>
      </c>
      <c r="B875" s="21" t="str">
        <f t="shared" si="40"/>
        <v>1441|1440011|124|2025|6449</v>
      </c>
      <c r="C875" s="14">
        <v>1441</v>
      </c>
      <c r="D875" s="14">
        <v>1440011</v>
      </c>
      <c r="E875" s="14">
        <v>124</v>
      </c>
      <c r="F875" s="14">
        <v>2025</v>
      </c>
      <c r="G875" s="14">
        <v>10212674650</v>
      </c>
      <c r="H875" s="15" t="s">
        <v>367</v>
      </c>
      <c r="I875" s="14">
        <v>3611</v>
      </c>
      <c r="J875" s="14" t="s">
        <v>153</v>
      </c>
      <c r="K875" s="16">
        <v>45938</v>
      </c>
      <c r="L875" s="14">
        <v>6449</v>
      </c>
      <c r="M875" s="34">
        <f t="shared" si="41"/>
        <v>3800</v>
      </c>
      <c r="N875" s="17">
        <v>3715.24</v>
      </c>
      <c r="O875" s="17">
        <v>84.76</v>
      </c>
      <c r="P875" s="3">
        <v>0</v>
      </c>
    </row>
    <row r="876" spans="1:16" ht="24.95" customHeight="1" x14ac:dyDescent="0.2">
      <c r="A876" s="21" t="str">
        <f t="shared" si="39"/>
        <v>1441|1440011|124|2025|10212674650|3611|3800</v>
      </c>
      <c r="B876" s="21" t="str">
        <f t="shared" si="40"/>
        <v>1441|1440011|124|2025|7154</v>
      </c>
      <c r="C876" s="14">
        <v>1441</v>
      </c>
      <c r="D876" s="14">
        <v>1440011</v>
      </c>
      <c r="E876" s="14">
        <v>124</v>
      </c>
      <c r="F876" s="14">
        <v>2025</v>
      </c>
      <c r="G876" s="14">
        <v>10212674650</v>
      </c>
      <c r="H876" s="15" t="s">
        <v>367</v>
      </c>
      <c r="I876" s="14">
        <v>3611</v>
      </c>
      <c r="J876" s="14" t="s">
        <v>153</v>
      </c>
      <c r="K876" s="16">
        <v>45971</v>
      </c>
      <c r="L876" s="14">
        <v>7154</v>
      </c>
      <c r="M876" s="34">
        <f t="shared" si="41"/>
        <v>3800</v>
      </c>
      <c r="N876" s="17">
        <v>3715.24</v>
      </c>
      <c r="O876" s="17">
        <v>84.76</v>
      </c>
      <c r="P876" s="3">
        <v>0</v>
      </c>
    </row>
    <row r="877" spans="1:16" ht="24.95" customHeight="1" x14ac:dyDescent="0.2">
      <c r="A877" s="21" t="str">
        <f t="shared" si="39"/>
        <v>1441|1440011|125|2025|62297406649|3611|1859,17</v>
      </c>
      <c r="B877" s="21" t="str">
        <f t="shared" si="40"/>
        <v>1441|1440011|125|2025|6424</v>
      </c>
      <c r="C877" s="14">
        <v>1441</v>
      </c>
      <c r="D877" s="14">
        <v>1440011</v>
      </c>
      <c r="E877" s="14">
        <v>125</v>
      </c>
      <c r="F877" s="14">
        <v>2025</v>
      </c>
      <c r="G877" s="14">
        <v>62297406649</v>
      </c>
      <c r="H877" s="15" t="s">
        <v>368</v>
      </c>
      <c r="I877" s="14">
        <v>3611</v>
      </c>
      <c r="J877" s="14" t="s">
        <v>153</v>
      </c>
      <c r="K877" s="16">
        <v>45938</v>
      </c>
      <c r="L877" s="14">
        <v>6424</v>
      </c>
      <c r="M877" s="34">
        <f t="shared" si="41"/>
        <v>1859.17</v>
      </c>
      <c r="N877" s="17">
        <v>1859.17</v>
      </c>
      <c r="O877" s="17">
        <v>0</v>
      </c>
      <c r="P877" s="3">
        <v>0</v>
      </c>
    </row>
    <row r="878" spans="1:16" ht="24.95" customHeight="1" x14ac:dyDescent="0.2">
      <c r="A878" s="21" t="str">
        <f t="shared" si="39"/>
        <v>1441|1440011|125|2025|62297406649|3611|1907,26</v>
      </c>
      <c r="B878" s="21" t="str">
        <f t="shared" si="40"/>
        <v>1441|1440011|125|2025|7152</v>
      </c>
      <c r="C878" s="14">
        <v>1441</v>
      </c>
      <c r="D878" s="14">
        <v>1440011</v>
      </c>
      <c r="E878" s="14">
        <v>125</v>
      </c>
      <c r="F878" s="14">
        <v>2025</v>
      </c>
      <c r="G878" s="14">
        <v>62297406649</v>
      </c>
      <c r="H878" s="15" t="s">
        <v>368</v>
      </c>
      <c r="I878" s="14">
        <v>3611</v>
      </c>
      <c r="J878" s="14" t="s">
        <v>153</v>
      </c>
      <c r="K878" s="16">
        <v>45971</v>
      </c>
      <c r="L878" s="14">
        <v>7152</v>
      </c>
      <c r="M878" s="34">
        <f t="shared" si="41"/>
        <v>1907.26</v>
      </c>
      <c r="N878" s="17">
        <v>1907.26</v>
      </c>
      <c r="O878" s="17">
        <v>0</v>
      </c>
      <c r="P878" s="3">
        <v>0</v>
      </c>
    </row>
    <row r="879" spans="1:16" ht="24.95" customHeight="1" x14ac:dyDescent="0.2">
      <c r="A879" s="21" t="str">
        <f t="shared" si="39"/>
        <v>1441|1440011|126|2025|7346478000117|3921|35951,76</v>
      </c>
      <c r="B879" s="21" t="str">
        <f t="shared" si="40"/>
        <v>1441|1440011|126|2025|6334</v>
      </c>
      <c r="C879" s="14">
        <v>1441</v>
      </c>
      <c r="D879" s="14">
        <v>1440011</v>
      </c>
      <c r="E879" s="14">
        <v>126</v>
      </c>
      <c r="F879" s="14">
        <v>2025</v>
      </c>
      <c r="G879" s="14">
        <v>7346478000117</v>
      </c>
      <c r="H879" s="15" t="s">
        <v>369</v>
      </c>
      <c r="I879" s="14">
        <v>3921</v>
      </c>
      <c r="J879" s="14" t="s">
        <v>148</v>
      </c>
      <c r="K879" s="16">
        <v>45937</v>
      </c>
      <c r="L879" s="14">
        <v>6334</v>
      </c>
      <c r="M879" s="34">
        <f t="shared" si="41"/>
        <v>35951.760000000002</v>
      </c>
      <c r="N879" s="17">
        <v>34226.080000000002</v>
      </c>
      <c r="O879" s="17">
        <v>1725.68</v>
      </c>
      <c r="P879" s="3">
        <v>0</v>
      </c>
    </row>
    <row r="880" spans="1:16" ht="24.95" customHeight="1" x14ac:dyDescent="0.2">
      <c r="A880" s="21" t="str">
        <f t="shared" si="39"/>
        <v>1441|1440011|126|2025|7346478000117|3921|35951,76</v>
      </c>
      <c r="B880" s="21" t="str">
        <f t="shared" si="40"/>
        <v>1441|1440011|126|2025|7102</v>
      </c>
      <c r="C880" s="14">
        <v>1441</v>
      </c>
      <c r="D880" s="14">
        <v>1440011</v>
      </c>
      <c r="E880" s="14">
        <v>126</v>
      </c>
      <c r="F880" s="14">
        <v>2025</v>
      </c>
      <c r="G880" s="14">
        <v>7346478000117</v>
      </c>
      <c r="H880" s="15" t="s">
        <v>369</v>
      </c>
      <c r="I880" s="14">
        <v>3921</v>
      </c>
      <c r="J880" s="14" t="s">
        <v>148</v>
      </c>
      <c r="K880" s="16">
        <v>45968</v>
      </c>
      <c r="L880" s="14">
        <v>7102</v>
      </c>
      <c r="M880" s="34">
        <f t="shared" si="41"/>
        <v>35951.760000000002</v>
      </c>
      <c r="N880" s="17">
        <v>34226.080000000002</v>
      </c>
      <c r="O880" s="17">
        <v>1725.68</v>
      </c>
      <c r="P880" s="3">
        <v>0</v>
      </c>
    </row>
    <row r="881" spans="1:16" ht="24.95" customHeight="1" x14ac:dyDescent="0.2">
      <c r="A881" s="21" t="str">
        <f t="shared" si="39"/>
        <v>1441|1440011|127|2025|98321560687|3611|3480,75</v>
      </c>
      <c r="B881" s="21" t="str">
        <f t="shared" si="40"/>
        <v>1441|1440011|127|2025|6460</v>
      </c>
      <c r="C881" s="14">
        <v>1441</v>
      </c>
      <c r="D881" s="14">
        <v>1440011</v>
      </c>
      <c r="E881" s="14">
        <v>127</v>
      </c>
      <c r="F881" s="14">
        <v>2025</v>
      </c>
      <c r="G881" s="14">
        <v>98321560687</v>
      </c>
      <c r="H881" s="15" t="s">
        <v>370</v>
      </c>
      <c r="I881" s="14">
        <v>3611</v>
      </c>
      <c r="J881" s="14" t="s">
        <v>153</v>
      </c>
      <c r="K881" s="16">
        <v>45939</v>
      </c>
      <c r="L881" s="14">
        <v>6460</v>
      </c>
      <c r="M881" s="34">
        <f t="shared" si="41"/>
        <v>3480.75</v>
      </c>
      <c r="N881" s="17">
        <v>3443.88</v>
      </c>
      <c r="O881" s="17">
        <v>36.869999999999997</v>
      </c>
      <c r="P881" s="3">
        <v>0</v>
      </c>
    </row>
    <row r="882" spans="1:16" ht="24.95" customHeight="1" x14ac:dyDescent="0.2">
      <c r="A882" s="21" t="str">
        <f t="shared" si="39"/>
        <v>1441|1440011|127|2025|98321560687|3611|3480,75</v>
      </c>
      <c r="B882" s="21" t="str">
        <f t="shared" si="40"/>
        <v>1441|1440011|127|2025|7208</v>
      </c>
      <c r="C882" s="14">
        <v>1441</v>
      </c>
      <c r="D882" s="14">
        <v>1440011</v>
      </c>
      <c r="E882" s="14">
        <v>127</v>
      </c>
      <c r="F882" s="14">
        <v>2025</v>
      </c>
      <c r="G882" s="14">
        <v>98321560687</v>
      </c>
      <c r="H882" s="15" t="s">
        <v>370</v>
      </c>
      <c r="I882" s="14">
        <v>3611</v>
      </c>
      <c r="J882" s="14" t="s">
        <v>153</v>
      </c>
      <c r="K882" s="16">
        <v>45971</v>
      </c>
      <c r="L882" s="14">
        <v>7208</v>
      </c>
      <c r="M882" s="34">
        <f t="shared" si="41"/>
        <v>3480.75</v>
      </c>
      <c r="N882" s="17">
        <v>3443.88</v>
      </c>
      <c r="O882" s="17">
        <v>36.869999999999997</v>
      </c>
      <c r="P882" s="3">
        <v>0</v>
      </c>
    </row>
    <row r="883" spans="1:16" ht="24.95" customHeight="1" x14ac:dyDescent="0.2">
      <c r="A883" s="21" t="str">
        <f t="shared" si="39"/>
        <v>1441|1440011|128|2025|56653212653|3611|2109,82</v>
      </c>
      <c r="B883" s="21" t="str">
        <f t="shared" si="40"/>
        <v>1441|1440011|128|2025|6446</v>
      </c>
      <c r="C883" s="14">
        <v>1441</v>
      </c>
      <c r="D883" s="14">
        <v>1440011</v>
      </c>
      <c r="E883" s="14">
        <v>128</v>
      </c>
      <c r="F883" s="14">
        <v>2025</v>
      </c>
      <c r="G883" s="14">
        <v>56653212653</v>
      </c>
      <c r="H883" s="15" t="s">
        <v>371</v>
      </c>
      <c r="I883" s="14">
        <v>3611</v>
      </c>
      <c r="J883" s="14" t="s">
        <v>153</v>
      </c>
      <c r="K883" s="16">
        <v>45938</v>
      </c>
      <c r="L883" s="14">
        <v>6446</v>
      </c>
      <c r="M883" s="34">
        <f t="shared" si="41"/>
        <v>2109.8200000000002</v>
      </c>
      <c r="N883" s="17">
        <v>2109.8200000000002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1441|1440011|128|2025|56653212653|3611|2109,82</v>
      </c>
      <c r="B884" s="21" t="str">
        <f t="shared" si="40"/>
        <v>1441|1440011|128|2025|7200</v>
      </c>
      <c r="C884" s="14">
        <v>1441</v>
      </c>
      <c r="D884" s="14">
        <v>1440011</v>
      </c>
      <c r="E884" s="14">
        <v>128</v>
      </c>
      <c r="F884" s="14">
        <v>2025</v>
      </c>
      <c r="G884" s="14">
        <v>56653212653</v>
      </c>
      <c r="H884" s="15" t="s">
        <v>371</v>
      </c>
      <c r="I884" s="14">
        <v>3611</v>
      </c>
      <c r="J884" s="14" t="s">
        <v>153</v>
      </c>
      <c r="K884" s="16">
        <v>45971</v>
      </c>
      <c r="L884" s="14">
        <v>7200</v>
      </c>
      <c r="M884" s="34">
        <f t="shared" si="41"/>
        <v>2109.8200000000002</v>
      </c>
      <c r="N884" s="17">
        <v>2109.8200000000002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1441|1440011|129|2025|9037150000144|3921|17334,72</v>
      </c>
      <c r="B885" s="21" t="str">
        <f t="shared" si="40"/>
        <v>1441|1440011|129|2025|6674</v>
      </c>
      <c r="C885" s="14">
        <v>1441</v>
      </c>
      <c r="D885" s="14">
        <v>1440011</v>
      </c>
      <c r="E885" s="14">
        <v>129</v>
      </c>
      <c r="F885" s="14">
        <v>2025</v>
      </c>
      <c r="G885" s="14">
        <v>9037150000144</v>
      </c>
      <c r="H885" s="15" t="s">
        <v>372</v>
      </c>
      <c r="I885" s="14">
        <v>3921</v>
      </c>
      <c r="J885" s="14" t="s">
        <v>148</v>
      </c>
      <c r="K885" s="16">
        <v>45940</v>
      </c>
      <c r="L885" s="14">
        <v>6674</v>
      </c>
      <c r="M885" s="34">
        <f t="shared" si="41"/>
        <v>17334.72</v>
      </c>
      <c r="N885" s="17">
        <v>17334.72</v>
      </c>
      <c r="O885" s="17">
        <v>0</v>
      </c>
      <c r="P885" s="3">
        <v>0</v>
      </c>
    </row>
    <row r="886" spans="1:16" ht="24.95" customHeight="1" x14ac:dyDescent="0.2">
      <c r="A886" s="21" t="str">
        <f t="shared" si="39"/>
        <v>1441|1440011|129|2025|9037150000144|3921|17329,35</v>
      </c>
      <c r="B886" s="21" t="str">
        <f t="shared" si="40"/>
        <v>1441|1440011|129|2025|7358</v>
      </c>
      <c r="C886" s="14">
        <v>1441</v>
      </c>
      <c r="D886" s="14">
        <v>1440011</v>
      </c>
      <c r="E886" s="14">
        <v>129</v>
      </c>
      <c r="F886" s="14">
        <v>2025</v>
      </c>
      <c r="G886" s="14">
        <v>9037150000144</v>
      </c>
      <c r="H886" s="15" t="s">
        <v>372</v>
      </c>
      <c r="I886" s="14">
        <v>3921</v>
      </c>
      <c r="J886" s="14" t="s">
        <v>148</v>
      </c>
      <c r="K886" s="16">
        <v>45973</v>
      </c>
      <c r="L886" s="14">
        <v>7358</v>
      </c>
      <c r="M886" s="34">
        <f t="shared" si="41"/>
        <v>17329.349999999999</v>
      </c>
      <c r="N886" s="17">
        <v>17329.349999999999</v>
      </c>
      <c r="O886" s="17">
        <v>0</v>
      </c>
      <c r="P886" s="3">
        <v>0</v>
      </c>
    </row>
    <row r="887" spans="1:16" ht="24.95" customHeight="1" x14ac:dyDescent="0.2">
      <c r="A887" s="21" t="str">
        <f t="shared" si="39"/>
        <v>1441|1440011|130|2025|59424451687|3611|3094,88</v>
      </c>
      <c r="B887" s="21" t="str">
        <f t="shared" si="40"/>
        <v>1441|1440011|130|2025|6445</v>
      </c>
      <c r="C887" s="14">
        <v>1441</v>
      </c>
      <c r="D887" s="14">
        <v>1440011</v>
      </c>
      <c r="E887" s="14">
        <v>130</v>
      </c>
      <c r="F887" s="14">
        <v>2025</v>
      </c>
      <c r="G887" s="14">
        <v>59424451687</v>
      </c>
      <c r="H887" s="15" t="s">
        <v>373</v>
      </c>
      <c r="I887" s="14">
        <v>3611</v>
      </c>
      <c r="J887" s="14" t="s">
        <v>153</v>
      </c>
      <c r="K887" s="16">
        <v>45938</v>
      </c>
      <c r="L887" s="14">
        <v>6445</v>
      </c>
      <c r="M887" s="34">
        <f t="shared" si="41"/>
        <v>3094.88</v>
      </c>
      <c r="N887" s="17">
        <v>3090.46</v>
      </c>
      <c r="O887" s="17">
        <v>4.42</v>
      </c>
      <c r="P887" s="3">
        <v>0</v>
      </c>
    </row>
    <row r="888" spans="1:16" ht="24.95" customHeight="1" x14ac:dyDescent="0.2">
      <c r="A888" s="21" t="str">
        <f t="shared" si="39"/>
        <v>1441|1440011|130|2025|59424451687|3611|3094,88</v>
      </c>
      <c r="B888" s="21" t="str">
        <f t="shared" si="40"/>
        <v>1441|1440011|130|2025|7207</v>
      </c>
      <c r="C888" s="14">
        <v>1441</v>
      </c>
      <c r="D888" s="14">
        <v>1440011</v>
      </c>
      <c r="E888" s="14">
        <v>130</v>
      </c>
      <c r="F888" s="14">
        <v>2025</v>
      </c>
      <c r="G888" s="14">
        <v>59424451687</v>
      </c>
      <c r="H888" s="15" t="s">
        <v>373</v>
      </c>
      <c r="I888" s="14">
        <v>3611</v>
      </c>
      <c r="J888" s="14" t="s">
        <v>153</v>
      </c>
      <c r="K888" s="16">
        <v>45971</v>
      </c>
      <c r="L888" s="14">
        <v>7207</v>
      </c>
      <c r="M888" s="34">
        <f t="shared" si="41"/>
        <v>3094.88</v>
      </c>
      <c r="N888" s="17">
        <v>3090.46</v>
      </c>
      <c r="O888" s="17">
        <v>4.42</v>
      </c>
      <c r="P888" s="3">
        <v>0</v>
      </c>
    </row>
    <row r="889" spans="1:16" ht="24.95" customHeight="1" x14ac:dyDescent="0.2">
      <c r="A889" s="21" t="str">
        <f t="shared" si="39"/>
        <v>1441|1440011|131|2025|10426962000160|3921|14685,51</v>
      </c>
      <c r="B889" s="21" t="str">
        <f t="shared" si="40"/>
        <v>1441|1440011|131|2025|6646</v>
      </c>
      <c r="C889" s="14">
        <v>1441</v>
      </c>
      <c r="D889" s="14">
        <v>1440011</v>
      </c>
      <c r="E889" s="14">
        <v>131</v>
      </c>
      <c r="F889" s="14">
        <v>2025</v>
      </c>
      <c r="G889" s="14">
        <v>10426962000160</v>
      </c>
      <c r="H889" s="15" t="s">
        <v>374</v>
      </c>
      <c r="I889" s="14">
        <v>3921</v>
      </c>
      <c r="J889" s="14" t="s">
        <v>148</v>
      </c>
      <c r="K889" s="16">
        <v>45940</v>
      </c>
      <c r="L889" s="14">
        <v>6646</v>
      </c>
      <c r="M889" s="34">
        <f t="shared" si="41"/>
        <v>14685.51</v>
      </c>
      <c r="N889" s="17">
        <v>14685.51</v>
      </c>
      <c r="O889" s="17">
        <v>0</v>
      </c>
      <c r="P889" s="3">
        <v>0</v>
      </c>
    </row>
    <row r="890" spans="1:16" ht="24.95" customHeight="1" x14ac:dyDescent="0.2">
      <c r="A890" s="21" t="str">
        <f t="shared" si="39"/>
        <v>1441|1440011|131|2025|10426962000160|3921|8675,92</v>
      </c>
      <c r="B890" s="21" t="str">
        <f t="shared" si="40"/>
        <v>1441|1440011|131|2025|7245</v>
      </c>
      <c r="C890" s="14">
        <v>1441</v>
      </c>
      <c r="D890" s="14">
        <v>1440011</v>
      </c>
      <c r="E890" s="14">
        <v>131</v>
      </c>
      <c r="F890" s="14">
        <v>2025</v>
      </c>
      <c r="G890" s="14">
        <v>10426962000160</v>
      </c>
      <c r="H890" s="15" t="s">
        <v>374</v>
      </c>
      <c r="I890" s="14">
        <v>3921</v>
      </c>
      <c r="J890" s="14" t="s">
        <v>148</v>
      </c>
      <c r="K890" s="16">
        <v>45972</v>
      </c>
      <c r="L890" s="14">
        <v>7245</v>
      </c>
      <c r="M890" s="34">
        <f t="shared" si="41"/>
        <v>8675.92</v>
      </c>
      <c r="N890" s="17">
        <v>8675.92</v>
      </c>
      <c r="O890" s="17">
        <v>0</v>
      </c>
      <c r="P890" s="3">
        <v>0</v>
      </c>
    </row>
    <row r="891" spans="1:16" ht="24.95" customHeight="1" x14ac:dyDescent="0.2">
      <c r="A891" s="21" t="str">
        <f t="shared" si="39"/>
        <v>1441|1440011|132|2025|84137207615|3611|9598,22</v>
      </c>
      <c r="B891" s="21" t="str">
        <f t="shared" si="40"/>
        <v>1441|1440011|132|2025|6484</v>
      </c>
      <c r="C891" s="14">
        <v>1441</v>
      </c>
      <c r="D891" s="14">
        <v>1440011</v>
      </c>
      <c r="E891" s="14">
        <v>132</v>
      </c>
      <c r="F891" s="14">
        <v>2025</v>
      </c>
      <c r="G891" s="14">
        <v>84137207615</v>
      </c>
      <c r="H891" s="15" t="s">
        <v>375</v>
      </c>
      <c r="I891" s="14">
        <v>3611</v>
      </c>
      <c r="J891" s="14" t="s">
        <v>153</v>
      </c>
      <c r="K891" s="16">
        <v>45939</v>
      </c>
      <c r="L891" s="14">
        <v>6484</v>
      </c>
      <c r="M891" s="34">
        <f t="shared" si="41"/>
        <v>9598.2199999999993</v>
      </c>
      <c r="N891" s="17">
        <v>8034.42</v>
      </c>
      <c r="O891" s="17">
        <v>1563.8</v>
      </c>
      <c r="P891" s="3">
        <v>0</v>
      </c>
    </row>
    <row r="892" spans="1:16" ht="24.95" customHeight="1" x14ac:dyDescent="0.2">
      <c r="A892" s="21" t="str">
        <f t="shared" si="39"/>
        <v>1441|1440011|132|2025|84137207615|3611|959,82</v>
      </c>
      <c r="B892" s="21" t="str">
        <f t="shared" si="40"/>
        <v>1441|1440011|132|2025|7347</v>
      </c>
      <c r="C892" s="14">
        <v>1441</v>
      </c>
      <c r="D892" s="14">
        <v>1440011</v>
      </c>
      <c r="E892" s="14">
        <v>132</v>
      </c>
      <c r="F892" s="14">
        <v>2025</v>
      </c>
      <c r="G892" s="14">
        <v>84137207615</v>
      </c>
      <c r="H892" s="15" t="s">
        <v>375</v>
      </c>
      <c r="I892" s="14">
        <v>3611</v>
      </c>
      <c r="J892" s="14" t="s">
        <v>153</v>
      </c>
      <c r="K892" s="16">
        <v>45972</v>
      </c>
      <c r="L892" s="14">
        <v>7347</v>
      </c>
      <c r="M892" s="34">
        <f t="shared" si="41"/>
        <v>959.82</v>
      </c>
      <c r="N892" s="17">
        <v>959.82</v>
      </c>
      <c r="O892" s="17">
        <v>0</v>
      </c>
      <c r="P892" s="3">
        <v>0</v>
      </c>
    </row>
    <row r="893" spans="1:16" ht="24.95" customHeight="1" x14ac:dyDescent="0.2">
      <c r="A893" s="21" t="str">
        <f t="shared" si="39"/>
        <v>1441|1440011|133|2025|69209960653|3611|2113,32</v>
      </c>
      <c r="B893" s="21" t="str">
        <f t="shared" si="40"/>
        <v>1441|1440011|133|2025|6473</v>
      </c>
      <c r="C893" s="14">
        <v>1441</v>
      </c>
      <c r="D893" s="14">
        <v>1440011</v>
      </c>
      <c r="E893" s="14">
        <v>133</v>
      </c>
      <c r="F893" s="14">
        <v>2025</v>
      </c>
      <c r="G893" s="14">
        <v>69209960653</v>
      </c>
      <c r="H893" s="15" t="s">
        <v>376</v>
      </c>
      <c r="I893" s="14">
        <v>3611</v>
      </c>
      <c r="J893" s="14" t="s">
        <v>153</v>
      </c>
      <c r="K893" s="16">
        <v>45939</v>
      </c>
      <c r="L893" s="14">
        <v>6473</v>
      </c>
      <c r="M893" s="34">
        <f t="shared" si="41"/>
        <v>2113.3200000000002</v>
      </c>
      <c r="N893" s="17">
        <v>2113.3200000000002</v>
      </c>
      <c r="O893" s="17">
        <v>0</v>
      </c>
      <c r="P893" s="3">
        <v>0</v>
      </c>
    </row>
    <row r="894" spans="1:16" ht="24.95" customHeight="1" x14ac:dyDescent="0.2">
      <c r="A894" s="21" t="str">
        <f t="shared" si="39"/>
        <v>1441|1440011|133|2025|69209960653|3611|2113,32</v>
      </c>
      <c r="B894" s="21" t="str">
        <f t="shared" si="40"/>
        <v>1441|1440011|133|2025|7299</v>
      </c>
      <c r="C894" s="14">
        <v>1441</v>
      </c>
      <c r="D894" s="14">
        <v>1440011</v>
      </c>
      <c r="E894" s="14">
        <v>133</v>
      </c>
      <c r="F894" s="14">
        <v>2025</v>
      </c>
      <c r="G894" s="14">
        <v>69209960653</v>
      </c>
      <c r="H894" s="15" t="s">
        <v>376</v>
      </c>
      <c r="I894" s="14">
        <v>3611</v>
      </c>
      <c r="J894" s="14" t="s">
        <v>153</v>
      </c>
      <c r="K894" s="16">
        <v>45972</v>
      </c>
      <c r="L894" s="14">
        <v>7299</v>
      </c>
      <c r="M894" s="34">
        <f t="shared" si="41"/>
        <v>2113.3200000000002</v>
      </c>
      <c r="N894" s="17">
        <v>2113.3200000000002</v>
      </c>
      <c r="O894" s="17">
        <v>0</v>
      </c>
      <c r="P894" s="3">
        <v>0</v>
      </c>
    </row>
    <row r="895" spans="1:16" ht="24.95" customHeight="1" x14ac:dyDescent="0.2">
      <c r="A895" s="21" t="str">
        <f t="shared" si="39"/>
        <v>1441|1440011|134|2025|10426962000160|3921|25774,93</v>
      </c>
      <c r="B895" s="21" t="str">
        <f t="shared" si="40"/>
        <v>1441|1440011|134|2025|6638</v>
      </c>
      <c r="C895" s="14">
        <v>1441</v>
      </c>
      <c r="D895" s="14">
        <v>1440011</v>
      </c>
      <c r="E895" s="14">
        <v>134</v>
      </c>
      <c r="F895" s="14">
        <v>2025</v>
      </c>
      <c r="G895" s="14">
        <v>10426962000160</v>
      </c>
      <c r="H895" s="15" t="s">
        <v>374</v>
      </c>
      <c r="I895" s="14">
        <v>3921</v>
      </c>
      <c r="J895" s="14" t="s">
        <v>148</v>
      </c>
      <c r="K895" s="16">
        <v>45940</v>
      </c>
      <c r="L895" s="14">
        <v>6638</v>
      </c>
      <c r="M895" s="34">
        <f t="shared" si="41"/>
        <v>25774.93</v>
      </c>
      <c r="N895" s="17">
        <v>25774.93</v>
      </c>
      <c r="O895" s="17">
        <v>0</v>
      </c>
      <c r="P895" s="3">
        <v>0</v>
      </c>
    </row>
    <row r="896" spans="1:16" ht="24.95" customHeight="1" x14ac:dyDescent="0.2">
      <c r="A896" s="21" t="str">
        <f t="shared" si="39"/>
        <v>1441|1440011|134|2025|10426962000160|3921|25728,93</v>
      </c>
      <c r="B896" s="21" t="str">
        <f t="shared" si="40"/>
        <v>1441|1440011|134|2025|7234</v>
      </c>
      <c r="C896" s="14">
        <v>1441</v>
      </c>
      <c r="D896" s="14">
        <v>1440011</v>
      </c>
      <c r="E896" s="14">
        <v>134</v>
      </c>
      <c r="F896" s="14">
        <v>2025</v>
      </c>
      <c r="G896" s="14">
        <v>10426962000160</v>
      </c>
      <c r="H896" s="15" t="s">
        <v>374</v>
      </c>
      <c r="I896" s="14">
        <v>3921</v>
      </c>
      <c r="J896" s="14" t="s">
        <v>148</v>
      </c>
      <c r="K896" s="16">
        <v>45972</v>
      </c>
      <c r="L896" s="14">
        <v>7234</v>
      </c>
      <c r="M896" s="34">
        <f t="shared" si="41"/>
        <v>25728.93</v>
      </c>
      <c r="N896" s="17">
        <v>25728.93</v>
      </c>
      <c r="O896" s="17">
        <v>0</v>
      </c>
      <c r="P896" s="3">
        <v>0</v>
      </c>
    </row>
    <row r="897" spans="1:16" ht="24.95" customHeight="1" x14ac:dyDescent="0.2">
      <c r="A897" s="21" t="str">
        <f t="shared" si="39"/>
        <v>1441|1440011|135|2025|94454981604|3611|17000</v>
      </c>
      <c r="B897" s="21" t="str">
        <f t="shared" si="40"/>
        <v>1441|1440011|135|2025|6482</v>
      </c>
      <c r="C897" s="14">
        <v>1441</v>
      </c>
      <c r="D897" s="14">
        <v>1440011</v>
      </c>
      <c r="E897" s="14">
        <v>135</v>
      </c>
      <c r="F897" s="14">
        <v>2025</v>
      </c>
      <c r="G897" s="14">
        <v>94454981604</v>
      </c>
      <c r="H897" s="15" t="s">
        <v>377</v>
      </c>
      <c r="I897" s="14">
        <v>3611</v>
      </c>
      <c r="J897" s="14" t="s">
        <v>153</v>
      </c>
      <c r="K897" s="16">
        <v>45939</v>
      </c>
      <c r="L897" s="14">
        <v>6482</v>
      </c>
      <c r="M897" s="34">
        <f t="shared" si="41"/>
        <v>17000</v>
      </c>
      <c r="N897" s="17">
        <v>13400.71</v>
      </c>
      <c r="O897" s="17">
        <v>3599.29</v>
      </c>
      <c r="P897" s="3">
        <v>0</v>
      </c>
    </row>
    <row r="898" spans="1:16" ht="24.95" customHeight="1" x14ac:dyDescent="0.2">
      <c r="A898" s="21" t="str">
        <f t="shared" si="39"/>
        <v>1441|1440011|135|2025|94454981604|3611|17000</v>
      </c>
      <c r="B898" s="21" t="str">
        <f t="shared" si="40"/>
        <v>1441|1440011|135|2025|7289</v>
      </c>
      <c r="C898" s="14">
        <v>1441</v>
      </c>
      <c r="D898" s="14">
        <v>1440011</v>
      </c>
      <c r="E898" s="14">
        <v>135</v>
      </c>
      <c r="F898" s="14">
        <v>2025</v>
      </c>
      <c r="G898" s="14">
        <v>94454981604</v>
      </c>
      <c r="H898" s="15" t="s">
        <v>377</v>
      </c>
      <c r="I898" s="14">
        <v>3611</v>
      </c>
      <c r="J898" s="14" t="s">
        <v>153</v>
      </c>
      <c r="K898" s="16">
        <v>45972</v>
      </c>
      <c r="L898" s="14">
        <v>7289</v>
      </c>
      <c r="M898" s="34">
        <f t="shared" si="41"/>
        <v>17000</v>
      </c>
      <c r="N898" s="17">
        <v>13400.71</v>
      </c>
      <c r="O898" s="17">
        <v>3599.29</v>
      </c>
      <c r="P898" s="3">
        <v>0</v>
      </c>
    </row>
    <row r="899" spans="1:16" ht="24.95" customHeight="1" x14ac:dyDescent="0.2">
      <c r="A899" s="21" t="str">
        <f t="shared" si="39"/>
        <v>1441|1440011|136|2025|10426962000160|3921|4072,36</v>
      </c>
      <c r="B899" s="21" t="str">
        <f t="shared" si="40"/>
        <v>1441|1440011|136|2025|6644</v>
      </c>
      <c r="C899" s="14">
        <v>1441</v>
      </c>
      <c r="D899" s="14">
        <v>1440011</v>
      </c>
      <c r="E899" s="14">
        <v>136</v>
      </c>
      <c r="F899" s="14">
        <v>2025</v>
      </c>
      <c r="G899" s="14">
        <v>10426962000160</v>
      </c>
      <c r="H899" s="15" t="s">
        <v>374</v>
      </c>
      <c r="I899" s="14">
        <v>3921</v>
      </c>
      <c r="J899" s="14" t="s">
        <v>148</v>
      </c>
      <c r="K899" s="16">
        <v>45940</v>
      </c>
      <c r="L899" s="14">
        <v>6644</v>
      </c>
      <c r="M899" s="34">
        <f t="shared" si="41"/>
        <v>4072.36</v>
      </c>
      <c r="N899" s="17">
        <v>4072.36</v>
      </c>
      <c r="O899" s="17">
        <v>0</v>
      </c>
      <c r="P899" s="3">
        <v>0</v>
      </c>
    </row>
    <row r="900" spans="1:16" ht="24.95" customHeight="1" x14ac:dyDescent="0.2">
      <c r="A900" s="21" t="str">
        <f t="shared" si="39"/>
        <v>1441|1440011|136|2025|10426962000160|3921|9870,34</v>
      </c>
      <c r="B900" s="21" t="str">
        <f t="shared" si="40"/>
        <v>1441|1440011|136|2025|7241</v>
      </c>
      <c r="C900" s="14">
        <v>1441</v>
      </c>
      <c r="D900" s="14">
        <v>1440011</v>
      </c>
      <c r="E900" s="14">
        <v>136</v>
      </c>
      <c r="F900" s="14">
        <v>2025</v>
      </c>
      <c r="G900" s="14">
        <v>10426962000160</v>
      </c>
      <c r="H900" s="15" t="s">
        <v>374</v>
      </c>
      <c r="I900" s="14">
        <v>3921</v>
      </c>
      <c r="J900" s="14" t="s">
        <v>148</v>
      </c>
      <c r="K900" s="16">
        <v>45972</v>
      </c>
      <c r="L900" s="14">
        <v>7241</v>
      </c>
      <c r="M900" s="34">
        <f t="shared" si="41"/>
        <v>9870.34</v>
      </c>
      <c r="N900" s="17">
        <v>9870.34</v>
      </c>
      <c r="O900" s="17">
        <v>0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1441|1440011|137|2025|10426962000160|3921|6444,34</v>
      </c>
      <c r="B901" s="21" t="str">
        <f t="shared" ref="B901:B964" si="43">C901&amp;"|"&amp;D901&amp;"|"&amp;E901&amp;"|"&amp;F901&amp;"|"&amp;L901</f>
        <v>1441|1440011|137|2025|6642</v>
      </c>
      <c r="C901" s="14">
        <v>1441</v>
      </c>
      <c r="D901" s="14">
        <v>1440011</v>
      </c>
      <c r="E901" s="14">
        <v>137</v>
      </c>
      <c r="F901" s="14">
        <v>2025</v>
      </c>
      <c r="G901" s="14">
        <v>10426962000160</v>
      </c>
      <c r="H901" s="15" t="s">
        <v>374</v>
      </c>
      <c r="I901" s="14">
        <v>3921</v>
      </c>
      <c r="J901" s="14" t="s">
        <v>148</v>
      </c>
      <c r="K901" s="16">
        <v>45940</v>
      </c>
      <c r="L901" s="14">
        <v>6642</v>
      </c>
      <c r="M901" s="34">
        <f t="shared" si="41"/>
        <v>6444.34</v>
      </c>
      <c r="N901" s="17">
        <v>6444.34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1441|1440011|137|2025|10426962000160|3921|7602,45</v>
      </c>
      <c r="B902" s="21" t="str">
        <f t="shared" si="43"/>
        <v>1441|1440011|137|2025|7237</v>
      </c>
      <c r="C902" s="14">
        <v>1441</v>
      </c>
      <c r="D902" s="14">
        <v>1440011</v>
      </c>
      <c r="E902" s="14">
        <v>137</v>
      </c>
      <c r="F902" s="14">
        <v>2025</v>
      </c>
      <c r="G902" s="14">
        <v>10426962000160</v>
      </c>
      <c r="H902" s="15" t="s">
        <v>374</v>
      </c>
      <c r="I902" s="14">
        <v>3921</v>
      </c>
      <c r="J902" s="14" t="s">
        <v>148</v>
      </c>
      <c r="K902" s="16">
        <v>45972</v>
      </c>
      <c r="L902" s="14">
        <v>7237</v>
      </c>
      <c r="M902" s="34">
        <f t="shared" ref="M902:M965" si="44">N902+O902</f>
        <v>7602.45</v>
      </c>
      <c r="N902" s="17">
        <v>7602.45</v>
      </c>
      <c r="O902" s="17">
        <v>0</v>
      </c>
      <c r="P902" s="3">
        <v>0</v>
      </c>
    </row>
    <row r="903" spans="1:16" ht="24.95" customHeight="1" x14ac:dyDescent="0.2">
      <c r="A903" s="21" t="str">
        <f t="shared" si="42"/>
        <v>1441|1440011|138|2025|54710693668|3611|9084,23</v>
      </c>
      <c r="B903" s="21" t="str">
        <f t="shared" si="43"/>
        <v>1441|1440011|138|2025|6466</v>
      </c>
      <c r="C903" s="14">
        <v>1441</v>
      </c>
      <c r="D903" s="14">
        <v>1440011</v>
      </c>
      <c r="E903" s="14">
        <v>138</v>
      </c>
      <c r="F903" s="14">
        <v>2025</v>
      </c>
      <c r="G903" s="14">
        <v>54710693668</v>
      </c>
      <c r="H903" s="15" t="s">
        <v>378</v>
      </c>
      <c r="I903" s="14">
        <v>3611</v>
      </c>
      <c r="J903" s="14" t="s">
        <v>153</v>
      </c>
      <c r="K903" s="16">
        <v>45939</v>
      </c>
      <c r="L903" s="14">
        <v>6466</v>
      </c>
      <c r="M903" s="34">
        <f t="shared" si="44"/>
        <v>9084.23</v>
      </c>
      <c r="N903" s="17">
        <v>7661.78</v>
      </c>
      <c r="O903" s="17">
        <v>1422.45</v>
      </c>
      <c r="P903" s="3">
        <v>0</v>
      </c>
    </row>
    <row r="904" spans="1:16" ht="24.95" customHeight="1" x14ac:dyDescent="0.2">
      <c r="A904" s="21" t="str">
        <f t="shared" si="42"/>
        <v>1441|1440011|138|2025|54710693668|3611|9162,54</v>
      </c>
      <c r="B904" s="21" t="str">
        <f t="shared" si="43"/>
        <v>1441|1440011|138|2025|7175</v>
      </c>
      <c r="C904" s="14">
        <v>1441</v>
      </c>
      <c r="D904" s="14">
        <v>1440011</v>
      </c>
      <c r="E904" s="14">
        <v>138</v>
      </c>
      <c r="F904" s="14">
        <v>2025</v>
      </c>
      <c r="G904" s="14">
        <v>54710693668</v>
      </c>
      <c r="H904" s="15" t="s">
        <v>378</v>
      </c>
      <c r="I904" s="14">
        <v>3611</v>
      </c>
      <c r="J904" s="14" t="s">
        <v>153</v>
      </c>
      <c r="K904" s="16">
        <v>45971</v>
      </c>
      <c r="L904" s="14">
        <v>7175</v>
      </c>
      <c r="M904" s="34">
        <f t="shared" si="44"/>
        <v>9162.5400000000009</v>
      </c>
      <c r="N904" s="17">
        <v>7718.55</v>
      </c>
      <c r="O904" s="17">
        <v>1443.99</v>
      </c>
      <c r="P904" s="3">
        <v>0</v>
      </c>
    </row>
    <row r="905" spans="1:16" ht="24.95" customHeight="1" x14ac:dyDescent="0.2">
      <c r="A905" s="21" t="str">
        <f t="shared" si="42"/>
        <v>1441|1440011|139|2025|12964038000163|3920|6267,59</v>
      </c>
      <c r="B905" s="21" t="str">
        <f t="shared" si="43"/>
        <v>1441|1440011|139|2025|6462</v>
      </c>
      <c r="C905" s="14">
        <v>1441</v>
      </c>
      <c r="D905" s="14">
        <v>1440011</v>
      </c>
      <c r="E905" s="14">
        <v>139</v>
      </c>
      <c r="F905" s="14">
        <v>2025</v>
      </c>
      <c r="G905" s="14">
        <v>12964038000163</v>
      </c>
      <c r="H905" s="15" t="s">
        <v>379</v>
      </c>
      <c r="I905" s="14">
        <v>3920</v>
      </c>
      <c r="J905" s="14" t="s">
        <v>148</v>
      </c>
      <c r="K905" s="16">
        <v>45939</v>
      </c>
      <c r="L905" s="14">
        <v>6462</v>
      </c>
      <c r="M905" s="34">
        <f t="shared" si="44"/>
        <v>6267.59</v>
      </c>
      <c r="N905" s="17">
        <v>5966.75</v>
      </c>
      <c r="O905" s="17">
        <v>300.83999999999997</v>
      </c>
      <c r="P905" s="3">
        <v>0</v>
      </c>
    </row>
    <row r="906" spans="1:16" ht="24.95" customHeight="1" x14ac:dyDescent="0.2">
      <c r="A906" s="21" t="str">
        <f t="shared" si="42"/>
        <v>1441|1440011|139|2025|12964038000163|3920|6267,59</v>
      </c>
      <c r="B906" s="21" t="str">
        <f t="shared" si="43"/>
        <v>1441|1440011|139|2025|7287</v>
      </c>
      <c r="C906" s="14">
        <v>1441</v>
      </c>
      <c r="D906" s="14">
        <v>1440011</v>
      </c>
      <c r="E906" s="14">
        <v>139</v>
      </c>
      <c r="F906" s="14">
        <v>2025</v>
      </c>
      <c r="G906" s="14">
        <v>12964038000163</v>
      </c>
      <c r="H906" s="15" t="s">
        <v>379</v>
      </c>
      <c r="I906" s="14">
        <v>3920</v>
      </c>
      <c r="J906" s="14" t="s">
        <v>148</v>
      </c>
      <c r="K906" s="16">
        <v>45972</v>
      </c>
      <c r="L906" s="14">
        <v>7287</v>
      </c>
      <c r="M906" s="34">
        <f t="shared" si="44"/>
        <v>6267.59</v>
      </c>
      <c r="N906" s="17">
        <v>5966.75</v>
      </c>
      <c r="O906" s="17">
        <v>300.83999999999997</v>
      </c>
      <c r="P906" s="3">
        <v>0</v>
      </c>
    </row>
    <row r="907" spans="1:16" ht="24.95" customHeight="1" x14ac:dyDescent="0.2">
      <c r="A907" s="21" t="str">
        <f t="shared" si="42"/>
        <v>1441|1440011|140|2025|15226019000128|3920|8264,61</v>
      </c>
      <c r="B907" s="21" t="str">
        <f t="shared" si="43"/>
        <v>1441|1440011|140|2025|6416</v>
      </c>
      <c r="C907" s="14">
        <v>1441</v>
      </c>
      <c r="D907" s="14">
        <v>1440011</v>
      </c>
      <c r="E907" s="14">
        <v>140</v>
      </c>
      <c r="F907" s="14">
        <v>2025</v>
      </c>
      <c r="G907" s="14">
        <v>15226019000128</v>
      </c>
      <c r="H907" s="15" t="s">
        <v>380</v>
      </c>
      <c r="I907" s="14">
        <v>3920</v>
      </c>
      <c r="J907" s="14" t="s">
        <v>148</v>
      </c>
      <c r="K907" s="16">
        <v>45938</v>
      </c>
      <c r="L907" s="14">
        <v>6416</v>
      </c>
      <c r="M907" s="34">
        <f t="shared" si="44"/>
        <v>8264.61</v>
      </c>
      <c r="N907" s="17">
        <v>7067.55</v>
      </c>
      <c r="O907" s="17">
        <v>1197.06</v>
      </c>
      <c r="P907" s="3">
        <v>0</v>
      </c>
    </row>
    <row r="908" spans="1:16" ht="24.95" customHeight="1" x14ac:dyDescent="0.2">
      <c r="A908" s="21" t="str">
        <f t="shared" si="42"/>
        <v>1441|1440011|140|2025|15226019000128|3920|8264,61</v>
      </c>
      <c r="B908" s="21" t="str">
        <f t="shared" si="43"/>
        <v>1441|1440011|140|2025|7290</v>
      </c>
      <c r="C908" s="14">
        <v>1441</v>
      </c>
      <c r="D908" s="14">
        <v>1440011</v>
      </c>
      <c r="E908" s="14">
        <v>140</v>
      </c>
      <c r="F908" s="14">
        <v>2025</v>
      </c>
      <c r="G908" s="14">
        <v>15226019000128</v>
      </c>
      <c r="H908" s="15" t="s">
        <v>380</v>
      </c>
      <c r="I908" s="14">
        <v>3920</v>
      </c>
      <c r="J908" s="14" t="s">
        <v>148</v>
      </c>
      <c r="K908" s="16">
        <v>45972</v>
      </c>
      <c r="L908" s="14">
        <v>7290</v>
      </c>
      <c r="M908" s="34">
        <f t="shared" si="44"/>
        <v>8264.61</v>
      </c>
      <c r="N908" s="17">
        <v>7067.55</v>
      </c>
      <c r="O908" s="17">
        <v>1197.06</v>
      </c>
      <c r="P908" s="3">
        <v>0</v>
      </c>
    </row>
    <row r="909" spans="1:16" ht="24.95" customHeight="1" x14ac:dyDescent="0.2">
      <c r="A909" s="21" t="str">
        <f t="shared" si="42"/>
        <v>1441|1440011|141|2025|3801004600|3611|3648,03</v>
      </c>
      <c r="B909" s="21" t="str">
        <f t="shared" si="43"/>
        <v>1441|1440011|141|2025|6463</v>
      </c>
      <c r="C909" s="14">
        <v>1441</v>
      </c>
      <c r="D909" s="14">
        <v>1440011</v>
      </c>
      <c r="E909" s="14">
        <v>141</v>
      </c>
      <c r="F909" s="14">
        <v>2025</v>
      </c>
      <c r="G909" s="14">
        <v>3801004600</v>
      </c>
      <c r="H909" s="15" t="s">
        <v>381</v>
      </c>
      <c r="I909" s="14">
        <v>3611</v>
      </c>
      <c r="J909" s="14" t="s">
        <v>153</v>
      </c>
      <c r="K909" s="16">
        <v>45939</v>
      </c>
      <c r="L909" s="14">
        <v>6463</v>
      </c>
      <c r="M909" s="34">
        <f t="shared" si="44"/>
        <v>3648.03</v>
      </c>
      <c r="N909" s="17">
        <v>3586.07</v>
      </c>
      <c r="O909" s="17">
        <v>61.96</v>
      </c>
      <c r="P909" s="3">
        <v>0</v>
      </c>
    </row>
    <row r="910" spans="1:16" ht="24.95" customHeight="1" x14ac:dyDescent="0.2">
      <c r="A910" s="21" t="str">
        <f t="shared" si="42"/>
        <v>1441|1440011|141|2025|3801004600|3611|3648,03</v>
      </c>
      <c r="B910" s="21" t="str">
        <f t="shared" si="43"/>
        <v>1441|1440011|141|2025|7178</v>
      </c>
      <c r="C910" s="14">
        <v>1441</v>
      </c>
      <c r="D910" s="14">
        <v>1440011</v>
      </c>
      <c r="E910" s="14">
        <v>141</v>
      </c>
      <c r="F910" s="14">
        <v>2025</v>
      </c>
      <c r="G910" s="14">
        <v>3801004600</v>
      </c>
      <c r="H910" s="15" t="s">
        <v>381</v>
      </c>
      <c r="I910" s="14">
        <v>3611</v>
      </c>
      <c r="J910" s="14" t="s">
        <v>153</v>
      </c>
      <c r="K910" s="16">
        <v>45971</v>
      </c>
      <c r="L910" s="14">
        <v>7178</v>
      </c>
      <c r="M910" s="34">
        <f t="shared" si="44"/>
        <v>3648.03</v>
      </c>
      <c r="N910" s="17">
        <v>3586.07</v>
      </c>
      <c r="O910" s="17">
        <v>61.96</v>
      </c>
      <c r="P910" s="3">
        <v>0</v>
      </c>
    </row>
    <row r="911" spans="1:16" ht="24.95" customHeight="1" x14ac:dyDescent="0.2">
      <c r="A911" s="21" t="str">
        <f t="shared" si="42"/>
        <v>1441|1440011|142|2025|87992400763|3611|8404,11</v>
      </c>
      <c r="B911" s="21" t="str">
        <f t="shared" si="43"/>
        <v>1441|1440011|142|2025|6467</v>
      </c>
      <c r="C911" s="14">
        <v>1441</v>
      </c>
      <c r="D911" s="14">
        <v>1440011</v>
      </c>
      <c r="E911" s="14">
        <v>142</v>
      </c>
      <c r="F911" s="14">
        <v>2025</v>
      </c>
      <c r="G911" s="14">
        <v>87992400763</v>
      </c>
      <c r="H911" s="15" t="s">
        <v>382</v>
      </c>
      <c r="I911" s="14">
        <v>3611</v>
      </c>
      <c r="J911" s="14" t="s">
        <v>153</v>
      </c>
      <c r="K911" s="16">
        <v>45939</v>
      </c>
      <c r="L911" s="14">
        <v>6467</v>
      </c>
      <c r="M911" s="34">
        <f t="shared" si="44"/>
        <v>8404.11</v>
      </c>
      <c r="N911" s="17">
        <v>7168.69</v>
      </c>
      <c r="O911" s="17">
        <v>1235.42</v>
      </c>
      <c r="P911" s="3">
        <v>0</v>
      </c>
    </row>
    <row r="912" spans="1:16" ht="24.95" customHeight="1" x14ac:dyDescent="0.2">
      <c r="A912" s="21" t="str">
        <f t="shared" si="42"/>
        <v>1441|1440011|142|2025|87992400763|3611|8404,11</v>
      </c>
      <c r="B912" s="21" t="str">
        <f t="shared" si="43"/>
        <v>1441|1440011|142|2025|7346</v>
      </c>
      <c r="C912" s="14">
        <v>1441</v>
      </c>
      <c r="D912" s="14">
        <v>1440011</v>
      </c>
      <c r="E912" s="14">
        <v>142</v>
      </c>
      <c r="F912" s="14">
        <v>2025</v>
      </c>
      <c r="G912" s="14">
        <v>87992400763</v>
      </c>
      <c r="H912" s="15" t="s">
        <v>382</v>
      </c>
      <c r="I912" s="14">
        <v>3611</v>
      </c>
      <c r="J912" s="14" t="s">
        <v>153</v>
      </c>
      <c r="K912" s="16">
        <v>45972</v>
      </c>
      <c r="L912" s="14">
        <v>7346</v>
      </c>
      <c r="M912" s="34">
        <f t="shared" si="44"/>
        <v>8404.11</v>
      </c>
      <c r="N912" s="17">
        <v>7168.69</v>
      </c>
      <c r="O912" s="17">
        <v>1235.42</v>
      </c>
      <c r="P912" s="3">
        <v>0</v>
      </c>
    </row>
    <row r="913" spans="1:16" ht="24.95" customHeight="1" x14ac:dyDescent="0.2">
      <c r="A913" s="21" t="str">
        <f t="shared" si="42"/>
        <v>1441|1440011|143|2025|51801027668|3611|5458,84</v>
      </c>
      <c r="B913" s="21" t="str">
        <f t="shared" si="43"/>
        <v>1441|1440011|143|2025|6432</v>
      </c>
      <c r="C913" s="14">
        <v>1441</v>
      </c>
      <c r="D913" s="14">
        <v>1440011</v>
      </c>
      <c r="E913" s="14">
        <v>143</v>
      </c>
      <c r="F913" s="14">
        <v>2025</v>
      </c>
      <c r="G913" s="14">
        <v>51801027668</v>
      </c>
      <c r="H913" s="15" t="s">
        <v>383</v>
      </c>
      <c r="I913" s="14">
        <v>3611</v>
      </c>
      <c r="J913" s="14" t="s">
        <v>153</v>
      </c>
      <c r="K913" s="16">
        <v>45938</v>
      </c>
      <c r="L913" s="14">
        <v>6432</v>
      </c>
      <c r="M913" s="34">
        <f t="shared" si="44"/>
        <v>5458.84</v>
      </c>
      <c r="N913" s="17">
        <v>5033.37</v>
      </c>
      <c r="O913" s="17">
        <v>425.47</v>
      </c>
      <c r="P913" s="3">
        <v>0</v>
      </c>
    </row>
    <row r="914" spans="1:16" ht="24.95" customHeight="1" x14ac:dyDescent="0.2">
      <c r="A914" s="21" t="str">
        <f t="shared" si="42"/>
        <v>1441|1440011|143|2025|51801027668|3611|5458,84</v>
      </c>
      <c r="B914" s="21" t="str">
        <f t="shared" si="43"/>
        <v>1441|1440011|143|2025|7340</v>
      </c>
      <c r="C914" s="14">
        <v>1441</v>
      </c>
      <c r="D914" s="14">
        <v>1440011</v>
      </c>
      <c r="E914" s="14">
        <v>143</v>
      </c>
      <c r="F914" s="14">
        <v>2025</v>
      </c>
      <c r="G914" s="14">
        <v>51801027668</v>
      </c>
      <c r="H914" s="15" t="s">
        <v>383</v>
      </c>
      <c r="I914" s="14">
        <v>3611</v>
      </c>
      <c r="J914" s="14" t="s">
        <v>153</v>
      </c>
      <c r="K914" s="16">
        <v>45972</v>
      </c>
      <c r="L914" s="14">
        <v>7340</v>
      </c>
      <c r="M914" s="34">
        <f t="shared" si="44"/>
        <v>5458.84</v>
      </c>
      <c r="N914" s="17">
        <v>5033.37</v>
      </c>
      <c r="O914" s="17">
        <v>425.47</v>
      </c>
      <c r="P914" s="3">
        <v>0</v>
      </c>
    </row>
    <row r="915" spans="1:16" ht="24.95" customHeight="1" x14ac:dyDescent="0.2">
      <c r="A915" s="21" t="str">
        <f t="shared" si="42"/>
        <v>1441|1440011|144|2025|2895180679|3611|5018,44</v>
      </c>
      <c r="B915" s="21" t="str">
        <f t="shared" si="43"/>
        <v>1441|1440011|144|2025|6441</v>
      </c>
      <c r="C915" s="14">
        <v>1441</v>
      </c>
      <c r="D915" s="14">
        <v>1440011</v>
      </c>
      <c r="E915" s="14">
        <v>144</v>
      </c>
      <c r="F915" s="14">
        <v>2025</v>
      </c>
      <c r="G915" s="14">
        <v>2895180679</v>
      </c>
      <c r="H915" s="15" t="s">
        <v>384</v>
      </c>
      <c r="I915" s="14">
        <v>3611</v>
      </c>
      <c r="J915" s="14" t="s">
        <v>153</v>
      </c>
      <c r="K915" s="16">
        <v>45938</v>
      </c>
      <c r="L915" s="14">
        <v>6441</v>
      </c>
      <c r="M915" s="34">
        <f t="shared" si="44"/>
        <v>5018.4399999999996</v>
      </c>
      <c r="N915" s="17">
        <v>4701.3999999999996</v>
      </c>
      <c r="O915" s="17">
        <v>317.04000000000002</v>
      </c>
      <c r="P915" s="3">
        <v>0</v>
      </c>
    </row>
    <row r="916" spans="1:16" ht="24.95" customHeight="1" x14ac:dyDescent="0.2">
      <c r="A916" s="21" t="str">
        <f t="shared" si="42"/>
        <v>1441|1440011|144|2025|2895180679|3611|5252,05</v>
      </c>
      <c r="B916" s="21" t="str">
        <f t="shared" si="43"/>
        <v>1441|1440011|144|2025|7297</v>
      </c>
      <c r="C916" s="14">
        <v>1441</v>
      </c>
      <c r="D916" s="14">
        <v>1440011</v>
      </c>
      <c r="E916" s="14">
        <v>144</v>
      </c>
      <c r="F916" s="14">
        <v>2025</v>
      </c>
      <c r="G916" s="14">
        <v>2895180679</v>
      </c>
      <c r="H916" s="15" t="s">
        <v>384</v>
      </c>
      <c r="I916" s="14">
        <v>3611</v>
      </c>
      <c r="J916" s="14" t="s">
        <v>153</v>
      </c>
      <c r="K916" s="16">
        <v>45972</v>
      </c>
      <c r="L916" s="14">
        <v>7297</v>
      </c>
      <c r="M916" s="34">
        <f t="shared" si="44"/>
        <v>5252.05</v>
      </c>
      <c r="N916" s="17">
        <v>4882.45</v>
      </c>
      <c r="O916" s="17">
        <v>369.6</v>
      </c>
      <c r="P916" s="3">
        <v>0</v>
      </c>
    </row>
    <row r="917" spans="1:16" ht="24.95" customHeight="1" x14ac:dyDescent="0.2">
      <c r="A917" s="21" t="str">
        <f t="shared" si="42"/>
        <v>1441|1440011|145|2025|95644954668|3611|9985,08</v>
      </c>
      <c r="B917" s="21" t="str">
        <f t="shared" si="43"/>
        <v>1441|1440011|145|2025|6423</v>
      </c>
      <c r="C917" s="14">
        <v>1441</v>
      </c>
      <c r="D917" s="14">
        <v>1440011</v>
      </c>
      <c r="E917" s="14">
        <v>145</v>
      </c>
      <c r="F917" s="14">
        <v>2025</v>
      </c>
      <c r="G917" s="14">
        <v>95644954668</v>
      </c>
      <c r="H917" s="15" t="s">
        <v>385</v>
      </c>
      <c r="I917" s="14">
        <v>3611</v>
      </c>
      <c r="J917" s="14" t="s">
        <v>153</v>
      </c>
      <c r="K917" s="16">
        <v>45938</v>
      </c>
      <c r="L917" s="14">
        <v>6423</v>
      </c>
      <c r="M917" s="34">
        <f t="shared" si="44"/>
        <v>9985.08</v>
      </c>
      <c r="N917" s="17">
        <v>8314.89</v>
      </c>
      <c r="O917" s="17">
        <v>1670.19</v>
      </c>
      <c r="P917" s="3">
        <v>0</v>
      </c>
    </row>
    <row r="918" spans="1:16" ht="24.95" customHeight="1" x14ac:dyDescent="0.2">
      <c r="A918" s="21" t="str">
        <f t="shared" si="42"/>
        <v>1441|1440011|145|2025|95644954668|3611|9985,08</v>
      </c>
      <c r="B918" s="21" t="str">
        <f t="shared" si="43"/>
        <v>1441|1440011|145|2025|7182</v>
      </c>
      <c r="C918" s="14">
        <v>1441</v>
      </c>
      <c r="D918" s="14">
        <v>1440011</v>
      </c>
      <c r="E918" s="14">
        <v>145</v>
      </c>
      <c r="F918" s="14">
        <v>2025</v>
      </c>
      <c r="G918" s="14">
        <v>95644954668</v>
      </c>
      <c r="H918" s="15" t="s">
        <v>385</v>
      </c>
      <c r="I918" s="14">
        <v>3611</v>
      </c>
      <c r="J918" s="14" t="s">
        <v>153</v>
      </c>
      <c r="K918" s="16">
        <v>45971</v>
      </c>
      <c r="L918" s="14">
        <v>7182</v>
      </c>
      <c r="M918" s="34">
        <f t="shared" si="44"/>
        <v>9985.08</v>
      </c>
      <c r="N918" s="17">
        <v>8314.89</v>
      </c>
      <c r="O918" s="17">
        <v>1670.19</v>
      </c>
      <c r="P918" s="3">
        <v>0</v>
      </c>
    </row>
    <row r="919" spans="1:16" ht="24.95" customHeight="1" x14ac:dyDescent="0.2">
      <c r="A919" s="21" t="str">
        <f t="shared" si="42"/>
        <v>1441|1440011|146|2025|34028316001509|3906|236579,29</v>
      </c>
      <c r="B919" s="21" t="str">
        <f t="shared" si="43"/>
        <v>1441|1440011|146|2025|6602</v>
      </c>
      <c r="C919" s="14">
        <v>1441</v>
      </c>
      <c r="D919" s="14">
        <v>1440011</v>
      </c>
      <c r="E919" s="14">
        <v>146</v>
      </c>
      <c r="F919" s="14">
        <v>2025</v>
      </c>
      <c r="G919" s="14">
        <v>34028316001509</v>
      </c>
      <c r="H919" s="15" t="s">
        <v>386</v>
      </c>
      <c r="I919" s="14">
        <v>3906</v>
      </c>
      <c r="J919" s="14" t="s">
        <v>148</v>
      </c>
      <c r="K919" s="16">
        <v>45939</v>
      </c>
      <c r="L919" s="14">
        <v>6602</v>
      </c>
      <c r="M919" s="34">
        <f t="shared" si="44"/>
        <v>236579.29</v>
      </c>
      <c r="N919" s="17">
        <v>236579.29</v>
      </c>
      <c r="O919" s="17">
        <v>0</v>
      </c>
      <c r="P919" s="3">
        <v>0</v>
      </c>
    </row>
    <row r="920" spans="1:16" ht="24.95" customHeight="1" x14ac:dyDescent="0.2">
      <c r="A920" s="21" t="str">
        <f t="shared" si="42"/>
        <v>1441|1440011|146|2025|34028316001509|3906|222790,24</v>
      </c>
      <c r="B920" s="21" t="str">
        <f t="shared" si="43"/>
        <v>1441|1440011|146|2025|7270</v>
      </c>
      <c r="C920" s="14">
        <v>1441</v>
      </c>
      <c r="D920" s="14">
        <v>1440011</v>
      </c>
      <c r="E920" s="14">
        <v>146</v>
      </c>
      <c r="F920" s="14">
        <v>2025</v>
      </c>
      <c r="G920" s="14">
        <v>34028316001509</v>
      </c>
      <c r="H920" s="15" t="s">
        <v>386</v>
      </c>
      <c r="I920" s="14">
        <v>3906</v>
      </c>
      <c r="J920" s="14" t="s">
        <v>148</v>
      </c>
      <c r="K920" s="16">
        <v>45972</v>
      </c>
      <c r="L920" s="14">
        <v>7270</v>
      </c>
      <c r="M920" s="34">
        <f t="shared" si="44"/>
        <v>222790.24</v>
      </c>
      <c r="N920" s="17">
        <v>222790.24</v>
      </c>
      <c r="O920" s="17">
        <v>0</v>
      </c>
      <c r="P920" s="3">
        <v>0</v>
      </c>
    </row>
    <row r="921" spans="1:16" ht="24.95" customHeight="1" x14ac:dyDescent="0.2">
      <c r="A921" s="21" t="str">
        <f t="shared" si="42"/>
        <v>1441|1440011|147|2025|41733882000181|3920|8648,95</v>
      </c>
      <c r="B921" s="21" t="str">
        <f t="shared" si="43"/>
        <v>1441|1440011|147|2025|6425</v>
      </c>
      <c r="C921" s="14">
        <v>1441</v>
      </c>
      <c r="D921" s="14">
        <v>1440011</v>
      </c>
      <c r="E921" s="14">
        <v>147</v>
      </c>
      <c r="F921" s="14">
        <v>2025</v>
      </c>
      <c r="G921" s="14">
        <v>41733882000181</v>
      </c>
      <c r="H921" s="15" t="s">
        <v>387</v>
      </c>
      <c r="I921" s="14">
        <v>3920</v>
      </c>
      <c r="J921" s="14" t="s">
        <v>148</v>
      </c>
      <c r="K921" s="16">
        <v>45938</v>
      </c>
      <c r="L921" s="14">
        <v>6425</v>
      </c>
      <c r="M921" s="34">
        <f t="shared" si="44"/>
        <v>8648.9499999999989</v>
      </c>
      <c r="N921" s="17">
        <v>8233.7999999999993</v>
      </c>
      <c r="O921" s="17">
        <v>415.15</v>
      </c>
      <c r="P921" s="3">
        <v>0</v>
      </c>
    </row>
    <row r="922" spans="1:16" ht="24.95" customHeight="1" x14ac:dyDescent="0.2">
      <c r="A922" s="21" t="str">
        <f t="shared" si="42"/>
        <v>1441|1440011|147|2025|41733882000181|3920|8648,95</v>
      </c>
      <c r="B922" s="21" t="str">
        <f t="shared" si="43"/>
        <v>1441|1440011|147|2025|7333</v>
      </c>
      <c r="C922" s="14">
        <v>1441</v>
      </c>
      <c r="D922" s="14">
        <v>1440011</v>
      </c>
      <c r="E922" s="14">
        <v>147</v>
      </c>
      <c r="F922" s="14">
        <v>2025</v>
      </c>
      <c r="G922" s="14">
        <v>41733882000181</v>
      </c>
      <c r="H922" s="15" t="s">
        <v>387</v>
      </c>
      <c r="I922" s="14">
        <v>3920</v>
      </c>
      <c r="J922" s="14" t="s">
        <v>148</v>
      </c>
      <c r="K922" s="16">
        <v>45972</v>
      </c>
      <c r="L922" s="14">
        <v>7333</v>
      </c>
      <c r="M922" s="34">
        <f t="shared" si="44"/>
        <v>8648.9499999999989</v>
      </c>
      <c r="N922" s="17">
        <v>8233.7999999999993</v>
      </c>
      <c r="O922" s="17">
        <v>415.15</v>
      </c>
      <c r="P922" s="3">
        <v>0</v>
      </c>
    </row>
    <row r="923" spans="1:16" ht="24.95" customHeight="1" x14ac:dyDescent="0.2">
      <c r="A923" s="21" t="str">
        <f t="shared" si="42"/>
        <v>1441|1440011|148|2025|23732170000166|3920|16007,38</v>
      </c>
      <c r="B923" s="21" t="str">
        <f t="shared" si="43"/>
        <v>1441|1440011|148|2025|6434</v>
      </c>
      <c r="C923" s="14">
        <v>1441</v>
      </c>
      <c r="D923" s="14">
        <v>1440011</v>
      </c>
      <c r="E923" s="14">
        <v>148</v>
      </c>
      <c r="F923" s="14">
        <v>2025</v>
      </c>
      <c r="G923" s="14">
        <v>23732170000166</v>
      </c>
      <c r="H923" s="15" t="s">
        <v>307</v>
      </c>
      <c r="I923" s="14">
        <v>3920</v>
      </c>
      <c r="J923" s="14" t="s">
        <v>148</v>
      </c>
      <c r="K923" s="16">
        <v>45938</v>
      </c>
      <c r="L923" s="14">
        <v>6434</v>
      </c>
      <c r="M923" s="34">
        <f t="shared" si="44"/>
        <v>16007.380000000001</v>
      </c>
      <c r="N923" s="17">
        <v>15239.03</v>
      </c>
      <c r="O923" s="17">
        <v>768.35</v>
      </c>
      <c r="P923" s="3">
        <v>0</v>
      </c>
    </row>
    <row r="924" spans="1:16" ht="24.95" customHeight="1" x14ac:dyDescent="0.2">
      <c r="A924" s="21" t="str">
        <f t="shared" si="42"/>
        <v>1441|1440011|148|2025|23732170000166|3920|16007,38</v>
      </c>
      <c r="B924" s="21" t="str">
        <f t="shared" si="43"/>
        <v>1441|1440011|148|2025|7335</v>
      </c>
      <c r="C924" s="14">
        <v>1441</v>
      </c>
      <c r="D924" s="14">
        <v>1440011</v>
      </c>
      <c r="E924" s="14">
        <v>148</v>
      </c>
      <c r="F924" s="14">
        <v>2025</v>
      </c>
      <c r="G924" s="14">
        <v>23732170000166</v>
      </c>
      <c r="H924" s="15" t="s">
        <v>307</v>
      </c>
      <c r="I924" s="14">
        <v>3920</v>
      </c>
      <c r="J924" s="14" t="s">
        <v>148</v>
      </c>
      <c r="K924" s="16">
        <v>45972</v>
      </c>
      <c r="L924" s="14">
        <v>7335</v>
      </c>
      <c r="M924" s="34">
        <f t="shared" si="44"/>
        <v>16007.380000000001</v>
      </c>
      <c r="N924" s="17">
        <v>15239.03</v>
      </c>
      <c r="O924" s="17">
        <v>768.35</v>
      </c>
      <c r="P924" s="3">
        <v>0</v>
      </c>
    </row>
    <row r="925" spans="1:16" ht="24.95" customHeight="1" x14ac:dyDescent="0.2">
      <c r="A925" s="21" t="str">
        <f t="shared" si="42"/>
        <v>1441|1440011|150|2025|22510183000128|3920|14294,6</v>
      </c>
      <c r="B925" s="21" t="str">
        <f t="shared" si="43"/>
        <v>1441|1440011|150|2025|6479</v>
      </c>
      <c r="C925" s="14">
        <v>1441</v>
      </c>
      <c r="D925" s="14">
        <v>1440011</v>
      </c>
      <c r="E925" s="14">
        <v>150</v>
      </c>
      <c r="F925" s="14">
        <v>2025</v>
      </c>
      <c r="G925" s="14">
        <v>22510183000128</v>
      </c>
      <c r="H925" s="15" t="s">
        <v>388</v>
      </c>
      <c r="I925" s="14">
        <v>3920</v>
      </c>
      <c r="J925" s="14" t="s">
        <v>148</v>
      </c>
      <c r="K925" s="16">
        <v>45939</v>
      </c>
      <c r="L925" s="14">
        <v>6479</v>
      </c>
      <c r="M925" s="34">
        <f t="shared" si="44"/>
        <v>14294.599999999999</v>
      </c>
      <c r="N925" s="17">
        <v>13608.46</v>
      </c>
      <c r="O925" s="17">
        <v>686.14</v>
      </c>
      <c r="P925" s="3">
        <v>0</v>
      </c>
    </row>
    <row r="926" spans="1:16" ht="24.95" customHeight="1" x14ac:dyDescent="0.2">
      <c r="A926" s="21" t="str">
        <f t="shared" si="42"/>
        <v>1441|1440011|150|2025|22510183000128|3920|14294,6</v>
      </c>
      <c r="B926" s="21" t="str">
        <f t="shared" si="43"/>
        <v>1441|1440011|150|2025|7330</v>
      </c>
      <c r="C926" s="14">
        <v>1441</v>
      </c>
      <c r="D926" s="14">
        <v>1440011</v>
      </c>
      <c r="E926" s="14">
        <v>150</v>
      </c>
      <c r="F926" s="14">
        <v>2025</v>
      </c>
      <c r="G926" s="14">
        <v>22510183000128</v>
      </c>
      <c r="H926" s="15" t="s">
        <v>388</v>
      </c>
      <c r="I926" s="14">
        <v>3920</v>
      </c>
      <c r="J926" s="14" t="s">
        <v>148</v>
      </c>
      <c r="K926" s="16">
        <v>45972</v>
      </c>
      <c r="L926" s="14">
        <v>7330</v>
      </c>
      <c r="M926" s="34">
        <f t="shared" si="44"/>
        <v>14294.599999999999</v>
      </c>
      <c r="N926" s="17">
        <v>13608.46</v>
      </c>
      <c r="O926" s="17">
        <v>686.14</v>
      </c>
      <c r="P926" s="3">
        <v>0</v>
      </c>
    </row>
    <row r="927" spans="1:16" ht="24.95" customHeight="1" x14ac:dyDescent="0.2">
      <c r="A927" s="21" t="str">
        <f t="shared" si="42"/>
        <v>1441|1440011|151|2025|38437345000180|3920|10978,47</v>
      </c>
      <c r="B927" s="21" t="str">
        <f t="shared" si="43"/>
        <v>1441|1440011|151|2025|6444</v>
      </c>
      <c r="C927" s="14">
        <v>1441</v>
      </c>
      <c r="D927" s="14">
        <v>1440011</v>
      </c>
      <c r="E927" s="14">
        <v>151</v>
      </c>
      <c r="F927" s="14">
        <v>2025</v>
      </c>
      <c r="G927" s="14">
        <v>38437345000180</v>
      </c>
      <c r="H927" s="15" t="s">
        <v>389</v>
      </c>
      <c r="I927" s="14">
        <v>3920</v>
      </c>
      <c r="J927" s="14" t="s">
        <v>148</v>
      </c>
      <c r="K927" s="16">
        <v>45938</v>
      </c>
      <c r="L927" s="14">
        <v>6444</v>
      </c>
      <c r="M927" s="34">
        <f t="shared" si="44"/>
        <v>10978.47</v>
      </c>
      <c r="N927" s="17">
        <v>10451.5</v>
      </c>
      <c r="O927" s="17">
        <v>526.97</v>
      </c>
      <c r="P927" s="3">
        <v>0</v>
      </c>
    </row>
    <row r="928" spans="1:16" ht="24.95" customHeight="1" x14ac:dyDescent="0.2">
      <c r="A928" s="21" t="str">
        <f t="shared" si="42"/>
        <v>1441|1440011|151|2025|38437345000180|3920|10978,47</v>
      </c>
      <c r="B928" s="21" t="str">
        <f t="shared" si="43"/>
        <v>1441|1440011|151|2025|7337</v>
      </c>
      <c r="C928" s="14">
        <v>1441</v>
      </c>
      <c r="D928" s="14">
        <v>1440011</v>
      </c>
      <c r="E928" s="14">
        <v>151</v>
      </c>
      <c r="F928" s="14">
        <v>2025</v>
      </c>
      <c r="G928" s="14">
        <v>38437345000180</v>
      </c>
      <c r="H928" s="15" t="s">
        <v>389</v>
      </c>
      <c r="I928" s="14">
        <v>3920</v>
      </c>
      <c r="J928" s="14" t="s">
        <v>148</v>
      </c>
      <c r="K928" s="16">
        <v>45972</v>
      </c>
      <c r="L928" s="14">
        <v>7337</v>
      </c>
      <c r="M928" s="34">
        <f t="shared" si="44"/>
        <v>10978.47</v>
      </c>
      <c r="N928" s="17">
        <v>10451.5</v>
      </c>
      <c r="O928" s="17">
        <v>526.97</v>
      </c>
      <c r="P928" s="3">
        <v>0</v>
      </c>
    </row>
    <row r="929" spans="1:16" ht="24.95" customHeight="1" x14ac:dyDescent="0.2">
      <c r="A929" s="21" t="str">
        <f t="shared" si="42"/>
        <v>1441|1440011|152|2025|14165537000116|3920|8404,1</v>
      </c>
      <c r="B929" s="21" t="str">
        <f t="shared" si="43"/>
        <v>1441|1440011|152|2025|6469</v>
      </c>
      <c r="C929" s="14">
        <v>1441</v>
      </c>
      <c r="D929" s="14">
        <v>1440011</v>
      </c>
      <c r="E929" s="14">
        <v>152</v>
      </c>
      <c r="F929" s="14">
        <v>2025</v>
      </c>
      <c r="G929" s="14">
        <v>14165537000116</v>
      </c>
      <c r="H929" s="15" t="s">
        <v>390</v>
      </c>
      <c r="I929" s="14">
        <v>3920</v>
      </c>
      <c r="J929" s="14" t="s">
        <v>148</v>
      </c>
      <c r="K929" s="16">
        <v>45939</v>
      </c>
      <c r="L929" s="14">
        <v>6469</v>
      </c>
      <c r="M929" s="34">
        <f t="shared" si="44"/>
        <v>8404.1</v>
      </c>
      <c r="N929" s="17">
        <v>8000.7</v>
      </c>
      <c r="O929" s="17">
        <v>403.4</v>
      </c>
      <c r="P929" s="3">
        <v>0</v>
      </c>
    </row>
    <row r="930" spans="1:16" ht="24.95" customHeight="1" x14ac:dyDescent="0.2">
      <c r="A930" s="21" t="str">
        <f t="shared" si="42"/>
        <v>1441|1440011|152|2025|14165537000116|3920|8404,1</v>
      </c>
      <c r="B930" s="21" t="str">
        <f t="shared" si="43"/>
        <v>1441|1440011|152|2025|7345</v>
      </c>
      <c r="C930" s="14">
        <v>1441</v>
      </c>
      <c r="D930" s="14">
        <v>1440011</v>
      </c>
      <c r="E930" s="14">
        <v>152</v>
      </c>
      <c r="F930" s="14">
        <v>2025</v>
      </c>
      <c r="G930" s="14">
        <v>14165537000116</v>
      </c>
      <c r="H930" s="15" t="s">
        <v>390</v>
      </c>
      <c r="I930" s="14">
        <v>3920</v>
      </c>
      <c r="J930" s="14" t="s">
        <v>148</v>
      </c>
      <c r="K930" s="16">
        <v>45972</v>
      </c>
      <c r="L930" s="14">
        <v>7345</v>
      </c>
      <c r="M930" s="34">
        <f t="shared" si="44"/>
        <v>8404.1</v>
      </c>
      <c r="N930" s="17">
        <v>8000.7</v>
      </c>
      <c r="O930" s="17">
        <v>403.4</v>
      </c>
      <c r="P930" s="3">
        <v>0</v>
      </c>
    </row>
    <row r="931" spans="1:16" ht="24.95" customHeight="1" x14ac:dyDescent="0.2">
      <c r="A931" s="21" t="str">
        <f t="shared" si="42"/>
        <v>1441|1440011|153|2025|11027551000165|3920|7796,28</v>
      </c>
      <c r="B931" s="21" t="str">
        <f t="shared" si="43"/>
        <v>1441|1440011|153|2025|6438</v>
      </c>
      <c r="C931" s="14">
        <v>1441</v>
      </c>
      <c r="D931" s="14">
        <v>1440011</v>
      </c>
      <c r="E931" s="14">
        <v>153</v>
      </c>
      <c r="F931" s="14">
        <v>2025</v>
      </c>
      <c r="G931" s="14">
        <v>11027551000165</v>
      </c>
      <c r="H931" s="15" t="s">
        <v>391</v>
      </c>
      <c r="I931" s="14">
        <v>3920</v>
      </c>
      <c r="J931" s="14" t="s">
        <v>148</v>
      </c>
      <c r="K931" s="16">
        <v>45938</v>
      </c>
      <c r="L931" s="14">
        <v>6438</v>
      </c>
      <c r="M931" s="34">
        <f t="shared" si="44"/>
        <v>7796.2800000000007</v>
      </c>
      <c r="N931" s="17">
        <v>7422.06</v>
      </c>
      <c r="O931" s="17">
        <v>374.22</v>
      </c>
      <c r="P931" s="3">
        <v>0</v>
      </c>
    </row>
    <row r="932" spans="1:16" ht="24.95" customHeight="1" x14ac:dyDescent="0.2">
      <c r="A932" s="21" t="str">
        <f t="shared" si="42"/>
        <v>1441|1440011|153|2025|11027551000165|3920|7796,28</v>
      </c>
      <c r="B932" s="21" t="str">
        <f t="shared" si="43"/>
        <v>1441|1440011|153|2025|7302</v>
      </c>
      <c r="C932" s="14">
        <v>1441</v>
      </c>
      <c r="D932" s="14">
        <v>1440011</v>
      </c>
      <c r="E932" s="14">
        <v>153</v>
      </c>
      <c r="F932" s="14">
        <v>2025</v>
      </c>
      <c r="G932" s="14">
        <v>11027551000165</v>
      </c>
      <c r="H932" s="15" t="s">
        <v>391</v>
      </c>
      <c r="I932" s="14">
        <v>3920</v>
      </c>
      <c r="J932" s="14" t="s">
        <v>148</v>
      </c>
      <c r="K932" s="16">
        <v>45972</v>
      </c>
      <c r="L932" s="14">
        <v>7302</v>
      </c>
      <c r="M932" s="34">
        <f t="shared" si="44"/>
        <v>7796.2800000000007</v>
      </c>
      <c r="N932" s="17">
        <v>7422.06</v>
      </c>
      <c r="O932" s="17">
        <v>374.22</v>
      </c>
      <c r="P932" s="3">
        <v>0</v>
      </c>
    </row>
    <row r="933" spans="1:16" ht="24.95" customHeight="1" x14ac:dyDescent="0.2">
      <c r="A933" s="21" t="str">
        <f t="shared" si="42"/>
        <v>1441|1440011|154|2025|38236252000197|3920|26220,15</v>
      </c>
      <c r="B933" s="21" t="str">
        <f t="shared" si="43"/>
        <v>1441|1440011|154|2025|6442</v>
      </c>
      <c r="C933" s="14">
        <v>1441</v>
      </c>
      <c r="D933" s="14">
        <v>1440011</v>
      </c>
      <c r="E933" s="14">
        <v>154</v>
      </c>
      <c r="F933" s="14">
        <v>2025</v>
      </c>
      <c r="G933" s="14">
        <v>38236252000197</v>
      </c>
      <c r="H933" s="15" t="s">
        <v>392</v>
      </c>
      <c r="I933" s="14">
        <v>3920</v>
      </c>
      <c r="J933" s="14" t="s">
        <v>148</v>
      </c>
      <c r="K933" s="16">
        <v>45938</v>
      </c>
      <c r="L933" s="14">
        <v>6442</v>
      </c>
      <c r="M933" s="34">
        <f t="shared" si="44"/>
        <v>26220.15</v>
      </c>
      <c r="N933" s="17">
        <v>24961.58</v>
      </c>
      <c r="O933" s="17">
        <v>1258.57</v>
      </c>
      <c r="P933" s="3">
        <v>0</v>
      </c>
    </row>
    <row r="934" spans="1:16" ht="24.95" customHeight="1" x14ac:dyDescent="0.2">
      <c r="A934" s="21" t="str">
        <f t="shared" si="42"/>
        <v>1441|1440011|154|2025|38236252000197|3920|26220,15</v>
      </c>
      <c r="B934" s="21" t="str">
        <f t="shared" si="43"/>
        <v>1441|1440011|154|2025|7304</v>
      </c>
      <c r="C934" s="14">
        <v>1441</v>
      </c>
      <c r="D934" s="14">
        <v>1440011</v>
      </c>
      <c r="E934" s="14">
        <v>154</v>
      </c>
      <c r="F934" s="14">
        <v>2025</v>
      </c>
      <c r="G934" s="14">
        <v>38236252000197</v>
      </c>
      <c r="H934" s="15" t="s">
        <v>392</v>
      </c>
      <c r="I934" s="14">
        <v>3920</v>
      </c>
      <c r="J934" s="14" t="s">
        <v>148</v>
      </c>
      <c r="K934" s="16">
        <v>45972</v>
      </c>
      <c r="L934" s="14">
        <v>7304</v>
      </c>
      <c r="M934" s="34">
        <f t="shared" si="44"/>
        <v>26220.15</v>
      </c>
      <c r="N934" s="17">
        <v>24961.58</v>
      </c>
      <c r="O934" s="17">
        <v>1258.57</v>
      </c>
      <c r="P934" s="3">
        <v>0</v>
      </c>
    </row>
    <row r="935" spans="1:16" ht="24.95" customHeight="1" x14ac:dyDescent="0.2">
      <c r="A935" s="21" t="str">
        <f t="shared" si="42"/>
        <v>1441|1440011|155|2025|34975444000164|3920|42953,91</v>
      </c>
      <c r="B935" s="21" t="str">
        <f t="shared" si="43"/>
        <v>1441|1440011|155|2025|6443</v>
      </c>
      <c r="C935" s="14">
        <v>1441</v>
      </c>
      <c r="D935" s="14">
        <v>1440011</v>
      </c>
      <c r="E935" s="14">
        <v>155</v>
      </c>
      <c r="F935" s="14">
        <v>2025</v>
      </c>
      <c r="G935" s="14">
        <v>34975444000164</v>
      </c>
      <c r="H935" s="15" t="s">
        <v>308</v>
      </c>
      <c r="I935" s="14">
        <v>3920</v>
      </c>
      <c r="J935" s="14" t="s">
        <v>148</v>
      </c>
      <c r="K935" s="16">
        <v>45938</v>
      </c>
      <c r="L935" s="14">
        <v>6443</v>
      </c>
      <c r="M935" s="34">
        <f t="shared" si="44"/>
        <v>42953.91</v>
      </c>
      <c r="N935" s="17">
        <v>40892.120000000003</v>
      </c>
      <c r="O935" s="17">
        <v>2061.79</v>
      </c>
      <c r="P935" s="3">
        <v>0</v>
      </c>
    </row>
    <row r="936" spans="1:16" ht="24.95" customHeight="1" x14ac:dyDescent="0.2">
      <c r="A936" s="21" t="str">
        <f t="shared" si="42"/>
        <v>1441|1440011|155|2025|34975444000164|3920|42953,91</v>
      </c>
      <c r="B936" s="21" t="str">
        <f t="shared" si="43"/>
        <v>1441|1440011|155|2025|7306</v>
      </c>
      <c r="C936" s="14">
        <v>1441</v>
      </c>
      <c r="D936" s="14">
        <v>1440011</v>
      </c>
      <c r="E936" s="14">
        <v>155</v>
      </c>
      <c r="F936" s="14">
        <v>2025</v>
      </c>
      <c r="G936" s="14">
        <v>34975444000164</v>
      </c>
      <c r="H936" s="15" t="s">
        <v>308</v>
      </c>
      <c r="I936" s="14">
        <v>3920</v>
      </c>
      <c r="J936" s="14" t="s">
        <v>148</v>
      </c>
      <c r="K936" s="16">
        <v>45972</v>
      </c>
      <c r="L936" s="14">
        <v>7306</v>
      </c>
      <c r="M936" s="34">
        <f t="shared" si="44"/>
        <v>42953.91</v>
      </c>
      <c r="N936" s="17">
        <v>40892.120000000003</v>
      </c>
      <c r="O936" s="17">
        <v>2061.79</v>
      </c>
      <c r="P936" s="3">
        <v>0</v>
      </c>
    </row>
    <row r="937" spans="1:16" ht="24.95" customHeight="1" x14ac:dyDescent="0.2">
      <c r="A937" s="21" t="str">
        <f t="shared" si="42"/>
        <v>1441|1440011|156|2025|99999957803|3601|2989300,04</v>
      </c>
      <c r="B937" s="21" t="str">
        <f t="shared" si="43"/>
        <v>1441|1440011|156|2025|358</v>
      </c>
      <c r="C937" s="14">
        <v>1441</v>
      </c>
      <c r="D937" s="14">
        <v>1440011</v>
      </c>
      <c r="E937" s="14">
        <v>156</v>
      </c>
      <c r="F937" s="14">
        <v>2025</v>
      </c>
      <c r="G937" s="14">
        <v>99999957803</v>
      </c>
      <c r="H937" s="15" t="s">
        <v>393</v>
      </c>
      <c r="I937" s="14">
        <v>3601</v>
      </c>
      <c r="J937" s="14" t="s">
        <v>153</v>
      </c>
      <c r="K937" s="16">
        <v>45959</v>
      </c>
      <c r="L937" s="14">
        <v>358</v>
      </c>
      <c r="M937" s="34">
        <f t="shared" si="44"/>
        <v>2989398.97</v>
      </c>
      <c r="N937" s="17">
        <v>2989398.97</v>
      </c>
      <c r="O937" s="17">
        <v>0</v>
      </c>
      <c r="P937" s="3">
        <v>98.93</v>
      </c>
    </row>
    <row r="938" spans="1:16" ht="24.95" customHeight="1" x14ac:dyDescent="0.2">
      <c r="A938" s="21" t="str">
        <f t="shared" si="42"/>
        <v>1441|1440011|157|2025|33224254000142|3704|5208196,66</v>
      </c>
      <c r="B938" s="21" t="str">
        <f t="shared" si="43"/>
        <v>1441|1440011|157|2025|6749</v>
      </c>
      <c r="C938" s="14">
        <v>1441</v>
      </c>
      <c r="D938" s="14">
        <v>1440011</v>
      </c>
      <c r="E938" s="14">
        <v>157</v>
      </c>
      <c r="F938" s="14">
        <v>2025</v>
      </c>
      <c r="G938" s="14">
        <v>33224254000142</v>
      </c>
      <c r="H938" s="15" t="s">
        <v>331</v>
      </c>
      <c r="I938" s="14">
        <v>3704</v>
      </c>
      <c r="J938" s="14" t="s">
        <v>332</v>
      </c>
      <c r="K938" s="16">
        <v>45950</v>
      </c>
      <c r="L938" s="14">
        <v>6749</v>
      </c>
      <c r="M938" s="34">
        <f t="shared" si="44"/>
        <v>5208196.66</v>
      </c>
      <c r="N938" s="17">
        <v>4926444.82</v>
      </c>
      <c r="O938" s="17">
        <v>281751.84000000003</v>
      </c>
      <c r="P938" s="3">
        <v>0</v>
      </c>
    </row>
    <row r="939" spans="1:16" ht="24.95" customHeight="1" x14ac:dyDescent="0.2">
      <c r="A939" s="21" t="str">
        <f t="shared" si="42"/>
        <v>1441|1440011|158|2025|33224254000142|3703|834755,16</v>
      </c>
      <c r="B939" s="21" t="str">
        <f t="shared" si="43"/>
        <v>1441|1440011|158|2025|6750</v>
      </c>
      <c r="C939" s="14">
        <v>1441</v>
      </c>
      <c r="D939" s="14">
        <v>1440011</v>
      </c>
      <c r="E939" s="14">
        <v>158</v>
      </c>
      <c r="F939" s="14">
        <v>2025</v>
      </c>
      <c r="G939" s="14">
        <v>33224254000142</v>
      </c>
      <c r="H939" s="15" t="s">
        <v>331</v>
      </c>
      <c r="I939" s="14">
        <v>3703</v>
      </c>
      <c r="J939" s="14" t="s">
        <v>332</v>
      </c>
      <c r="K939" s="16">
        <v>45950</v>
      </c>
      <c r="L939" s="14">
        <v>6750</v>
      </c>
      <c r="M939" s="34">
        <f t="shared" si="44"/>
        <v>834755.16</v>
      </c>
      <c r="N939" s="17">
        <v>789194.28</v>
      </c>
      <c r="O939" s="17">
        <v>45560.88</v>
      </c>
      <c r="P939" s="3">
        <v>0</v>
      </c>
    </row>
    <row r="940" spans="1:16" ht="24.95" customHeight="1" x14ac:dyDescent="0.2">
      <c r="A940" s="21" t="str">
        <f t="shared" si="42"/>
        <v>1441|1440011|161|2025|17282880000139|3918|3124</v>
      </c>
      <c r="B940" s="21" t="str">
        <f t="shared" si="43"/>
        <v>1441|1440011|161|2025|6698</v>
      </c>
      <c r="C940" s="14">
        <v>1441</v>
      </c>
      <c r="D940" s="14">
        <v>1440011</v>
      </c>
      <c r="E940" s="14">
        <v>161</v>
      </c>
      <c r="F940" s="14">
        <v>2025</v>
      </c>
      <c r="G940" s="14">
        <v>17282880000139</v>
      </c>
      <c r="H940" s="15" t="s">
        <v>394</v>
      </c>
      <c r="I940" s="14">
        <v>3918</v>
      </c>
      <c r="J940" s="14" t="s">
        <v>148</v>
      </c>
      <c r="K940" s="16">
        <v>45945</v>
      </c>
      <c r="L940" s="14">
        <v>6698</v>
      </c>
      <c r="M940" s="34">
        <f t="shared" si="44"/>
        <v>3124</v>
      </c>
      <c r="N940" s="17">
        <v>3124</v>
      </c>
      <c r="O940" s="17">
        <v>0</v>
      </c>
      <c r="P940" s="3">
        <v>0</v>
      </c>
    </row>
    <row r="941" spans="1:16" ht="24.95" customHeight="1" x14ac:dyDescent="0.2">
      <c r="A941" s="21" t="str">
        <f t="shared" si="42"/>
        <v>1441|1440011|161|2025|17282880000139|3918|12331,2</v>
      </c>
      <c r="B941" s="21" t="str">
        <f t="shared" si="43"/>
        <v>1441|1440011|161|2025|6700</v>
      </c>
      <c r="C941" s="14">
        <v>1441</v>
      </c>
      <c r="D941" s="14">
        <v>1440011</v>
      </c>
      <c r="E941" s="14">
        <v>161</v>
      </c>
      <c r="F941" s="14">
        <v>2025</v>
      </c>
      <c r="G941" s="14">
        <v>17282880000139</v>
      </c>
      <c r="H941" s="15" t="s">
        <v>394</v>
      </c>
      <c r="I941" s="14">
        <v>3918</v>
      </c>
      <c r="J941" s="14" t="s">
        <v>148</v>
      </c>
      <c r="K941" s="16">
        <v>45945</v>
      </c>
      <c r="L941" s="14">
        <v>6700</v>
      </c>
      <c r="M941" s="34">
        <f t="shared" si="44"/>
        <v>12331.2</v>
      </c>
      <c r="N941" s="17">
        <v>12331.2</v>
      </c>
      <c r="O941" s="17">
        <v>0</v>
      </c>
      <c r="P941" s="3">
        <v>0</v>
      </c>
    </row>
    <row r="942" spans="1:16" ht="24.95" customHeight="1" x14ac:dyDescent="0.2">
      <c r="A942" s="21" t="str">
        <f t="shared" si="42"/>
        <v>1441|1440011|161|2025|17282880000139|3918|5156,93</v>
      </c>
      <c r="B942" s="21" t="str">
        <f t="shared" si="43"/>
        <v>1441|1440011|161|2025|6702</v>
      </c>
      <c r="C942" s="14">
        <v>1441</v>
      </c>
      <c r="D942" s="14">
        <v>1440011</v>
      </c>
      <c r="E942" s="14">
        <v>161</v>
      </c>
      <c r="F942" s="14">
        <v>2025</v>
      </c>
      <c r="G942" s="14">
        <v>17282880000139</v>
      </c>
      <c r="H942" s="15" t="s">
        <v>394</v>
      </c>
      <c r="I942" s="14">
        <v>3918</v>
      </c>
      <c r="J942" s="14" t="s">
        <v>148</v>
      </c>
      <c r="K942" s="16">
        <v>45945</v>
      </c>
      <c r="L942" s="14">
        <v>6702</v>
      </c>
      <c r="M942" s="34">
        <f t="shared" si="44"/>
        <v>5156.93</v>
      </c>
      <c r="N942" s="17">
        <v>5156.93</v>
      </c>
      <c r="O942" s="17">
        <v>0</v>
      </c>
      <c r="P942" s="3">
        <v>0</v>
      </c>
    </row>
    <row r="943" spans="1:16" ht="24.95" customHeight="1" x14ac:dyDescent="0.2">
      <c r="A943" s="21" t="str">
        <f t="shared" si="42"/>
        <v>1441|1440011|162|2025|45347438000189|3920|15829,46</v>
      </c>
      <c r="B943" s="21" t="str">
        <f t="shared" si="43"/>
        <v>1441|1440011|162|2025|6402</v>
      </c>
      <c r="C943" s="14">
        <v>1441</v>
      </c>
      <c r="D943" s="14">
        <v>1440011</v>
      </c>
      <c r="E943" s="14">
        <v>162</v>
      </c>
      <c r="F943" s="14">
        <v>2025</v>
      </c>
      <c r="G943" s="14">
        <v>45347438000189</v>
      </c>
      <c r="H943" s="15" t="s">
        <v>395</v>
      </c>
      <c r="I943" s="14">
        <v>3920</v>
      </c>
      <c r="J943" s="14" t="s">
        <v>148</v>
      </c>
      <c r="K943" s="16">
        <v>45938</v>
      </c>
      <c r="L943" s="14">
        <v>6402</v>
      </c>
      <c r="M943" s="34">
        <f t="shared" si="44"/>
        <v>15829.46</v>
      </c>
      <c r="N943" s="17">
        <v>15069.65</v>
      </c>
      <c r="O943" s="17">
        <v>759.81</v>
      </c>
      <c r="P943" s="3">
        <v>0</v>
      </c>
    </row>
    <row r="944" spans="1:16" ht="24.95" customHeight="1" x14ac:dyDescent="0.2">
      <c r="A944" s="21" t="str">
        <f t="shared" si="42"/>
        <v>1441|1440011|162|2025|45347438000189|3920|15829,46</v>
      </c>
      <c r="B944" s="21" t="str">
        <f t="shared" si="43"/>
        <v>1441|1440011|162|2025|7314</v>
      </c>
      <c r="C944" s="14">
        <v>1441</v>
      </c>
      <c r="D944" s="14">
        <v>1440011</v>
      </c>
      <c r="E944" s="14">
        <v>162</v>
      </c>
      <c r="F944" s="14">
        <v>2025</v>
      </c>
      <c r="G944" s="14">
        <v>45347438000189</v>
      </c>
      <c r="H944" s="15" t="s">
        <v>395</v>
      </c>
      <c r="I944" s="14">
        <v>3920</v>
      </c>
      <c r="J944" s="14" t="s">
        <v>148</v>
      </c>
      <c r="K944" s="16">
        <v>45972</v>
      </c>
      <c r="L944" s="14">
        <v>7314</v>
      </c>
      <c r="M944" s="34">
        <f t="shared" si="44"/>
        <v>15829.46</v>
      </c>
      <c r="N944" s="17">
        <v>15069.65</v>
      </c>
      <c r="O944" s="17">
        <v>759.81</v>
      </c>
      <c r="P944" s="3">
        <v>0</v>
      </c>
    </row>
    <row r="945" spans="1:16" ht="24.95" customHeight="1" x14ac:dyDescent="0.2">
      <c r="A945" s="21" t="str">
        <f t="shared" si="42"/>
        <v>1441|1440011|163|2025|21920437000113|3921|1501,03</v>
      </c>
      <c r="B945" s="21" t="str">
        <f t="shared" si="43"/>
        <v>1441|1440011|163|2025|6868</v>
      </c>
      <c r="C945" s="14">
        <v>1441</v>
      </c>
      <c r="D945" s="14">
        <v>1440011</v>
      </c>
      <c r="E945" s="14">
        <v>163</v>
      </c>
      <c r="F945" s="14">
        <v>2025</v>
      </c>
      <c r="G945" s="14">
        <v>21920437000113</v>
      </c>
      <c r="H945" s="15" t="s">
        <v>396</v>
      </c>
      <c r="I945" s="14">
        <v>3921</v>
      </c>
      <c r="J945" s="14" t="s">
        <v>148</v>
      </c>
      <c r="K945" s="16">
        <v>45953</v>
      </c>
      <c r="L945" s="14">
        <v>6868</v>
      </c>
      <c r="M945" s="34">
        <f t="shared" si="44"/>
        <v>1501.03</v>
      </c>
      <c r="N945" s="17">
        <v>1501.03</v>
      </c>
      <c r="O945" s="17">
        <v>0</v>
      </c>
      <c r="P945" s="3">
        <v>0</v>
      </c>
    </row>
    <row r="946" spans="1:16" ht="24.95" customHeight="1" x14ac:dyDescent="0.2">
      <c r="A946" s="21" t="str">
        <f t="shared" si="42"/>
        <v>1441|1440011|163|2025|21920437000113|3921|1501,03</v>
      </c>
      <c r="B946" s="21" t="str">
        <f t="shared" si="43"/>
        <v>1441|1440011|163|2025|6870</v>
      </c>
      <c r="C946" s="14">
        <v>1441</v>
      </c>
      <c r="D946" s="14">
        <v>1440011</v>
      </c>
      <c r="E946" s="14">
        <v>163</v>
      </c>
      <c r="F946" s="14">
        <v>2025</v>
      </c>
      <c r="G946" s="14">
        <v>21920437000113</v>
      </c>
      <c r="H946" s="15" t="s">
        <v>396</v>
      </c>
      <c r="I946" s="14">
        <v>3921</v>
      </c>
      <c r="J946" s="14" t="s">
        <v>148</v>
      </c>
      <c r="K946" s="16">
        <v>45953</v>
      </c>
      <c r="L946" s="14">
        <v>6870</v>
      </c>
      <c r="M946" s="34">
        <f t="shared" si="44"/>
        <v>1501.03</v>
      </c>
      <c r="N946" s="17">
        <v>1501.03</v>
      </c>
      <c r="O946" s="17">
        <v>0</v>
      </c>
      <c r="P946" s="3">
        <v>0</v>
      </c>
    </row>
    <row r="947" spans="1:16" ht="24.95" customHeight="1" x14ac:dyDescent="0.2">
      <c r="A947" s="21" t="str">
        <f t="shared" si="42"/>
        <v>1441|1440011|164|2025|7887283000184|3920|6066,14</v>
      </c>
      <c r="B947" s="21" t="str">
        <f t="shared" si="43"/>
        <v>1441|1440011|164|2025|6503</v>
      </c>
      <c r="C947" s="14">
        <v>1441</v>
      </c>
      <c r="D947" s="14">
        <v>1440011</v>
      </c>
      <c r="E947" s="14">
        <v>164</v>
      </c>
      <c r="F947" s="14">
        <v>2025</v>
      </c>
      <c r="G947" s="14">
        <v>7887283000184</v>
      </c>
      <c r="H947" s="15" t="s">
        <v>397</v>
      </c>
      <c r="I947" s="14">
        <v>3920</v>
      </c>
      <c r="J947" s="14" t="s">
        <v>148</v>
      </c>
      <c r="K947" s="16">
        <v>45939</v>
      </c>
      <c r="L947" s="14">
        <v>6503</v>
      </c>
      <c r="M947" s="34">
        <f t="shared" si="44"/>
        <v>6066.14</v>
      </c>
      <c r="N947" s="17">
        <v>5774.97</v>
      </c>
      <c r="O947" s="17">
        <v>291.17</v>
      </c>
      <c r="P947" s="3">
        <v>0</v>
      </c>
    </row>
    <row r="948" spans="1:16" ht="24.95" customHeight="1" x14ac:dyDescent="0.2">
      <c r="A948" s="21" t="str">
        <f t="shared" si="42"/>
        <v>1441|1440011|164|2025|7887283000184|3920|6066,14</v>
      </c>
      <c r="B948" s="21" t="str">
        <f t="shared" si="43"/>
        <v>1441|1440011|164|2025|7321</v>
      </c>
      <c r="C948" s="14">
        <v>1441</v>
      </c>
      <c r="D948" s="14">
        <v>1440011</v>
      </c>
      <c r="E948" s="14">
        <v>164</v>
      </c>
      <c r="F948" s="14">
        <v>2025</v>
      </c>
      <c r="G948" s="14">
        <v>7887283000184</v>
      </c>
      <c r="H948" s="15" t="s">
        <v>397</v>
      </c>
      <c r="I948" s="14">
        <v>3920</v>
      </c>
      <c r="J948" s="14" t="s">
        <v>148</v>
      </c>
      <c r="K948" s="16">
        <v>45972</v>
      </c>
      <c r="L948" s="14">
        <v>7321</v>
      </c>
      <c r="M948" s="34">
        <f t="shared" si="44"/>
        <v>6066.14</v>
      </c>
      <c r="N948" s="17">
        <v>5774.97</v>
      </c>
      <c r="O948" s="17">
        <v>291.17</v>
      </c>
      <c r="P948" s="3">
        <v>0</v>
      </c>
    </row>
    <row r="949" spans="1:16" ht="24.95" customHeight="1" x14ac:dyDescent="0.2">
      <c r="A949" s="21" t="str">
        <f t="shared" si="42"/>
        <v>1441|1440011|165|2025|9069772000154|3920|16479,86</v>
      </c>
      <c r="B949" s="21" t="str">
        <f t="shared" si="43"/>
        <v>1441|1440011|165|2025|6501</v>
      </c>
      <c r="C949" s="14">
        <v>1441</v>
      </c>
      <c r="D949" s="14">
        <v>1440011</v>
      </c>
      <c r="E949" s="14">
        <v>165</v>
      </c>
      <c r="F949" s="14">
        <v>2025</v>
      </c>
      <c r="G949" s="14">
        <v>9069772000154</v>
      </c>
      <c r="H949" s="15" t="s">
        <v>398</v>
      </c>
      <c r="I949" s="14">
        <v>3920</v>
      </c>
      <c r="J949" s="14" t="s">
        <v>148</v>
      </c>
      <c r="K949" s="16">
        <v>45939</v>
      </c>
      <c r="L949" s="14">
        <v>6501</v>
      </c>
      <c r="M949" s="34">
        <f t="shared" si="44"/>
        <v>16479.86</v>
      </c>
      <c r="N949" s="17">
        <v>15688.83</v>
      </c>
      <c r="O949" s="17">
        <v>791.03</v>
      </c>
      <c r="P949" s="3">
        <v>0</v>
      </c>
    </row>
    <row r="950" spans="1:16" ht="24.95" customHeight="1" x14ac:dyDescent="0.2">
      <c r="A950" s="21" t="str">
        <f t="shared" si="42"/>
        <v>1441|1440011|165|2025|9069772000154|3920|17247,02</v>
      </c>
      <c r="B950" s="21" t="str">
        <f t="shared" si="43"/>
        <v>1441|1440011|165|2025|7203</v>
      </c>
      <c r="C950" s="14">
        <v>1441</v>
      </c>
      <c r="D950" s="14">
        <v>1440011</v>
      </c>
      <c r="E950" s="14">
        <v>165</v>
      </c>
      <c r="F950" s="14">
        <v>2025</v>
      </c>
      <c r="G950" s="14">
        <v>9069772000154</v>
      </c>
      <c r="H950" s="15" t="s">
        <v>398</v>
      </c>
      <c r="I950" s="14">
        <v>3920</v>
      </c>
      <c r="J950" s="14" t="s">
        <v>148</v>
      </c>
      <c r="K950" s="16">
        <v>45971</v>
      </c>
      <c r="L950" s="14">
        <v>7203</v>
      </c>
      <c r="M950" s="34">
        <f t="shared" si="44"/>
        <v>17247.02</v>
      </c>
      <c r="N950" s="17">
        <v>16419.16</v>
      </c>
      <c r="O950" s="17">
        <v>827.86</v>
      </c>
      <c r="P950" s="3">
        <v>0</v>
      </c>
    </row>
    <row r="951" spans="1:16" ht="24.95" customHeight="1" x14ac:dyDescent="0.2">
      <c r="A951" s="21" t="str">
        <f t="shared" si="42"/>
        <v>1441|1440011|166|2025|15210046000102|3920|4610,81</v>
      </c>
      <c r="B951" s="21" t="str">
        <f t="shared" si="43"/>
        <v>1441|1440011|166|2025|6427</v>
      </c>
      <c r="C951" s="14">
        <v>1441</v>
      </c>
      <c r="D951" s="14">
        <v>1440011</v>
      </c>
      <c r="E951" s="14">
        <v>166</v>
      </c>
      <c r="F951" s="14">
        <v>2025</v>
      </c>
      <c r="G951" s="14">
        <v>15210046000102</v>
      </c>
      <c r="H951" s="15" t="s">
        <v>399</v>
      </c>
      <c r="I951" s="14">
        <v>3920</v>
      </c>
      <c r="J951" s="14" t="s">
        <v>148</v>
      </c>
      <c r="K951" s="16">
        <v>45938</v>
      </c>
      <c r="L951" s="14">
        <v>6427</v>
      </c>
      <c r="M951" s="34">
        <f t="shared" si="44"/>
        <v>4610.8099999999995</v>
      </c>
      <c r="N951" s="17">
        <v>4389.49</v>
      </c>
      <c r="O951" s="17">
        <v>221.32</v>
      </c>
      <c r="P951" s="3">
        <v>0</v>
      </c>
    </row>
    <row r="952" spans="1:16" ht="24.95" customHeight="1" x14ac:dyDescent="0.2">
      <c r="A952" s="21" t="str">
        <f t="shared" si="42"/>
        <v>1441|1440011|166|2025|15210046000102|3920|4610,81</v>
      </c>
      <c r="B952" s="21" t="str">
        <f t="shared" si="43"/>
        <v>1441|1440011|166|2025|7192</v>
      </c>
      <c r="C952" s="14">
        <v>1441</v>
      </c>
      <c r="D952" s="14">
        <v>1440011</v>
      </c>
      <c r="E952" s="14">
        <v>166</v>
      </c>
      <c r="F952" s="14">
        <v>2025</v>
      </c>
      <c r="G952" s="14">
        <v>15210046000102</v>
      </c>
      <c r="H952" s="15" t="s">
        <v>399</v>
      </c>
      <c r="I952" s="14">
        <v>3920</v>
      </c>
      <c r="J952" s="14" t="s">
        <v>148</v>
      </c>
      <c r="K952" s="16">
        <v>45971</v>
      </c>
      <c r="L952" s="14">
        <v>7192</v>
      </c>
      <c r="M952" s="34">
        <f t="shared" si="44"/>
        <v>4610.8099999999995</v>
      </c>
      <c r="N952" s="17">
        <v>4389.49</v>
      </c>
      <c r="O952" s="17">
        <v>221.32</v>
      </c>
      <c r="P952" s="3">
        <v>0</v>
      </c>
    </row>
    <row r="953" spans="1:16" ht="24.95" customHeight="1" x14ac:dyDescent="0.2">
      <c r="A953" s="21" t="str">
        <f t="shared" si="42"/>
        <v>1441|1440011|167|2025|5457677000410|3962|127637,53</v>
      </c>
      <c r="B953" s="21" t="str">
        <f t="shared" si="43"/>
        <v>1441|1440011|167|2025|6562</v>
      </c>
      <c r="C953" s="14">
        <v>1441</v>
      </c>
      <c r="D953" s="14">
        <v>1440011</v>
      </c>
      <c r="E953" s="14">
        <v>167</v>
      </c>
      <c r="F953" s="14">
        <v>2025</v>
      </c>
      <c r="G953" s="14">
        <v>5457677000410</v>
      </c>
      <c r="H953" s="15" t="s">
        <v>400</v>
      </c>
      <c r="I953" s="14">
        <v>3962</v>
      </c>
      <c r="J953" s="14" t="s">
        <v>148</v>
      </c>
      <c r="K953" s="16">
        <v>45939</v>
      </c>
      <c r="L953" s="14">
        <v>6562</v>
      </c>
      <c r="M953" s="34">
        <f t="shared" si="44"/>
        <v>127637.53</v>
      </c>
      <c r="N953" s="17">
        <v>120459.58</v>
      </c>
      <c r="O953" s="17">
        <v>7177.95</v>
      </c>
      <c r="P953" s="3">
        <v>0</v>
      </c>
    </row>
    <row r="954" spans="1:16" ht="24.95" customHeight="1" x14ac:dyDescent="0.2">
      <c r="A954" s="21" t="str">
        <f t="shared" si="42"/>
        <v>1441|1440011|167|2025|5457677000410|3962|127637,53</v>
      </c>
      <c r="B954" s="21" t="str">
        <f t="shared" si="43"/>
        <v>1441|1440011|167|2025|7217</v>
      </c>
      <c r="C954" s="14">
        <v>1441</v>
      </c>
      <c r="D954" s="14">
        <v>1440011</v>
      </c>
      <c r="E954" s="14">
        <v>167</v>
      </c>
      <c r="F954" s="14">
        <v>2025</v>
      </c>
      <c r="G954" s="14">
        <v>5457677000410</v>
      </c>
      <c r="H954" s="15" t="s">
        <v>400</v>
      </c>
      <c r="I954" s="14">
        <v>3962</v>
      </c>
      <c r="J954" s="14" t="s">
        <v>148</v>
      </c>
      <c r="K954" s="16">
        <v>45972</v>
      </c>
      <c r="L954" s="14">
        <v>7217</v>
      </c>
      <c r="M954" s="34">
        <f t="shared" si="44"/>
        <v>127637.53</v>
      </c>
      <c r="N954" s="17">
        <v>120459.58</v>
      </c>
      <c r="O954" s="17">
        <v>7177.95</v>
      </c>
      <c r="P954" s="3">
        <v>0</v>
      </c>
    </row>
    <row r="955" spans="1:16" ht="24.95" customHeight="1" x14ac:dyDescent="0.2">
      <c r="A955" s="21" t="str">
        <f t="shared" si="42"/>
        <v>1441|1440011|169|2025|18229133000108|3920|4950,22</v>
      </c>
      <c r="B955" s="21" t="str">
        <f t="shared" si="43"/>
        <v>1441|1440011|169|2025|6538</v>
      </c>
      <c r="C955" s="14">
        <v>1441</v>
      </c>
      <c r="D955" s="14">
        <v>1440011</v>
      </c>
      <c r="E955" s="14">
        <v>169</v>
      </c>
      <c r="F955" s="14">
        <v>2025</v>
      </c>
      <c r="G955" s="14">
        <v>18229133000108</v>
      </c>
      <c r="H955" s="15" t="s">
        <v>297</v>
      </c>
      <c r="I955" s="14">
        <v>3920</v>
      </c>
      <c r="J955" s="14" t="s">
        <v>148</v>
      </c>
      <c r="K955" s="16">
        <v>45939</v>
      </c>
      <c r="L955" s="14">
        <v>6538</v>
      </c>
      <c r="M955" s="34">
        <f t="shared" si="44"/>
        <v>4950.2199999999993</v>
      </c>
      <c r="N955" s="17">
        <v>4712.6099999999997</v>
      </c>
      <c r="O955" s="17">
        <v>237.61</v>
      </c>
      <c r="P955" s="3">
        <v>0</v>
      </c>
    </row>
    <row r="956" spans="1:16" ht="24.95" customHeight="1" x14ac:dyDescent="0.2">
      <c r="A956" s="21" t="str">
        <f t="shared" si="42"/>
        <v>1441|1440011|169|2025|18229133000108|3920|4950,22</v>
      </c>
      <c r="B956" s="21" t="str">
        <f t="shared" si="43"/>
        <v>1441|1440011|169|2025|7313</v>
      </c>
      <c r="C956" s="14">
        <v>1441</v>
      </c>
      <c r="D956" s="14">
        <v>1440011</v>
      </c>
      <c r="E956" s="14">
        <v>169</v>
      </c>
      <c r="F956" s="14">
        <v>2025</v>
      </c>
      <c r="G956" s="14">
        <v>18229133000108</v>
      </c>
      <c r="H956" s="15" t="s">
        <v>297</v>
      </c>
      <c r="I956" s="14">
        <v>3920</v>
      </c>
      <c r="J956" s="14" t="s">
        <v>148</v>
      </c>
      <c r="K956" s="16">
        <v>45972</v>
      </c>
      <c r="L956" s="14">
        <v>7313</v>
      </c>
      <c r="M956" s="34">
        <f t="shared" si="44"/>
        <v>4950.2199999999993</v>
      </c>
      <c r="N956" s="17">
        <v>4712.6099999999997</v>
      </c>
      <c r="O956" s="17">
        <v>237.61</v>
      </c>
      <c r="P956" s="3">
        <v>0</v>
      </c>
    </row>
    <row r="957" spans="1:16" ht="24.95" customHeight="1" x14ac:dyDescent="0.2">
      <c r="A957" s="21" t="str">
        <f t="shared" si="42"/>
        <v>1441|1440011|170|2025|37454422000147|3920|6934,9</v>
      </c>
      <c r="B957" s="21" t="str">
        <f t="shared" si="43"/>
        <v>1441|1440011|170|2025|6458</v>
      </c>
      <c r="C957" s="14">
        <v>1441</v>
      </c>
      <c r="D957" s="14">
        <v>1440011</v>
      </c>
      <c r="E957" s="14">
        <v>170</v>
      </c>
      <c r="F957" s="14">
        <v>2025</v>
      </c>
      <c r="G957" s="14">
        <v>37454422000147</v>
      </c>
      <c r="H957" s="15" t="s">
        <v>401</v>
      </c>
      <c r="I957" s="14">
        <v>3920</v>
      </c>
      <c r="J957" s="14" t="s">
        <v>148</v>
      </c>
      <c r="K957" s="16">
        <v>45939</v>
      </c>
      <c r="L957" s="14">
        <v>6458</v>
      </c>
      <c r="M957" s="34">
        <f t="shared" si="44"/>
        <v>6934.9000000000005</v>
      </c>
      <c r="N957" s="17">
        <v>6103.51</v>
      </c>
      <c r="O957" s="17">
        <v>831.39</v>
      </c>
      <c r="P957" s="3">
        <v>0</v>
      </c>
    </row>
    <row r="958" spans="1:16" ht="24.95" customHeight="1" x14ac:dyDescent="0.2">
      <c r="A958" s="21" t="str">
        <f t="shared" si="42"/>
        <v>1441|1440011|170|2025|37454422000147|3920|6934,9</v>
      </c>
      <c r="B958" s="21" t="str">
        <f t="shared" si="43"/>
        <v>1441|1440011|170|2025|7325</v>
      </c>
      <c r="C958" s="14">
        <v>1441</v>
      </c>
      <c r="D958" s="14">
        <v>1440011</v>
      </c>
      <c r="E958" s="14">
        <v>170</v>
      </c>
      <c r="F958" s="14">
        <v>2025</v>
      </c>
      <c r="G958" s="14">
        <v>37454422000147</v>
      </c>
      <c r="H958" s="15" t="s">
        <v>401</v>
      </c>
      <c r="I958" s="14">
        <v>3920</v>
      </c>
      <c r="J958" s="14" t="s">
        <v>148</v>
      </c>
      <c r="K958" s="16">
        <v>45972</v>
      </c>
      <c r="L958" s="14">
        <v>7325</v>
      </c>
      <c r="M958" s="34">
        <f t="shared" si="44"/>
        <v>6934.9000000000005</v>
      </c>
      <c r="N958" s="17">
        <v>6103.51</v>
      </c>
      <c r="O958" s="17">
        <v>831.39</v>
      </c>
      <c r="P958" s="3">
        <v>0</v>
      </c>
    </row>
    <row r="959" spans="1:16" ht="24.95" customHeight="1" x14ac:dyDescent="0.2">
      <c r="A959" s="21" t="str">
        <f t="shared" si="42"/>
        <v>1441|1440011|171|2025|87883807000106|3910|325,6</v>
      </c>
      <c r="B959" s="21" t="str">
        <f t="shared" si="43"/>
        <v>1441|1440011|171|2025|6726</v>
      </c>
      <c r="C959" s="14">
        <v>1441</v>
      </c>
      <c r="D959" s="14">
        <v>1440011</v>
      </c>
      <c r="E959" s="14">
        <v>171</v>
      </c>
      <c r="F959" s="14">
        <v>2025</v>
      </c>
      <c r="G959" s="14">
        <v>87883807000106</v>
      </c>
      <c r="H959" s="15" t="s">
        <v>402</v>
      </c>
      <c r="I959" s="14">
        <v>3910</v>
      </c>
      <c r="J959" s="14" t="s">
        <v>148</v>
      </c>
      <c r="K959" s="16">
        <v>45945</v>
      </c>
      <c r="L959" s="14">
        <v>6726</v>
      </c>
      <c r="M959" s="34">
        <f t="shared" si="44"/>
        <v>325.60000000000002</v>
      </c>
      <c r="N959" s="17">
        <v>317.79000000000002</v>
      </c>
      <c r="O959" s="17">
        <v>7.81</v>
      </c>
      <c r="P959" s="3">
        <v>0</v>
      </c>
    </row>
    <row r="960" spans="1:16" ht="24.95" customHeight="1" x14ac:dyDescent="0.2">
      <c r="A960" s="21" t="str">
        <f t="shared" si="42"/>
        <v>1441|1440011|172|2025|18124040000100|3920|10455,78</v>
      </c>
      <c r="B960" s="21" t="str">
        <f t="shared" si="43"/>
        <v>1441|1440011|172|2025|6566</v>
      </c>
      <c r="C960" s="14">
        <v>1441</v>
      </c>
      <c r="D960" s="14">
        <v>1440011</v>
      </c>
      <c r="E960" s="14">
        <v>172</v>
      </c>
      <c r="F960" s="14">
        <v>2025</v>
      </c>
      <c r="G960" s="14">
        <v>18124040000100</v>
      </c>
      <c r="H960" s="15" t="s">
        <v>403</v>
      </c>
      <c r="I960" s="14">
        <v>3920</v>
      </c>
      <c r="J960" s="14" t="s">
        <v>148</v>
      </c>
      <c r="K960" s="16">
        <v>45939</v>
      </c>
      <c r="L960" s="14">
        <v>6566</v>
      </c>
      <c r="M960" s="34">
        <f t="shared" si="44"/>
        <v>10455.779999999999</v>
      </c>
      <c r="N960" s="17">
        <v>9953.9</v>
      </c>
      <c r="O960" s="17">
        <v>501.88</v>
      </c>
      <c r="P960" s="3">
        <v>0</v>
      </c>
    </row>
    <row r="961" spans="1:16" ht="24.95" customHeight="1" x14ac:dyDescent="0.2">
      <c r="A961" s="21" t="str">
        <f t="shared" si="42"/>
        <v>1441|1440011|172|2025|18124040000100|3920|10455,78</v>
      </c>
      <c r="B961" s="21" t="str">
        <f t="shared" si="43"/>
        <v>1441|1440011|172|2025|7320</v>
      </c>
      <c r="C961" s="14">
        <v>1441</v>
      </c>
      <c r="D961" s="14">
        <v>1440011</v>
      </c>
      <c r="E961" s="14">
        <v>172</v>
      </c>
      <c r="F961" s="14">
        <v>2025</v>
      </c>
      <c r="G961" s="14">
        <v>18124040000100</v>
      </c>
      <c r="H961" s="15" t="s">
        <v>403</v>
      </c>
      <c r="I961" s="14">
        <v>3920</v>
      </c>
      <c r="J961" s="14" t="s">
        <v>148</v>
      </c>
      <c r="K961" s="16">
        <v>45972</v>
      </c>
      <c r="L961" s="14">
        <v>7320</v>
      </c>
      <c r="M961" s="34">
        <f t="shared" si="44"/>
        <v>10455.779999999999</v>
      </c>
      <c r="N961" s="17">
        <v>9953.9</v>
      </c>
      <c r="O961" s="17">
        <v>501.88</v>
      </c>
      <c r="P961" s="3">
        <v>0</v>
      </c>
    </row>
    <row r="962" spans="1:16" ht="24.95" customHeight="1" x14ac:dyDescent="0.2">
      <c r="A962" s="21" t="str">
        <f t="shared" si="42"/>
        <v>1441|1440011|175|2025|7353227000160|3920|400553,49</v>
      </c>
      <c r="B962" s="21" t="str">
        <f t="shared" si="43"/>
        <v>1441|1440011|175|2025|6415</v>
      </c>
      <c r="C962" s="14">
        <v>1441</v>
      </c>
      <c r="D962" s="14">
        <v>1440011</v>
      </c>
      <c r="E962" s="14">
        <v>175</v>
      </c>
      <c r="F962" s="14">
        <v>2025</v>
      </c>
      <c r="G962" s="14">
        <v>7353227000160</v>
      </c>
      <c r="H962" s="15" t="s">
        <v>404</v>
      </c>
      <c r="I962" s="14">
        <v>3920</v>
      </c>
      <c r="J962" s="14" t="s">
        <v>148</v>
      </c>
      <c r="K962" s="16">
        <v>45938</v>
      </c>
      <c r="L962" s="14">
        <v>6415</v>
      </c>
      <c r="M962" s="34">
        <f t="shared" si="44"/>
        <v>400553.49</v>
      </c>
      <c r="N962" s="17">
        <v>381326.92</v>
      </c>
      <c r="O962" s="17">
        <v>19226.57</v>
      </c>
      <c r="P962" s="3">
        <v>0</v>
      </c>
    </row>
    <row r="963" spans="1:16" ht="24.95" customHeight="1" x14ac:dyDescent="0.2">
      <c r="A963" s="21" t="str">
        <f t="shared" si="42"/>
        <v>1441|1440011|175|2025|7353227000160|3920|400553,49</v>
      </c>
      <c r="B963" s="21" t="str">
        <f t="shared" si="43"/>
        <v>1441|1440011|175|2025|7311</v>
      </c>
      <c r="C963" s="14">
        <v>1441</v>
      </c>
      <c r="D963" s="14">
        <v>1440011</v>
      </c>
      <c r="E963" s="14">
        <v>175</v>
      </c>
      <c r="F963" s="14">
        <v>2025</v>
      </c>
      <c r="G963" s="14">
        <v>7353227000160</v>
      </c>
      <c r="H963" s="15" t="s">
        <v>404</v>
      </c>
      <c r="I963" s="14">
        <v>3920</v>
      </c>
      <c r="J963" s="14" t="s">
        <v>148</v>
      </c>
      <c r="K963" s="16">
        <v>45972</v>
      </c>
      <c r="L963" s="14">
        <v>7311</v>
      </c>
      <c r="M963" s="34">
        <f t="shared" si="44"/>
        <v>400553.49</v>
      </c>
      <c r="N963" s="17">
        <v>381326.92</v>
      </c>
      <c r="O963" s="17">
        <v>19226.57</v>
      </c>
      <c r="P963" s="3">
        <v>0</v>
      </c>
    </row>
    <row r="964" spans="1:16" ht="24.95" customHeight="1" x14ac:dyDescent="0.2">
      <c r="A964" s="21" t="str">
        <f t="shared" si="42"/>
        <v>1441|1440011|176|2025|8229035000109|3920|177516,43</v>
      </c>
      <c r="B964" s="21" t="str">
        <f t="shared" si="43"/>
        <v>1441|1440011|176|2025|6364</v>
      </c>
      <c r="C964" s="14">
        <v>1441</v>
      </c>
      <c r="D964" s="14">
        <v>1440011</v>
      </c>
      <c r="E964" s="14">
        <v>176</v>
      </c>
      <c r="F964" s="14">
        <v>2025</v>
      </c>
      <c r="G964" s="14">
        <v>8229035000109</v>
      </c>
      <c r="H964" s="15" t="s">
        <v>405</v>
      </c>
      <c r="I964" s="14">
        <v>3920</v>
      </c>
      <c r="J964" s="14" t="s">
        <v>148</v>
      </c>
      <c r="K964" s="16">
        <v>45938</v>
      </c>
      <c r="L964" s="14">
        <v>6364</v>
      </c>
      <c r="M964" s="34">
        <f t="shared" si="44"/>
        <v>177516.43000000002</v>
      </c>
      <c r="N964" s="17">
        <v>168995.64</v>
      </c>
      <c r="O964" s="17">
        <v>8520.7900000000009</v>
      </c>
      <c r="P964" s="3">
        <v>0</v>
      </c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1441|1440011|176|2025|8229035000109|3920|177516,43</v>
      </c>
      <c r="B965" s="21" t="str">
        <f t="shared" ref="B965:B1028" si="46">C965&amp;"|"&amp;D965&amp;"|"&amp;E965&amp;"|"&amp;F965&amp;"|"&amp;L965</f>
        <v>1441|1440011|176|2025|7284</v>
      </c>
      <c r="C965" s="14">
        <v>1441</v>
      </c>
      <c r="D965" s="14">
        <v>1440011</v>
      </c>
      <c r="E965" s="14">
        <v>176</v>
      </c>
      <c r="F965" s="14">
        <v>2025</v>
      </c>
      <c r="G965" s="14">
        <v>8229035000109</v>
      </c>
      <c r="H965" s="15" t="s">
        <v>405</v>
      </c>
      <c r="I965" s="14">
        <v>3920</v>
      </c>
      <c r="J965" s="14" t="s">
        <v>148</v>
      </c>
      <c r="K965" s="16">
        <v>45972</v>
      </c>
      <c r="L965" s="14">
        <v>7284</v>
      </c>
      <c r="M965" s="34">
        <f t="shared" si="44"/>
        <v>177516.43000000002</v>
      </c>
      <c r="N965" s="17">
        <v>168995.64</v>
      </c>
      <c r="O965" s="17">
        <v>8520.7900000000009</v>
      </c>
      <c r="P965" s="3">
        <v>0</v>
      </c>
    </row>
    <row r="966" spans="1:16" ht="24.95" customHeight="1" x14ac:dyDescent="0.2">
      <c r="A966" s="21" t="str">
        <f t="shared" si="45"/>
        <v>1441|1440011|177|2025|7329219000188|3920|21000</v>
      </c>
      <c r="B966" s="21" t="str">
        <f t="shared" si="46"/>
        <v>1441|1440011|177|2025|6447</v>
      </c>
      <c r="C966" s="14">
        <v>1441</v>
      </c>
      <c r="D966" s="14">
        <v>1440011</v>
      </c>
      <c r="E966" s="14">
        <v>177</v>
      </c>
      <c r="F966" s="14">
        <v>2025</v>
      </c>
      <c r="G966" s="14">
        <v>7329219000188</v>
      </c>
      <c r="H966" s="15" t="s">
        <v>406</v>
      </c>
      <c r="I966" s="14">
        <v>3920</v>
      </c>
      <c r="J966" s="14" t="s">
        <v>148</v>
      </c>
      <c r="K966" s="16">
        <v>45938</v>
      </c>
      <c r="L966" s="14">
        <v>6447</v>
      </c>
      <c r="M966" s="34">
        <f t="shared" ref="M966:M1029" si="47">N966+O966</f>
        <v>21000</v>
      </c>
      <c r="N966" s="17">
        <v>19992</v>
      </c>
      <c r="O966" s="17">
        <v>1008</v>
      </c>
      <c r="P966" s="3">
        <v>0</v>
      </c>
    </row>
    <row r="967" spans="1:16" ht="24.95" customHeight="1" x14ac:dyDescent="0.2">
      <c r="A967" s="21" t="str">
        <f t="shared" si="45"/>
        <v>1441|1440011|177|2025|7329219000188|3920|21000</v>
      </c>
      <c r="B967" s="21" t="str">
        <f t="shared" si="46"/>
        <v>1441|1440011|177|2025|7153</v>
      </c>
      <c r="C967" s="14">
        <v>1441</v>
      </c>
      <c r="D967" s="14">
        <v>1440011</v>
      </c>
      <c r="E967" s="14">
        <v>177</v>
      </c>
      <c r="F967" s="14">
        <v>2025</v>
      </c>
      <c r="G967" s="14">
        <v>7329219000188</v>
      </c>
      <c r="H967" s="15" t="s">
        <v>406</v>
      </c>
      <c r="I967" s="14">
        <v>3920</v>
      </c>
      <c r="J967" s="14" t="s">
        <v>148</v>
      </c>
      <c r="K967" s="16">
        <v>45971</v>
      </c>
      <c r="L967" s="14">
        <v>7153</v>
      </c>
      <c r="M967" s="34">
        <f t="shared" si="47"/>
        <v>21000</v>
      </c>
      <c r="N967" s="17">
        <v>19992</v>
      </c>
      <c r="O967" s="17">
        <v>1008</v>
      </c>
      <c r="P967" s="3">
        <v>0</v>
      </c>
    </row>
    <row r="968" spans="1:16" ht="24.95" customHeight="1" x14ac:dyDescent="0.2">
      <c r="A968" s="21" t="str">
        <f t="shared" si="45"/>
        <v>1441|1440011|178|2025|34028316001509|3915|44623,9</v>
      </c>
      <c r="B968" s="21" t="str">
        <f t="shared" si="46"/>
        <v>1441|1440011|178|2025|6739</v>
      </c>
      <c r="C968" s="14">
        <v>1441</v>
      </c>
      <c r="D968" s="14">
        <v>1440011</v>
      </c>
      <c r="E968" s="14">
        <v>178</v>
      </c>
      <c r="F968" s="14">
        <v>2025</v>
      </c>
      <c r="G968" s="14">
        <v>34028316001509</v>
      </c>
      <c r="H968" s="15" t="s">
        <v>386</v>
      </c>
      <c r="I968" s="14">
        <v>3915</v>
      </c>
      <c r="J968" s="14" t="s">
        <v>148</v>
      </c>
      <c r="K968" s="16">
        <v>45946</v>
      </c>
      <c r="L968" s="14">
        <v>6739</v>
      </c>
      <c r="M968" s="34">
        <f t="shared" si="47"/>
        <v>44623.9</v>
      </c>
      <c r="N968" s="17">
        <v>44623.9</v>
      </c>
      <c r="O968" s="17">
        <v>0</v>
      </c>
      <c r="P968" s="3">
        <v>0</v>
      </c>
    </row>
    <row r="969" spans="1:16" ht="24.95" customHeight="1" x14ac:dyDescent="0.2">
      <c r="A969" s="21" t="str">
        <f t="shared" si="45"/>
        <v>1441|1440011|179|2025|5340639000130|3987|28855,62</v>
      </c>
      <c r="B969" s="21" t="str">
        <f t="shared" si="46"/>
        <v>1441|1440011|179|2025|6746</v>
      </c>
      <c r="C969" s="14">
        <v>1441</v>
      </c>
      <c r="D969" s="14">
        <v>1440011</v>
      </c>
      <c r="E969" s="14">
        <v>179</v>
      </c>
      <c r="F969" s="14">
        <v>2025</v>
      </c>
      <c r="G969" s="14">
        <v>5340639000130</v>
      </c>
      <c r="H969" s="15" t="s">
        <v>407</v>
      </c>
      <c r="I969" s="14">
        <v>3987</v>
      </c>
      <c r="J969" s="14" t="s">
        <v>148</v>
      </c>
      <c r="K969" s="16">
        <v>45947</v>
      </c>
      <c r="L969" s="14">
        <v>6746</v>
      </c>
      <c r="M969" s="34">
        <f t="shared" si="47"/>
        <v>28855.62</v>
      </c>
      <c r="N969" s="17">
        <v>28784.95</v>
      </c>
      <c r="O969" s="17">
        <v>70.67</v>
      </c>
      <c r="P969" s="3">
        <v>0</v>
      </c>
    </row>
    <row r="970" spans="1:16" ht="24.95" customHeight="1" x14ac:dyDescent="0.2">
      <c r="A970" s="21" t="str">
        <f t="shared" si="45"/>
        <v>1441|1440011|180|2025|29412494000101|3920|6315,59</v>
      </c>
      <c r="B970" s="21" t="str">
        <f t="shared" si="46"/>
        <v>1441|1440011|180|2025|6537</v>
      </c>
      <c r="C970" s="14">
        <v>1441</v>
      </c>
      <c r="D970" s="14">
        <v>1440011</v>
      </c>
      <c r="E970" s="14">
        <v>180</v>
      </c>
      <c r="F970" s="14">
        <v>2025</v>
      </c>
      <c r="G970" s="14">
        <v>29412494000101</v>
      </c>
      <c r="H970" s="15" t="s">
        <v>408</v>
      </c>
      <c r="I970" s="14">
        <v>3920</v>
      </c>
      <c r="J970" s="14" t="s">
        <v>148</v>
      </c>
      <c r="K970" s="16">
        <v>45939</v>
      </c>
      <c r="L970" s="14">
        <v>6537</v>
      </c>
      <c r="M970" s="34">
        <f t="shared" si="47"/>
        <v>6315.5899999999992</v>
      </c>
      <c r="N970" s="17">
        <v>6012.44</v>
      </c>
      <c r="O970" s="17">
        <v>303.14999999999998</v>
      </c>
      <c r="P970" s="3">
        <v>0</v>
      </c>
    </row>
    <row r="971" spans="1:16" ht="24.95" customHeight="1" x14ac:dyDescent="0.2">
      <c r="A971" s="21" t="str">
        <f t="shared" si="45"/>
        <v>1441|1440011|180|2025|29412494000101|3920|6315,59</v>
      </c>
      <c r="B971" s="21" t="str">
        <f t="shared" si="46"/>
        <v>1441|1440011|180|2025|7308</v>
      </c>
      <c r="C971" s="14">
        <v>1441</v>
      </c>
      <c r="D971" s="14">
        <v>1440011</v>
      </c>
      <c r="E971" s="14">
        <v>180</v>
      </c>
      <c r="F971" s="14">
        <v>2025</v>
      </c>
      <c r="G971" s="14">
        <v>29412494000101</v>
      </c>
      <c r="H971" s="15" t="s">
        <v>408</v>
      </c>
      <c r="I971" s="14">
        <v>3920</v>
      </c>
      <c r="J971" s="14" t="s">
        <v>148</v>
      </c>
      <c r="K971" s="16">
        <v>45972</v>
      </c>
      <c r="L971" s="14">
        <v>7308</v>
      </c>
      <c r="M971" s="34">
        <f t="shared" si="47"/>
        <v>6315.5899999999992</v>
      </c>
      <c r="N971" s="17">
        <v>6012.44</v>
      </c>
      <c r="O971" s="17">
        <v>303.14999999999998</v>
      </c>
      <c r="P971" s="3">
        <v>0</v>
      </c>
    </row>
    <row r="972" spans="1:16" ht="24.95" customHeight="1" x14ac:dyDescent="0.2">
      <c r="A972" s="21" t="str">
        <f t="shared" si="45"/>
        <v>1441|1440011|181|2025|12751850000100|3962|72292,32</v>
      </c>
      <c r="B972" s="21" t="str">
        <f t="shared" si="46"/>
        <v>1441|1440011|181|2025|6711</v>
      </c>
      <c r="C972" s="14">
        <v>1441</v>
      </c>
      <c r="D972" s="14">
        <v>1440011</v>
      </c>
      <c r="E972" s="14">
        <v>181</v>
      </c>
      <c r="F972" s="14">
        <v>2025</v>
      </c>
      <c r="G972" s="14">
        <v>12751850000100</v>
      </c>
      <c r="H972" s="15" t="s">
        <v>409</v>
      </c>
      <c r="I972" s="14">
        <v>3962</v>
      </c>
      <c r="J972" s="14" t="s">
        <v>148</v>
      </c>
      <c r="K972" s="16">
        <v>45945</v>
      </c>
      <c r="L972" s="14">
        <v>6711</v>
      </c>
      <c r="M972" s="34">
        <f t="shared" si="47"/>
        <v>72292.320000000007</v>
      </c>
      <c r="N972" s="17">
        <v>68161.33</v>
      </c>
      <c r="O972" s="17">
        <v>4130.99</v>
      </c>
      <c r="P972" s="3">
        <v>0</v>
      </c>
    </row>
    <row r="973" spans="1:16" ht="24.95" customHeight="1" x14ac:dyDescent="0.2">
      <c r="A973" s="21" t="str">
        <f t="shared" si="45"/>
        <v>1441|1440011|181|2025|12751850000100|3962|1713,92</v>
      </c>
      <c r="B973" s="21" t="str">
        <f t="shared" si="46"/>
        <v>1441|1440011|181|2025|7139</v>
      </c>
      <c r="C973" s="14">
        <v>1441</v>
      </c>
      <c r="D973" s="14">
        <v>1440011</v>
      </c>
      <c r="E973" s="14">
        <v>181</v>
      </c>
      <c r="F973" s="14">
        <v>2025</v>
      </c>
      <c r="G973" s="14">
        <v>12751850000100</v>
      </c>
      <c r="H973" s="15" t="s">
        <v>409</v>
      </c>
      <c r="I973" s="14">
        <v>3962</v>
      </c>
      <c r="J973" s="14" t="s">
        <v>148</v>
      </c>
      <c r="K973" s="16">
        <v>45968</v>
      </c>
      <c r="L973" s="14">
        <v>7139</v>
      </c>
      <c r="M973" s="34">
        <f t="shared" si="47"/>
        <v>1713.92</v>
      </c>
      <c r="N973" s="17">
        <v>1615.98</v>
      </c>
      <c r="O973" s="17">
        <v>97.94</v>
      </c>
      <c r="P973" s="3">
        <v>0</v>
      </c>
    </row>
    <row r="974" spans="1:16" ht="24.95" customHeight="1" x14ac:dyDescent="0.2">
      <c r="A974" s="21" t="str">
        <f t="shared" si="45"/>
        <v>1441|1440011|186|2025|38133478000162|3920|11434,85</v>
      </c>
      <c r="B974" s="21" t="str">
        <f t="shared" si="46"/>
        <v>1441|1440011|186|2025|6536</v>
      </c>
      <c r="C974" s="14">
        <v>1441</v>
      </c>
      <c r="D974" s="14">
        <v>1440011</v>
      </c>
      <c r="E974" s="14">
        <v>186</v>
      </c>
      <c r="F974" s="14">
        <v>2025</v>
      </c>
      <c r="G974" s="14">
        <v>38133478000162</v>
      </c>
      <c r="H974" s="15" t="s">
        <v>410</v>
      </c>
      <c r="I974" s="14">
        <v>3920</v>
      </c>
      <c r="J974" s="14" t="s">
        <v>148</v>
      </c>
      <c r="K974" s="16">
        <v>45939</v>
      </c>
      <c r="L974" s="14">
        <v>6536</v>
      </c>
      <c r="M974" s="34">
        <f t="shared" si="47"/>
        <v>11434.85</v>
      </c>
      <c r="N974" s="17">
        <v>10885.98</v>
      </c>
      <c r="O974" s="17">
        <v>548.87</v>
      </c>
      <c r="P974" s="3">
        <v>0</v>
      </c>
    </row>
    <row r="975" spans="1:16" ht="24.95" customHeight="1" x14ac:dyDescent="0.2">
      <c r="A975" s="21" t="str">
        <f t="shared" si="45"/>
        <v>1441|1440011|186|2025|38133478000162|3920|11434,85</v>
      </c>
      <c r="B975" s="21" t="str">
        <f t="shared" si="46"/>
        <v>1441|1440011|186|2025|7277</v>
      </c>
      <c r="C975" s="14">
        <v>1441</v>
      </c>
      <c r="D975" s="14">
        <v>1440011</v>
      </c>
      <c r="E975" s="14">
        <v>186</v>
      </c>
      <c r="F975" s="14">
        <v>2025</v>
      </c>
      <c r="G975" s="14">
        <v>38133478000162</v>
      </c>
      <c r="H975" s="15" t="s">
        <v>410</v>
      </c>
      <c r="I975" s="14">
        <v>3920</v>
      </c>
      <c r="J975" s="14" t="s">
        <v>148</v>
      </c>
      <c r="K975" s="16">
        <v>45972</v>
      </c>
      <c r="L975" s="14">
        <v>7277</v>
      </c>
      <c r="M975" s="34">
        <f t="shared" si="47"/>
        <v>11434.85</v>
      </c>
      <c r="N975" s="17">
        <v>10885.98</v>
      </c>
      <c r="O975" s="17">
        <v>548.87</v>
      </c>
      <c r="P975" s="3">
        <v>0</v>
      </c>
    </row>
    <row r="976" spans="1:16" ht="24.95" customHeight="1" x14ac:dyDescent="0.2">
      <c r="A976" s="21" t="str">
        <f t="shared" si="45"/>
        <v>1441|1440011|189|2025|16636540000104|4003|2412</v>
      </c>
      <c r="B976" s="21" t="str">
        <f t="shared" si="46"/>
        <v>1441|1440011|189|2025|6942</v>
      </c>
      <c r="C976" s="14">
        <v>1441</v>
      </c>
      <c r="D976" s="14">
        <v>1440011</v>
      </c>
      <c r="E976" s="14">
        <v>189</v>
      </c>
      <c r="F976" s="14">
        <v>2025</v>
      </c>
      <c r="G976" s="14">
        <v>16636540000104</v>
      </c>
      <c r="H976" s="15" t="s">
        <v>490</v>
      </c>
      <c r="I976" s="14">
        <v>4003</v>
      </c>
      <c r="J976" s="14" t="s">
        <v>119</v>
      </c>
      <c r="K976" s="16">
        <v>45965</v>
      </c>
      <c r="L976" s="14">
        <v>6942</v>
      </c>
      <c r="M976" s="34">
        <f t="shared" si="47"/>
        <v>2412</v>
      </c>
      <c r="N976" s="17">
        <v>2412</v>
      </c>
      <c r="O976" s="17">
        <v>0</v>
      </c>
      <c r="P976" s="3">
        <v>0</v>
      </c>
    </row>
    <row r="977" spans="1:16" ht="24.95" customHeight="1" x14ac:dyDescent="0.2">
      <c r="A977" s="21" t="str">
        <f t="shared" si="45"/>
        <v>1441|1440011|190|2025|33683111000107|4002|66939,7</v>
      </c>
      <c r="B977" s="21" t="str">
        <f t="shared" si="46"/>
        <v>1441|1440011|190|2025|6673</v>
      </c>
      <c r="C977" s="14">
        <v>1441</v>
      </c>
      <c r="D977" s="14">
        <v>1440011</v>
      </c>
      <c r="E977" s="14">
        <v>190</v>
      </c>
      <c r="F977" s="14">
        <v>2025</v>
      </c>
      <c r="G977" s="14">
        <v>33683111000107</v>
      </c>
      <c r="H977" s="15" t="s">
        <v>411</v>
      </c>
      <c r="I977" s="14">
        <v>4002</v>
      </c>
      <c r="J977" s="14" t="s">
        <v>119</v>
      </c>
      <c r="K977" s="16">
        <v>45940</v>
      </c>
      <c r="L977" s="14">
        <v>6673</v>
      </c>
      <c r="M977" s="34">
        <f t="shared" si="47"/>
        <v>66939.7</v>
      </c>
      <c r="N977" s="17">
        <v>63726.59</v>
      </c>
      <c r="O977" s="17">
        <v>3213.11</v>
      </c>
      <c r="P977" s="3">
        <v>0</v>
      </c>
    </row>
    <row r="978" spans="1:16" ht="24.95" customHeight="1" x14ac:dyDescent="0.2">
      <c r="A978" s="21" t="str">
        <f t="shared" si="45"/>
        <v>1441|1440011|190|2025|33683111000107|4002|64035,36</v>
      </c>
      <c r="B978" s="21" t="str">
        <f t="shared" si="46"/>
        <v>1441|1440011|190|2025|6936</v>
      </c>
      <c r="C978" s="14">
        <v>1441</v>
      </c>
      <c r="D978" s="14">
        <v>1440011</v>
      </c>
      <c r="E978" s="14">
        <v>190</v>
      </c>
      <c r="F978" s="14">
        <v>2025</v>
      </c>
      <c r="G978" s="14">
        <v>33683111000107</v>
      </c>
      <c r="H978" s="15" t="s">
        <v>411</v>
      </c>
      <c r="I978" s="14">
        <v>4002</v>
      </c>
      <c r="J978" s="14" t="s">
        <v>119</v>
      </c>
      <c r="K978" s="16">
        <v>45965</v>
      </c>
      <c r="L978" s="14">
        <v>6936</v>
      </c>
      <c r="M978" s="34">
        <f t="shared" si="47"/>
        <v>64035.360000000001</v>
      </c>
      <c r="N978" s="17">
        <v>60961.66</v>
      </c>
      <c r="O978" s="17">
        <v>3073.7</v>
      </c>
      <c r="P978" s="3">
        <v>0</v>
      </c>
    </row>
    <row r="979" spans="1:16" ht="24.95" customHeight="1" x14ac:dyDescent="0.2">
      <c r="A979" s="21" t="str">
        <f t="shared" si="45"/>
        <v>1441|1440011|193|2025|26385765000180|3920|36177,39</v>
      </c>
      <c r="B979" s="21" t="str">
        <f t="shared" si="46"/>
        <v>1441|1440011|193|2025|6367</v>
      </c>
      <c r="C979" s="14">
        <v>1441</v>
      </c>
      <c r="D979" s="14">
        <v>1440011</v>
      </c>
      <c r="E979" s="14">
        <v>193</v>
      </c>
      <c r="F979" s="14">
        <v>2025</v>
      </c>
      <c r="G979" s="14">
        <v>26385765000180</v>
      </c>
      <c r="H979" s="15" t="s">
        <v>412</v>
      </c>
      <c r="I979" s="14">
        <v>3920</v>
      </c>
      <c r="J979" s="14" t="s">
        <v>148</v>
      </c>
      <c r="K979" s="16">
        <v>45938</v>
      </c>
      <c r="L979" s="14">
        <v>6367</v>
      </c>
      <c r="M979" s="34">
        <f t="shared" si="47"/>
        <v>36177.39</v>
      </c>
      <c r="N979" s="17">
        <v>34440.879999999997</v>
      </c>
      <c r="O979" s="17">
        <v>1736.51</v>
      </c>
      <c r="P979" s="3">
        <v>0</v>
      </c>
    </row>
    <row r="980" spans="1:16" ht="24.95" customHeight="1" x14ac:dyDescent="0.2">
      <c r="A980" s="21" t="str">
        <f t="shared" si="45"/>
        <v>1441|1440011|193|2025|26385765000180|3920|36177,39</v>
      </c>
      <c r="B980" s="21" t="str">
        <f t="shared" si="46"/>
        <v>1441|1440011|193|2025|7310</v>
      </c>
      <c r="C980" s="14">
        <v>1441</v>
      </c>
      <c r="D980" s="14">
        <v>1440011</v>
      </c>
      <c r="E980" s="14">
        <v>193</v>
      </c>
      <c r="F980" s="14">
        <v>2025</v>
      </c>
      <c r="G980" s="14">
        <v>26385765000180</v>
      </c>
      <c r="H980" s="15" t="s">
        <v>412</v>
      </c>
      <c r="I980" s="14">
        <v>3920</v>
      </c>
      <c r="J980" s="14" t="s">
        <v>148</v>
      </c>
      <c r="K980" s="16">
        <v>45972</v>
      </c>
      <c r="L980" s="14">
        <v>7310</v>
      </c>
      <c r="M980" s="34">
        <f t="shared" si="47"/>
        <v>36177.39</v>
      </c>
      <c r="N980" s="17">
        <v>34440.879999999997</v>
      </c>
      <c r="O980" s="17">
        <v>1736.51</v>
      </c>
      <c r="P980" s="3">
        <v>0</v>
      </c>
    </row>
    <row r="981" spans="1:16" ht="24.95" customHeight="1" x14ac:dyDescent="0.2">
      <c r="A981" s="21" t="str">
        <f t="shared" si="45"/>
        <v>1441|1440011|194|2025|46019498000135|4002|3445,62</v>
      </c>
      <c r="B981" s="21" t="str">
        <f t="shared" si="46"/>
        <v>1441|1440011|194|2025|6688</v>
      </c>
      <c r="C981" s="14">
        <v>1441</v>
      </c>
      <c r="D981" s="14">
        <v>1440011</v>
      </c>
      <c r="E981" s="14">
        <v>194</v>
      </c>
      <c r="F981" s="14">
        <v>2025</v>
      </c>
      <c r="G981" s="14">
        <v>46019498000135</v>
      </c>
      <c r="H981" s="15" t="s">
        <v>413</v>
      </c>
      <c r="I981" s="14">
        <v>4002</v>
      </c>
      <c r="J981" s="14" t="s">
        <v>119</v>
      </c>
      <c r="K981" s="16">
        <v>45940</v>
      </c>
      <c r="L981" s="14">
        <v>6688</v>
      </c>
      <c r="M981" s="34">
        <f t="shared" si="47"/>
        <v>3445.62</v>
      </c>
      <c r="N981" s="17">
        <v>3280.23</v>
      </c>
      <c r="O981" s="17">
        <v>165.39</v>
      </c>
      <c r="P981" s="3">
        <v>0</v>
      </c>
    </row>
    <row r="982" spans="1:16" ht="24.95" customHeight="1" x14ac:dyDescent="0.2">
      <c r="A982" s="21" t="str">
        <f t="shared" si="45"/>
        <v>1441|1440011|194|2025|46019498000135|4002|7157,5</v>
      </c>
      <c r="B982" s="21" t="str">
        <f t="shared" si="46"/>
        <v>1441|1440011|194|2025|6689</v>
      </c>
      <c r="C982" s="14">
        <v>1441</v>
      </c>
      <c r="D982" s="14">
        <v>1440011</v>
      </c>
      <c r="E982" s="14">
        <v>194</v>
      </c>
      <c r="F982" s="14">
        <v>2025</v>
      </c>
      <c r="G982" s="14">
        <v>46019498000135</v>
      </c>
      <c r="H982" s="15" t="s">
        <v>413</v>
      </c>
      <c r="I982" s="14">
        <v>4002</v>
      </c>
      <c r="J982" s="14" t="s">
        <v>119</v>
      </c>
      <c r="K982" s="16">
        <v>45940</v>
      </c>
      <c r="L982" s="14">
        <v>6689</v>
      </c>
      <c r="M982" s="34">
        <f t="shared" si="47"/>
        <v>7157.5</v>
      </c>
      <c r="N982" s="17">
        <v>6813.94</v>
      </c>
      <c r="O982" s="17">
        <v>343.56</v>
      </c>
      <c r="P982" s="3">
        <v>0</v>
      </c>
    </row>
    <row r="983" spans="1:16" ht="24.95" customHeight="1" x14ac:dyDescent="0.2">
      <c r="A983" s="21" t="str">
        <f t="shared" si="45"/>
        <v>1441|1440011|194|2025|46019498000135|4002|3442,26</v>
      </c>
      <c r="B983" s="21" t="str">
        <f t="shared" si="46"/>
        <v>1441|1440011|194|2025|6876</v>
      </c>
      <c r="C983" s="14">
        <v>1441</v>
      </c>
      <c r="D983" s="14">
        <v>1440011</v>
      </c>
      <c r="E983" s="14">
        <v>194</v>
      </c>
      <c r="F983" s="14">
        <v>2025</v>
      </c>
      <c r="G983" s="14">
        <v>46019498000135</v>
      </c>
      <c r="H983" s="15" t="s">
        <v>413</v>
      </c>
      <c r="I983" s="14">
        <v>4002</v>
      </c>
      <c r="J983" s="14" t="s">
        <v>119</v>
      </c>
      <c r="K983" s="16">
        <v>45954</v>
      </c>
      <c r="L983" s="14">
        <v>6876</v>
      </c>
      <c r="M983" s="34">
        <f t="shared" si="47"/>
        <v>3442.26</v>
      </c>
      <c r="N983" s="17">
        <v>3277.03</v>
      </c>
      <c r="O983" s="17">
        <v>165.23</v>
      </c>
      <c r="P983" s="3">
        <v>0</v>
      </c>
    </row>
    <row r="984" spans="1:16" ht="24.95" customHeight="1" x14ac:dyDescent="0.2">
      <c r="A984" s="21" t="str">
        <f t="shared" si="45"/>
        <v>1441|1440011|195|2025|9264396000159|3920|3893,24</v>
      </c>
      <c r="B984" s="21" t="str">
        <f t="shared" si="46"/>
        <v>1441|1440011|195|2025|6421</v>
      </c>
      <c r="C984" s="14">
        <v>1441</v>
      </c>
      <c r="D984" s="14">
        <v>1440011</v>
      </c>
      <c r="E984" s="14">
        <v>195</v>
      </c>
      <c r="F984" s="14">
        <v>2025</v>
      </c>
      <c r="G984" s="14">
        <v>9264396000159</v>
      </c>
      <c r="H984" s="15" t="s">
        <v>300</v>
      </c>
      <c r="I984" s="14">
        <v>3920</v>
      </c>
      <c r="J984" s="14" t="s">
        <v>148</v>
      </c>
      <c r="K984" s="16">
        <v>45938</v>
      </c>
      <c r="L984" s="14">
        <v>6421</v>
      </c>
      <c r="M984" s="34">
        <f t="shared" si="47"/>
        <v>3893.2400000000002</v>
      </c>
      <c r="N984" s="17">
        <v>3706.36</v>
      </c>
      <c r="O984" s="17">
        <v>186.88</v>
      </c>
      <c r="P984" s="3">
        <v>0</v>
      </c>
    </row>
    <row r="985" spans="1:16" ht="24.95" customHeight="1" x14ac:dyDescent="0.2">
      <c r="A985" s="21" t="str">
        <f t="shared" si="45"/>
        <v>1441|1440011|195|2025|9264396000159|3920|4067,76</v>
      </c>
      <c r="B985" s="21" t="str">
        <f t="shared" si="46"/>
        <v>1441|1440011|195|2025|7174</v>
      </c>
      <c r="C985" s="14">
        <v>1441</v>
      </c>
      <c r="D985" s="14">
        <v>1440011</v>
      </c>
      <c r="E985" s="14">
        <v>195</v>
      </c>
      <c r="F985" s="14">
        <v>2025</v>
      </c>
      <c r="G985" s="14">
        <v>9264396000159</v>
      </c>
      <c r="H985" s="15" t="s">
        <v>300</v>
      </c>
      <c r="I985" s="14">
        <v>3920</v>
      </c>
      <c r="J985" s="14" t="s">
        <v>148</v>
      </c>
      <c r="K985" s="16">
        <v>45971</v>
      </c>
      <c r="L985" s="14">
        <v>7174</v>
      </c>
      <c r="M985" s="34">
        <f t="shared" si="47"/>
        <v>4067.76</v>
      </c>
      <c r="N985" s="17">
        <v>3872.51</v>
      </c>
      <c r="O985" s="17">
        <v>195.25</v>
      </c>
      <c r="P985" s="3">
        <v>0</v>
      </c>
    </row>
    <row r="986" spans="1:16" ht="24.95" customHeight="1" x14ac:dyDescent="0.2">
      <c r="A986" s="21" t="str">
        <f t="shared" si="45"/>
        <v>1441|1440011|196|2025|28771161000106|3920|5316,76</v>
      </c>
      <c r="B986" s="21" t="str">
        <f t="shared" si="46"/>
        <v>1441|1440011|196|2025|6405</v>
      </c>
      <c r="C986" s="14">
        <v>1441</v>
      </c>
      <c r="D986" s="14">
        <v>1440011</v>
      </c>
      <c r="E986" s="14">
        <v>196</v>
      </c>
      <c r="F986" s="14">
        <v>2025</v>
      </c>
      <c r="G986" s="14">
        <v>28771161000106</v>
      </c>
      <c r="H986" s="15" t="s">
        <v>414</v>
      </c>
      <c r="I986" s="14">
        <v>3920</v>
      </c>
      <c r="J986" s="14" t="s">
        <v>148</v>
      </c>
      <c r="K986" s="16">
        <v>45938</v>
      </c>
      <c r="L986" s="14">
        <v>6405</v>
      </c>
      <c r="M986" s="34">
        <f t="shared" si="47"/>
        <v>5316.76</v>
      </c>
      <c r="N986" s="17">
        <v>5061.5600000000004</v>
      </c>
      <c r="O986" s="17">
        <v>255.2</v>
      </c>
      <c r="P986" s="3">
        <v>0</v>
      </c>
    </row>
    <row r="987" spans="1:16" ht="24.95" customHeight="1" x14ac:dyDescent="0.2">
      <c r="A987" s="21" t="str">
        <f t="shared" si="45"/>
        <v>1441|1440011|196|2025|28771161000106|3920|5316,76</v>
      </c>
      <c r="B987" s="21" t="str">
        <f t="shared" si="46"/>
        <v>1441|1440011|196|2025|7332</v>
      </c>
      <c r="C987" s="14">
        <v>1441</v>
      </c>
      <c r="D987" s="14">
        <v>1440011</v>
      </c>
      <c r="E987" s="14">
        <v>196</v>
      </c>
      <c r="F987" s="14">
        <v>2025</v>
      </c>
      <c r="G987" s="14">
        <v>28771161000106</v>
      </c>
      <c r="H987" s="15" t="s">
        <v>414</v>
      </c>
      <c r="I987" s="14">
        <v>3920</v>
      </c>
      <c r="J987" s="14" t="s">
        <v>148</v>
      </c>
      <c r="K987" s="16">
        <v>45972</v>
      </c>
      <c r="L987" s="14">
        <v>7332</v>
      </c>
      <c r="M987" s="34">
        <f t="shared" si="47"/>
        <v>5316.76</v>
      </c>
      <c r="N987" s="17">
        <v>5061.5600000000004</v>
      </c>
      <c r="O987" s="17">
        <v>255.2</v>
      </c>
      <c r="P987" s="3">
        <v>0</v>
      </c>
    </row>
    <row r="988" spans="1:16" ht="24.95" customHeight="1" x14ac:dyDescent="0.2">
      <c r="A988" s="21" t="str">
        <f t="shared" si="45"/>
        <v>1441|1440011|197|2025|5845088000166|3920|30603,62</v>
      </c>
      <c r="B988" s="21" t="str">
        <f t="shared" si="46"/>
        <v>1441|1440011|197|2025|6418</v>
      </c>
      <c r="C988" s="14">
        <v>1441</v>
      </c>
      <c r="D988" s="14">
        <v>1440011</v>
      </c>
      <c r="E988" s="14">
        <v>197</v>
      </c>
      <c r="F988" s="14">
        <v>2025</v>
      </c>
      <c r="G988" s="14">
        <v>5845088000166</v>
      </c>
      <c r="H988" s="15" t="s">
        <v>415</v>
      </c>
      <c r="I988" s="14">
        <v>3920</v>
      </c>
      <c r="J988" s="14" t="s">
        <v>148</v>
      </c>
      <c r="K988" s="16">
        <v>45938</v>
      </c>
      <c r="L988" s="14">
        <v>6418</v>
      </c>
      <c r="M988" s="34">
        <f t="shared" si="47"/>
        <v>30603.62</v>
      </c>
      <c r="N988" s="17">
        <v>29514.89</v>
      </c>
      <c r="O988" s="17">
        <v>1088.73</v>
      </c>
      <c r="P988" s="3">
        <v>0</v>
      </c>
    </row>
    <row r="989" spans="1:16" ht="24.95" customHeight="1" x14ac:dyDescent="0.2">
      <c r="A989" s="21" t="str">
        <f t="shared" si="45"/>
        <v>1441|1440011|197|2025|5845088000166|3920|30603,62</v>
      </c>
      <c r="B989" s="21" t="str">
        <f t="shared" si="46"/>
        <v>1441|1440011|197|2025|7328</v>
      </c>
      <c r="C989" s="14">
        <v>1441</v>
      </c>
      <c r="D989" s="14">
        <v>1440011</v>
      </c>
      <c r="E989" s="14">
        <v>197</v>
      </c>
      <c r="F989" s="14">
        <v>2025</v>
      </c>
      <c r="G989" s="14">
        <v>5845088000166</v>
      </c>
      <c r="H989" s="15" t="s">
        <v>415</v>
      </c>
      <c r="I989" s="14">
        <v>3920</v>
      </c>
      <c r="J989" s="14" t="s">
        <v>148</v>
      </c>
      <c r="K989" s="16">
        <v>45972</v>
      </c>
      <c r="L989" s="14">
        <v>7328</v>
      </c>
      <c r="M989" s="34">
        <f t="shared" si="47"/>
        <v>30603.62</v>
      </c>
      <c r="N989" s="17">
        <v>29514.89</v>
      </c>
      <c r="O989" s="17">
        <v>1088.73</v>
      </c>
      <c r="P989" s="3">
        <v>0</v>
      </c>
    </row>
    <row r="990" spans="1:16" ht="24.95" customHeight="1" x14ac:dyDescent="0.2">
      <c r="A990" s="21" t="str">
        <f t="shared" si="45"/>
        <v>1441|1440011|198|2025|7403266000124|4002|407705,04</v>
      </c>
      <c r="B990" s="21" t="str">
        <f t="shared" si="46"/>
        <v>1441|1440011|198|2025|6904</v>
      </c>
      <c r="C990" s="14">
        <v>1441</v>
      </c>
      <c r="D990" s="14">
        <v>1440011</v>
      </c>
      <c r="E990" s="14">
        <v>198</v>
      </c>
      <c r="F990" s="14">
        <v>2025</v>
      </c>
      <c r="G990" s="14">
        <v>7403266000124</v>
      </c>
      <c r="H990" s="15" t="s">
        <v>416</v>
      </c>
      <c r="I990" s="14">
        <v>4002</v>
      </c>
      <c r="J990" s="14" t="s">
        <v>119</v>
      </c>
      <c r="K990" s="16">
        <v>45960</v>
      </c>
      <c r="L990" s="14">
        <v>6904</v>
      </c>
      <c r="M990" s="34">
        <f t="shared" si="47"/>
        <v>407705.04000000004</v>
      </c>
      <c r="N990" s="17">
        <v>388135.2</v>
      </c>
      <c r="O990" s="17">
        <v>19569.84</v>
      </c>
      <c r="P990" s="3">
        <v>0</v>
      </c>
    </row>
    <row r="991" spans="1:16" ht="24.95" customHeight="1" x14ac:dyDescent="0.2">
      <c r="A991" s="21" t="str">
        <f t="shared" si="45"/>
        <v>1441|1440011|199|2025|3354844000129|4002|152405,87</v>
      </c>
      <c r="B991" s="21" t="str">
        <f t="shared" si="46"/>
        <v>1441|1440011|199|2025|6745</v>
      </c>
      <c r="C991" s="14">
        <v>1441</v>
      </c>
      <c r="D991" s="14">
        <v>1440011</v>
      </c>
      <c r="E991" s="14">
        <v>199</v>
      </c>
      <c r="F991" s="14">
        <v>2025</v>
      </c>
      <c r="G991" s="14">
        <v>3354844000129</v>
      </c>
      <c r="H991" s="15" t="s">
        <v>417</v>
      </c>
      <c r="I991" s="14">
        <v>4002</v>
      </c>
      <c r="J991" s="14" t="s">
        <v>119</v>
      </c>
      <c r="K991" s="16">
        <v>45947</v>
      </c>
      <c r="L991" s="14">
        <v>6745</v>
      </c>
      <c r="M991" s="34">
        <f t="shared" si="47"/>
        <v>152405.87000000002</v>
      </c>
      <c r="N991" s="17">
        <v>145090.39000000001</v>
      </c>
      <c r="O991" s="17">
        <v>7315.48</v>
      </c>
      <c r="P991" s="3">
        <v>0</v>
      </c>
    </row>
    <row r="992" spans="1:16" ht="24.95" customHeight="1" x14ac:dyDescent="0.2">
      <c r="A992" s="21" t="str">
        <f t="shared" si="45"/>
        <v>1441|1440011|200|2025|35502073000166|3920|9808,22</v>
      </c>
      <c r="B992" s="21" t="str">
        <f t="shared" si="46"/>
        <v>1441|1440011|200|2025|6422</v>
      </c>
      <c r="C992" s="14">
        <v>1441</v>
      </c>
      <c r="D992" s="14">
        <v>1440011</v>
      </c>
      <c r="E992" s="14">
        <v>200</v>
      </c>
      <c r="F992" s="14">
        <v>2025</v>
      </c>
      <c r="G992" s="14">
        <v>35502073000166</v>
      </c>
      <c r="H992" s="15" t="s">
        <v>418</v>
      </c>
      <c r="I992" s="14">
        <v>3920</v>
      </c>
      <c r="J992" s="14" t="s">
        <v>148</v>
      </c>
      <c r="K992" s="16">
        <v>45938</v>
      </c>
      <c r="L992" s="14">
        <v>6422</v>
      </c>
      <c r="M992" s="34">
        <f t="shared" si="47"/>
        <v>9808.2200000000012</v>
      </c>
      <c r="N992" s="17">
        <v>9337.43</v>
      </c>
      <c r="O992" s="17">
        <v>470.79</v>
      </c>
      <c r="P992" s="3">
        <v>0</v>
      </c>
    </row>
    <row r="993" spans="1:16" ht="24.95" customHeight="1" x14ac:dyDescent="0.2">
      <c r="A993" s="21" t="str">
        <f t="shared" si="45"/>
        <v>1441|1440011|200|2025|35502073000166|3920|9808,22</v>
      </c>
      <c r="B993" s="21" t="str">
        <f t="shared" si="46"/>
        <v>1441|1440011|200|2025|7210</v>
      </c>
      <c r="C993" s="14">
        <v>1441</v>
      </c>
      <c r="D993" s="14">
        <v>1440011</v>
      </c>
      <c r="E993" s="14">
        <v>200</v>
      </c>
      <c r="F993" s="14">
        <v>2025</v>
      </c>
      <c r="G993" s="14">
        <v>35502073000166</v>
      </c>
      <c r="H993" s="15" t="s">
        <v>418</v>
      </c>
      <c r="I993" s="14">
        <v>3920</v>
      </c>
      <c r="J993" s="14" t="s">
        <v>148</v>
      </c>
      <c r="K993" s="16">
        <v>45971</v>
      </c>
      <c r="L993" s="14">
        <v>7210</v>
      </c>
      <c r="M993" s="34">
        <f t="shared" si="47"/>
        <v>9808.2200000000012</v>
      </c>
      <c r="N993" s="17">
        <v>9337.43</v>
      </c>
      <c r="O993" s="17">
        <v>470.79</v>
      </c>
      <c r="P993" s="3">
        <v>0</v>
      </c>
    </row>
    <row r="994" spans="1:16" ht="24.95" customHeight="1" x14ac:dyDescent="0.2">
      <c r="A994" s="21" t="str">
        <f t="shared" si="45"/>
        <v>1441|1440011|201|2025|7346326000114|4002|258251,19</v>
      </c>
      <c r="B994" s="21" t="str">
        <f t="shared" si="46"/>
        <v>1441|1440011|201|2025|6738</v>
      </c>
      <c r="C994" s="14">
        <v>1441</v>
      </c>
      <c r="D994" s="14">
        <v>1440011</v>
      </c>
      <c r="E994" s="14">
        <v>201</v>
      </c>
      <c r="F994" s="14">
        <v>2025</v>
      </c>
      <c r="G994" s="14">
        <v>7346326000114</v>
      </c>
      <c r="H994" s="15" t="s">
        <v>419</v>
      </c>
      <c r="I994" s="14">
        <v>4002</v>
      </c>
      <c r="J994" s="14" t="s">
        <v>119</v>
      </c>
      <c r="K994" s="16">
        <v>45946</v>
      </c>
      <c r="L994" s="14">
        <v>6738</v>
      </c>
      <c r="M994" s="34">
        <f t="shared" si="47"/>
        <v>258251.19</v>
      </c>
      <c r="N994" s="17">
        <v>245855.13</v>
      </c>
      <c r="O994" s="17">
        <v>12396.06</v>
      </c>
      <c r="P994" s="3">
        <v>0</v>
      </c>
    </row>
    <row r="995" spans="1:16" ht="24.95" customHeight="1" x14ac:dyDescent="0.2">
      <c r="A995" s="21" t="str">
        <f t="shared" si="45"/>
        <v>1441|1440011|204|2025|16636540000104|4003|36248,55</v>
      </c>
      <c r="B995" s="21" t="str">
        <f t="shared" si="46"/>
        <v>1441|1440011|204|2025|6931</v>
      </c>
      <c r="C995" s="14">
        <v>1441</v>
      </c>
      <c r="D995" s="14">
        <v>1440011</v>
      </c>
      <c r="E995" s="14">
        <v>204</v>
      </c>
      <c r="F995" s="14">
        <v>2025</v>
      </c>
      <c r="G995" s="14">
        <v>16636540000104</v>
      </c>
      <c r="H995" s="15" t="s">
        <v>490</v>
      </c>
      <c r="I995" s="14">
        <v>4003</v>
      </c>
      <c r="J995" s="14" t="s">
        <v>119</v>
      </c>
      <c r="K995" s="16">
        <v>45964</v>
      </c>
      <c r="L995" s="14">
        <v>6931</v>
      </c>
      <c r="M995" s="34">
        <f t="shared" si="47"/>
        <v>36248.550000000003</v>
      </c>
      <c r="N995" s="17">
        <v>36248.550000000003</v>
      </c>
      <c r="O995" s="17">
        <v>0</v>
      </c>
      <c r="P995" s="3">
        <v>0</v>
      </c>
    </row>
    <row r="996" spans="1:16" ht="24.95" customHeight="1" x14ac:dyDescent="0.2">
      <c r="A996" s="21" t="str">
        <f t="shared" si="45"/>
        <v>1441|1440011|205|2025|12723002000198|3920|4212,79</v>
      </c>
      <c r="B996" s="21" t="str">
        <f t="shared" si="46"/>
        <v>1441|1440011|205|2025|6455</v>
      </c>
      <c r="C996" s="14">
        <v>1441</v>
      </c>
      <c r="D996" s="14">
        <v>1440011</v>
      </c>
      <c r="E996" s="14">
        <v>205</v>
      </c>
      <c r="F996" s="14">
        <v>2025</v>
      </c>
      <c r="G996" s="14">
        <v>12723002000198</v>
      </c>
      <c r="H996" s="15" t="s">
        <v>420</v>
      </c>
      <c r="I996" s="14">
        <v>3920</v>
      </c>
      <c r="J996" s="14" t="s">
        <v>148</v>
      </c>
      <c r="K996" s="16">
        <v>45938</v>
      </c>
      <c r="L996" s="14">
        <v>6455</v>
      </c>
      <c r="M996" s="34">
        <f t="shared" si="47"/>
        <v>4212.79</v>
      </c>
      <c r="N996" s="17">
        <v>4010.58</v>
      </c>
      <c r="O996" s="17">
        <v>202.21</v>
      </c>
      <c r="P996" s="3">
        <v>0</v>
      </c>
    </row>
    <row r="997" spans="1:16" ht="24.95" customHeight="1" x14ac:dyDescent="0.2">
      <c r="A997" s="21" t="str">
        <f t="shared" si="45"/>
        <v>1441|1440011|205|2025|12723002000198|3920|4212,79</v>
      </c>
      <c r="B997" s="21" t="str">
        <f t="shared" si="46"/>
        <v>1441|1440011|205|2025|7316</v>
      </c>
      <c r="C997" s="14">
        <v>1441</v>
      </c>
      <c r="D997" s="14">
        <v>1440011</v>
      </c>
      <c r="E997" s="14">
        <v>205</v>
      </c>
      <c r="F997" s="14">
        <v>2025</v>
      </c>
      <c r="G997" s="14">
        <v>12723002000198</v>
      </c>
      <c r="H997" s="15" t="s">
        <v>420</v>
      </c>
      <c r="I997" s="14">
        <v>3920</v>
      </c>
      <c r="J997" s="14" t="s">
        <v>148</v>
      </c>
      <c r="K997" s="16">
        <v>45972</v>
      </c>
      <c r="L997" s="14">
        <v>7316</v>
      </c>
      <c r="M997" s="34">
        <f t="shared" si="47"/>
        <v>4212.79</v>
      </c>
      <c r="N997" s="17">
        <v>4010.58</v>
      </c>
      <c r="O997" s="17">
        <v>202.21</v>
      </c>
      <c r="P997" s="3">
        <v>0</v>
      </c>
    </row>
    <row r="998" spans="1:16" ht="24.95" customHeight="1" x14ac:dyDescent="0.2">
      <c r="A998" s="21" t="str">
        <f t="shared" si="45"/>
        <v>1441|1440011|206|2025|81243735000148|4002|30821,68</v>
      </c>
      <c r="B998" s="21" t="str">
        <f t="shared" si="46"/>
        <v>1441|1440011|206|2025|6885</v>
      </c>
      <c r="C998" s="14">
        <v>1441</v>
      </c>
      <c r="D998" s="14">
        <v>1440011</v>
      </c>
      <c r="E998" s="14">
        <v>206</v>
      </c>
      <c r="F998" s="14">
        <v>2025</v>
      </c>
      <c r="G998" s="14">
        <v>81243735000148</v>
      </c>
      <c r="H998" s="15" t="s">
        <v>421</v>
      </c>
      <c r="I998" s="14">
        <v>4002</v>
      </c>
      <c r="J998" s="14" t="s">
        <v>119</v>
      </c>
      <c r="K998" s="16">
        <v>45958</v>
      </c>
      <c r="L998" s="14">
        <v>6885</v>
      </c>
      <c r="M998" s="34">
        <f t="shared" si="47"/>
        <v>30821.68</v>
      </c>
      <c r="N998" s="17">
        <v>29342.240000000002</v>
      </c>
      <c r="O998" s="17">
        <v>1479.44</v>
      </c>
      <c r="P998" s="3">
        <v>0</v>
      </c>
    </row>
    <row r="999" spans="1:16" ht="24.95" customHeight="1" x14ac:dyDescent="0.2">
      <c r="A999" s="21" t="str">
        <f t="shared" si="45"/>
        <v>1441|1440011|207|2025|5381960000162|3921|17613,42</v>
      </c>
      <c r="B999" s="21" t="str">
        <f t="shared" si="46"/>
        <v>1441|1440011|207|2025|6663</v>
      </c>
      <c r="C999" s="14">
        <v>1441</v>
      </c>
      <c r="D999" s="14">
        <v>1440011</v>
      </c>
      <c r="E999" s="14">
        <v>207</v>
      </c>
      <c r="F999" s="14">
        <v>2025</v>
      </c>
      <c r="G999" s="14">
        <v>5381960000162</v>
      </c>
      <c r="H999" s="15" t="s">
        <v>422</v>
      </c>
      <c r="I999" s="14">
        <v>3921</v>
      </c>
      <c r="J999" s="14" t="s">
        <v>148</v>
      </c>
      <c r="K999" s="16">
        <v>45940</v>
      </c>
      <c r="L999" s="14">
        <v>6663</v>
      </c>
      <c r="M999" s="34">
        <f t="shared" si="47"/>
        <v>17613.419999999998</v>
      </c>
      <c r="N999" s="17">
        <v>17613.419999999998</v>
      </c>
      <c r="O999" s="17">
        <v>0</v>
      </c>
      <c r="P999" s="3">
        <v>0</v>
      </c>
    </row>
    <row r="1000" spans="1:16" ht="24.95" customHeight="1" x14ac:dyDescent="0.2">
      <c r="A1000" s="21" t="str">
        <f t="shared" si="45"/>
        <v>1441|1440011|207|2025|5381960000162|3921|15233,23</v>
      </c>
      <c r="B1000" s="21" t="str">
        <f t="shared" si="46"/>
        <v>1441|1440011|207|2025|7364</v>
      </c>
      <c r="C1000" s="14">
        <v>1441</v>
      </c>
      <c r="D1000" s="14">
        <v>1440011</v>
      </c>
      <c r="E1000" s="14">
        <v>207</v>
      </c>
      <c r="F1000" s="14">
        <v>2025</v>
      </c>
      <c r="G1000" s="14">
        <v>5381960000162</v>
      </c>
      <c r="H1000" s="15" t="s">
        <v>422</v>
      </c>
      <c r="I1000" s="14">
        <v>3921</v>
      </c>
      <c r="J1000" s="14" t="s">
        <v>148</v>
      </c>
      <c r="K1000" s="16">
        <v>45973</v>
      </c>
      <c r="L1000" s="14">
        <v>7364</v>
      </c>
      <c r="M1000" s="34">
        <f t="shared" si="47"/>
        <v>15233.23</v>
      </c>
      <c r="N1000" s="17">
        <v>15233.23</v>
      </c>
      <c r="O1000" s="17">
        <v>0</v>
      </c>
      <c r="P1000" s="3">
        <v>0</v>
      </c>
    </row>
    <row r="1001" spans="1:16" ht="24.95" customHeight="1" x14ac:dyDescent="0.2">
      <c r="A1001" s="21" t="str">
        <f t="shared" si="45"/>
        <v>1441|1440011|209|2025|18745455000100|3999|1014,3</v>
      </c>
      <c r="B1001" s="21" t="str">
        <f t="shared" si="46"/>
        <v>1441|1440011|209|2025|6877</v>
      </c>
      <c r="C1001" s="14">
        <v>1441</v>
      </c>
      <c r="D1001" s="14">
        <v>1440011</v>
      </c>
      <c r="E1001" s="14">
        <v>209</v>
      </c>
      <c r="F1001" s="14">
        <v>2025</v>
      </c>
      <c r="G1001" s="14">
        <v>18745455000100</v>
      </c>
      <c r="H1001" s="15" t="s">
        <v>423</v>
      </c>
      <c r="I1001" s="14">
        <v>3999</v>
      </c>
      <c r="J1001" s="14" t="s">
        <v>148</v>
      </c>
      <c r="K1001" s="16">
        <v>45954</v>
      </c>
      <c r="L1001" s="14">
        <v>6877</v>
      </c>
      <c r="M1001" s="34">
        <f t="shared" si="47"/>
        <v>1014.3</v>
      </c>
      <c r="N1001" s="17">
        <v>1014.3</v>
      </c>
      <c r="O1001" s="17">
        <v>0</v>
      </c>
      <c r="P1001" s="3">
        <v>0</v>
      </c>
    </row>
    <row r="1002" spans="1:16" ht="24.95" customHeight="1" x14ac:dyDescent="0.2">
      <c r="A1002" s="21" t="str">
        <f t="shared" si="45"/>
        <v>1441|1440011|211|2025|5381960000162|3921|1059,15</v>
      </c>
      <c r="B1002" s="21" t="str">
        <f t="shared" si="46"/>
        <v>1441|1440011|211|2025|6665</v>
      </c>
      <c r="C1002" s="14">
        <v>1441</v>
      </c>
      <c r="D1002" s="14">
        <v>1440011</v>
      </c>
      <c r="E1002" s="14">
        <v>211</v>
      </c>
      <c r="F1002" s="14">
        <v>2025</v>
      </c>
      <c r="G1002" s="14">
        <v>5381960000162</v>
      </c>
      <c r="H1002" s="15" t="s">
        <v>422</v>
      </c>
      <c r="I1002" s="14">
        <v>3921</v>
      </c>
      <c r="J1002" s="14" t="s">
        <v>148</v>
      </c>
      <c r="K1002" s="16">
        <v>45940</v>
      </c>
      <c r="L1002" s="14">
        <v>6665</v>
      </c>
      <c r="M1002" s="34">
        <f t="shared" si="47"/>
        <v>1059.1500000000001</v>
      </c>
      <c r="N1002" s="17">
        <v>1059.1500000000001</v>
      </c>
      <c r="O1002" s="17">
        <v>0</v>
      </c>
      <c r="P1002" s="3">
        <v>0</v>
      </c>
    </row>
    <row r="1003" spans="1:16" ht="24.95" customHeight="1" x14ac:dyDescent="0.2">
      <c r="A1003" s="21" t="str">
        <f t="shared" si="45"/>
        <v>1441|1440011|211|2025|5381960000162|3921|1059,15</v>
      </c>
      <c r="B1003" s="21" t="str">
        <f t="shared" si="46"/>
        <v>1441|1440011|211|2025|7362</v>
      </c>
      <c r="C1003" s="14">
        <v>1441</v>
      </c>
      <c r="D1003" s="14">
        <v>1440011</v>
      </c>
      <c r="E1003" s="14">
        <v>211</v>
      </c>
      <c r="F1003" s="14">
        <v>2025</v>
      </c>
      <c r="G1003" s="14">
        <v>5381960000162</v>
      </c>
      <c r="H1003" s="15" t="s">
        <v>422</v>
      </c>
      <c r="I1003" s="14">
        <v>3921</v>
      </c>
      <c r="J1003" s="14" t="s">
        <v>148</v>
      </c>
      <c r="K1003" s="16">
        <v>45973</v>
      </c>
      <c r="L1003" s="14">
        <v>7362</v>
      </c>
      <c r="M1003" s="34">
        <f t="shared" si="47"/>
        <v>1059.1500000000001</v>
      </c>
      <c r="N1003" s="17">
        <v>1059.1500000000001</v>
      </c>
      <c r="O1003" s="17">
        <v>0</v>
      </c>
      <c r="P1003" s="3">
        <v>0</v>
      </c>
    </row>
    <row r="1004" spans="1:16" ht="24.95" customHeight="1" x14ac:dyDescent="0.2">
      <c r="A1004" s="21" t="str">
        <f t="shared" si="45"/>
        <v>1441|1440011|212|2025|22884260000100|3921|15262,13</v>
      </c>
      <c r="B1004" s="21" t="str">
        <f t="shared" si="46"/>
        <v>1441|1440011|212|2025|6652</v>
      </c>
      <c r="C1004" s="14">
        <v>1441</v>
      </c>
      <c r="D1004" s="14">
        <v>1440011</v>
      </c>
      <c r="E1004" s="14">
        <v>212</v>
      </c>
      <c r="F1004" s="14">
        <v>2025</v>
      </c>
      <c r="G1004" s="14">
        <v>22884260000100</v>
      </c>
      <c r="H1004" s="15" t="s">
        <v>365</v>
      </c>
      <c r="I1004" s="14">
        <v>3921</v>
      </c>
      <c r="J1004" s="14" t="s">
        <v>148</v>
      </c>
      <c r="K1004" s="16">
        <v>45940</v>
      </c>
      <c r="L1004" s="14">
        <v>6652</v>
      </c>
      <c r="M1004" s="34">
        <f t="shared" si="47"/>
        <v>15262.13</v>
      </c>
      <c r="N1004" s="17">
        <v>15262.13</v>
      </c>
      <c r="O1004" s="17">
        <v>0</v>
      </c>
      <c r="P1004" s="3">
        <v>0</v>
      </c>
    </row>
    <row r="1005" spans="1:16" ht="24.95" customHeight="1" x14ac:dyDescent="0.2">
      <c r="A1005" s="21" t="str">
        <f t="shared" si="45"/>
        <v>1441|1440011|212|2025|22884260000100|3921|10240,85</v>
      </c>
      <c r="B1005" s="21" t="str">
        <f t="shared" si="46"/>
        <v>1441|1440011|212|2025|7387</v>
      </c>
      <c r="C1005" s="14">
        <v>1441</v>
      </c>
      <c r="D1005" s="14">
        <v>1440011</v>
      </c>
      <c r="E1005" s="14">
        <v>212</v>
      </c>
      <c r="F1005" s="14">
        <v>2025</v>
      </c>
      <c r="G1005" s="14">
        <v>22884260000100</v>
      </c>
      <c r="H1005" s="15" t="s">
        <v>365</v>
      </c>
      <c r="I1005" s="14">
        <v>3921</v>
      </c>
      <c r="J1005" s="14" t="s">
        <v>148</v>
      </c>
      <c r="K1005" s="16">
        <v>45973</v>
      </c>
      <c r="L1005" s="14">
        <v>7387</v>
      </c>
      <c r="M1005" s="34">
        <f t="shared" si="47"/>
        <v>10240.85</v>
      </c>
      <c r="N1005" s="17">
        <v>10240.85</v>
      </c>
      <c r="O1005" s="17">
        <v>0</v>
      </c>
      <c r="P1005" s="3">
        <v>0</v>
      </c>
    </row>
    <row r="1006" spans="1:16" ht="24.95" customHeight="1" x14ac:dyDescent="0.2">
      <c r="A1006" s="21" t="str">
        <f t="shared" si="45"/>
        <v>1441|1440011|215|2025|8486867000100|3920|12500</v>
      </c>
      <c r="B1006" s="21" t="str">
        <f t="shared" si="46"/>
        <v>1441|1440011|215|2025|6426</v>
      </c>
      <c r="C1006" s="14">
        <v>1441</v>
      </c>
      <c r="D1006" s="14">
        <v>1440011</v>
      </c>
      <c r="E1006" s="14">
        <v>215</v>
      </c>
      <c r="F1006" s="14">
        <v>2025</v>
      </c>
      <c r="G1006" s="14">
        <v>8486867000100</v>
      </c>
      <c r="H1006" s="15" t="s">
        <v>424</v>
      </c>
      <c r="I1006" s="14">
        <v>3920</v>
      </c>
      <c r="J1006" s="14" t="s">
        <v>148</v>
      </c>
      <c r="K1006" s="16">
        <v>45938</v>
      </c>
      <c r="L1006" s="14">
        <v>6426</v>
      </c>
      <c r="M1006" s="34">
        <f t="shared" si="47"/>
        <v>12500</v>
      </c>
      <c r="N1006" s="17">
        <v>11900</v>
      </c>
      <c r="O1006" s="17">
        <v>600</v>
      </c>
      <c r="P1006" s="3">
        <v>0</v>
      </c>
    </row>
    <row r="1007" spans="1:16" ht="24.95" customHeight="1" x14ac:dyDescent="0.2">
      <c r="A1007" s="21" t="str">
        <f t="shared" si="45"/>
        <v>1441|1440011|215|2025|8486867000100|3920|12500</v>
      </c>
      <c r="B1007" s="21" t="str">
        <f t="shared" si="46"/>
        <v>1441|1440011|215|2025|7331</v>
      </c>
      <c r="C1007" s="14">
        <v>1441</v>
      </c>
      <c r="D1007" s="14">
        <v>1440011</v>
      </c>
      <c r="E1007" s="14">
        <v>215</v>
      </c>
      <c r="F1007" s="14">
        <v>2025</v>
      </c>
      <c r="G1007" s="14">
        <v>8486867000100</v>
      </c>
      <c r="H1007" s="15" t="s">
        <v>424</v>
      </c>
      <c r="I1007" s="14">
        <v>3920</v>
      </c>
      <c r="J1007" s="14" t="s">
        <v>148</v>
      </c>
      <c r="K1007" s="16">
        <v>45972</v>
      </c>
      <c r="L1007" s="14">
        <v>7331</v>
      </c>
      <c r="M1007" s="34">
        <f t="shared" si="47"/>
        <v>12500</v>
      </c>
      <c r="N1007" s="17">
        <v>11900</v>
      </c>
      <c r="O1007" s="17">
        <v>600</v>
      </c>
      <c r="P1007" s="3">
        <v>0</v>
      </c>
    </row>
    <row r="1008" spans="1:16" ht="24.95" customHeight="1" x14ac:dyDescent="0.2">
      <c r="A1008" s="21" t="str">
        <f t="shared" si="45"/>
        <v>1441|1440011|216|2025|16630743000185|3921|23072,06</v>
      </c>
      <c r="B1008" s="21" t="str">
        <f t="shared" si="46"/>
        <v>1441|1440011|216|2025|6303</v>
      </c>
      <c r="C1008" s="14">
        <v>1441</v>
      </c>
      <c r="D1008" s="14">
        <v>1440011</v>
      </c>
      <c r="E1008" s="14">
        <v>216</v>
      </c>
      <c r="F1008" s="14">
        <v>2025</v>
      </c>
      <c r="G1008" s="14">
        <v>16630743000185</v>
      </c>
      <c r="H1008" s="15" t="s">
        <v>425</v>
      </c>
      <c r="I1008" s="14">
        <v>3921</v>
      </c>
      <c r="J1008" s="14" t="s">
        <v>148</v>
      </c>
      <c r="K1008" s="16">
        <v>45937</v>
      </c>
      <c r="L1008" s="14">
        <v>6303</v>
      </c>
      <c r="M1008" s="34">
        <f t="shared" si="47"/>
        <v>23072.06</v>
      </c>
      <c r="N1008" s="17">
        <v>23072.06</v>
      </c>
      <c r="O1008" s="17">
        <v>0</v>
      </c>
      <c r="P1008" s="3">
        <v>0</v>
      </c>
    </row>
    <row r="1009" spans="1:16" ht="24.95" customHeight="1" x14ac:dyDescent="0.2">
      <c r="A1009" s="21" t="str">
        <f t="shared" si="45"/>
        <v>1441|1440011|216|2025|16630743000185|3921|23072,06</v>
      </c>
      <c r="B1009" s="21" t="str">
        <f t="shared" si="46"/>
        <v>1441|1440011|216|2025|7062</v>
      </c>
      <c r="C1009" s="14">
        <v>1441</v>
      </c>
      <c r="D1009" s="14">
        <v>1440011</v>
      </c>
      <c r="E1009" s="14">
        <v>216</v>
      </c>
      <c r="F1009" s="14">
        <v>2025</v>
      </c>
      <c r="G1009" s="14">
        <v>16630743000185</v>
      </c>
      <c r="H1009" s="15" t="s">
        <v>425</v>
      </c>
      <c r="I1009" s="14">
        <v>3921</v>
      </c>
      <c r="J1009" s="14" t="s">
        <v>148</v>
      </c>
      <c r="K1009" s="16">
        <v>45967</v>
      </c>
      <c r="L1009" s="14">
        <v>7062</v>
      </c>
      <c r="M1009" s="34">
        <f t="shared" si="47"/>
        <v>23072.06</v>
      </c>
      <c r="N1009" s="17">
        <v>23072.06</v>
      </c>
      <c r="O1009" s="17">
        <v>0</v>
      </c>
      <c r="P1009" s="3">
        <v>0</v>
      </c>
    </row>
    <row r="1010" spans="1:16" ht="24.95" customHeight="1" x14ac:dyDescent="0.2">
      <c r="A1010" s="21" t="str">
        <f t="shared" si="45"/>
        <v>1441|1440011|218|2025|8458633000150|3921|600</v>
      </c>
      <c r="B1010" s="21" t="str">
        <f t="shared" si="46"/>
        <v>1441|1440011|218|2025|6328</v>
      </c>
      <c r="C1010" s="14">
        <v>1441</v>
      </c>
      <c r="D1010" s="14">
        <v>1440011</v>
      </c>
      <c r="E1010" s="14">
        <v>218</v>
      </c>
      <c r="F1010" s="14">
        <v>2025</v>
      </c>
      <c r="G1010" s="14">
        <v>8458633000150</v>
      </c>
      <c r="H1010" s="15" t="s">
        <v>426</v>
      </c>
      <c r="I1010" s="14">
        <v>3921</v>
      </c>
      <c r="J1010" s="14" t="s">
        <v>148</v>
      </c>
      <c r="K1010" s="16">
        <v>45937</v>
      </c>
      <c r="L1010" s="14">
        <v>6328</v>
      </c>
      <c r="M1010" s="34">
        <f t="shared" si="47"/>
        <v>600</v>
      </c>
      <c r="N1010" s="17">
        <v>600</v>
      </c>
      <c r="O1010" s="17">
        <v>0</v>
      </c>
      <c r="P1010" s="3">
        <v>0</v>
      </c>
    </row>
    <row r="1011" spans="1:16" ht="24.95" customHeight="1" x14ac:dyDescent="0.2">
      <c r="A1011" s="21" t="str">
        <f t="shared" si="45"/>
        <v>1441|1440011|219|2025|8458633000150|3921|707,14</v>
      </c>
      <c r="B1011" s="21" t="str">
        <f t="shared" si="46"/>
        <v>1441|1440011|219|2025|6329</v>
      </c>
      <c r="C1011" s="14">
        <v>1441</v>
      </c>
      <c r="D1011" s="14">
        <v>1440011</v>
      </c>
      <c r="E1011" s="14">
        <v>219</v>
      </c>
      <c r="F1011" s="14">
        <v>2025</v>
      </c>
      <c r="G1011" s="14">
        <v>8458633000150</v>
      </c>
      <c r="H1011" s="15" t="s">
        <v>426</v>
      </c>
      <c r="I1011" s="14">
        <v>3921</v>
      </c>
      <c r="J1011" s="14" t="s">
        <v>148</v>
      </c>
      <c r="K1011" s="16">
        <v>45937</v>
      </c>
      <c r="L1011" s="14">
        <v>6329</v>
      </c>
      <c r="M1011" s="34">
        <f t="shared" si="47"/>
        <v>707.14</v>
      </c>
      <c r="N1011" s="17">
        <v>707.14</v>
      </c>
      <c r="O1011" s="17">
        <v>0</v>
      </c>
      <c r="P1011" s="3">
        <v>0</v>
      </c>
    </row>
    <row r="1012" spans="1:16" ht="24.95" customHeight="1" x14ac:dyDescent="0.2">
      <c r="A1012" s="21" t="str">
        <f t="shared" si="45"/>
        <v>1441|1440011|220|2025|28309420000173|3921|622,86</v>
      </c>
      <c r="B1012" s="21" t="str">
        <f t="shared" si="46"/>
        <v>1441|1440011|220|2025|6150</v>
      </c>
      <c r="C1012" s="14">
        <v>1441</v>
      </c>
      <c r="D1012" s="14">
        <v>1440011</v>
      </c>
      <c r="E1012" s="14">
        <v>220</v>
      </c>
      <c r="F1012" s="14">
        <v>2025</v>
      </c>
      <c r="G1012" s="14">
        <v>28309420000173</v>
      </c>
      <c r="H1012" s="15" t="s">
        <v>427</v>
      </c>
      <c r="I1012" s="14">
        <v>3921</v>
      </c>
      <c r="J1012" s="14" t="s">
        <v>148</v>
      </c>
      <c r="K1012" s="16">
        <v>45933</v>
      </c>
      <c r="L1012" s="14">
        <v>6150</v>
      </c>
      <c r="M1012" s="34">
        <f t="shared" si="47"/>
        <v>622.86</v>
      </c>
      <c r="N1012" s="17">
        <v>622.86</v>
      </c>
      <c r="O1012" s="17">
        <v>0</v>
      </c>
      <c r="P1012" s="3">
        <v>0</v>
      </c>
    </row>
    <row r="1013" spans="1:16" ht="24.95" customHeight="1" x14ac:dyDescent="0.2">
      <c r="A1013" s="21" t="str">
        <f t="shared" si="45"/>
        <v>1441|1440011|220|2025|28309420000173|3921|622,86</v>
      </c>
      <c r="B1013" s="21" t="str">
        <f t="shared" si="46"/>
        <v>1441|1440011|220|2025|7056</v>
      </c>
      <c r="C1013" s="14">
        <v>1441</v>
      </c>
      <c r="D1013" s="14">
        <v>1440011</v>
      </c>
      <c r="E1013" s="14">
        <v>220</v>
      </c>
      <c r="F1013" s="14">
        <v>2025</v>
      </c>
      <c r="G1013" s="14">
        <v>28309420000173</v>
      </c>
      <c r="H1013" s="15" t="s">
        <v>427</v>
      </c>
      <c r="I1013" s="14">
        <v>3921</v>
      </c>
      <c r="J1013" s="14" t="s">
        <v>148</v>
      </c>
      <c r="K1013" s="16">
        <v>45967</v>
      </c>
      <c r="L1013" s="14">
        <v>7056</v>
      </c>
      <c r="M1013" s="34">
        <f t="shared" si="47"/>
        <v>622.86</v>
      </c>
      <c r="N1013" s="17">
        <v>622.86</v>
      </c>
      <c r="O1013" s="17">
        <v>0</v>
      </c>
      <c r="P1013" s="3">
        <v>0</v>
      </c>
    </row>
    <row r="1014" spans="1:16" ht="24.95" customHeight="1" x14ac:dyDescent="0.2">
      <c r="A1014" s="21" t="str">
        <f t="shared" si="45"/>
        <v>1441|1440011|221|2025|32879576000167|3931|1854,25</v>
      </c>
      <c r="B1014" s="21" t="str">
        <f t="shared" si="46"/>
        <v>1441|1440011|221|2025|6149</v>
      </c>
      <c r="C1014" s="14">
        <v>1441</v>
      </c>
      <c r="D1014" s="14">
        <v>1440011</v>
      </c>
      <c r="E1014" s="14">
        <v>221</v>
      </c>
      <c r="F1014" s="14">
        <v>2025</v>
      </c>
      <c r="G1014" s="14">
        <v>32879576000167</v>
      </c>
      <c r="H1014" s="15" t="s">
        <v>428</v>
      </c>
      <c r="I1014" s="14">
        <v>3931</v>
      </c>
      <c r="J1014" s="14" t="s">
        <v>148</v>
      </c>
      <c r="K1014" s="16">
        <v>45933</v>
      </c>
      <c r="L1014" s="14">
        <v>6149</v>
      </c>
      <c r="M1014" s="34">
        <f t="shared" si="47"/>
        <v>1854.25</v>
      </c>
      <c r="N1014" s="17">
        <v>1854.25</v>
      </c>
      <c r="O1014" s="17">
        <v>0</v>
      </c>
      <c r="P1014" s="3">
        <v>0</v>
      </c>
    </row>
    <row r="1015" spans="1:16" ht="24.95" customHeight="1" x14ac:dyDescent="0.2">
      <c r="A1015" s="21" t="str">
        <f t="shared" si="45"/>
        <v>1441|1440011|221|2025|32879576000167|3931|21824,26</v>
      </c>
      <c r="B1015" s="21" t="str">
        <f t="shared" si="46"/>
        <v>1441|1440011|221|2025|6859</v>
      </c>
      <c r="C1015" s="14">
        <v>1441</v>
      </c>
      <c r="D1015" s="14">
        <v>1440011</v>
      </c>
      <c r="E1015" s="14">
        <v>221</v>
      </c>
      <c r="F1015" s="14">
        <v>2025</v>
      </c>
      <c r="G1015" s="14">
        <v>32879576000167</v>
      </c>
      <c r="H1015" s="15" t="s">
        <v>428</v>
      </c>
      <c r="I1015" s="14">
        <v>3931</v>
      </c>
      <c r="J1015" s="14" t="s">
        <v>148</v>
      </c>
      <c r="K1015" s="16">
        <v>45953</v>
      </c>
      <c r="L1015" s="14">
        <v>6859</v>
      </c>
      <c r="M1015" s="34">
        <f t="shared" si="47"/>
        <v>21824.26</v>
      </c>
      <c r="N1015" s="17">
        <v>21824.26</v>
      </c>
      <c r="O1015" s="17">
        <v>0</v>
      </c>
      <c r="P1015" s="3">
        <v>0</v>
      </c>
    </row>
    <row r="1016" spans="1:16" ht="24.95" customHeight="1" x14ac:dyDescent="0.2">
      <c r="A1016" s="21" t="str">
        <f t="shared" si="45"/>
        <v>1441|1440011|221|2025|32879576000167|3931|3297,51</v>
      </c>
      <c r="B1016" s="21" t="str">
        <f t="shared" si="46"/>
        <v>1441|1440011|221|2025|6934</v>
      </c>
      <c r="C1016" s="14">
        <v>1441</v>
      </c>
      <c r="D1016" s="14">
        <v>1440011</v>
      </c>
      <c r="E1016" s="14">
        <v>221</v>
      </c>
      <c r="F1016" s="14">
        <v>2025</v>
      </c>
      <c r="G1016" s="14">
        <v>32879576000167</v>
      </c>
      <c r="H1016" s="15" t="s">
        <v>428</v>
      </c>
      <c r="I1016" s="14">
        <v>3931</v>
      </c>
      <c r="J1016" s="14" t="s">
        <v>148</v>
      </c>
      <c r="K1016" s="16">
        <v>45965</v>
      </c>
      <c r="L1016" s="14">
        <v>6934</v>
      </c>
      <c r="M1016" s="34">
        <f t="shared" si="47"/>
        <v>3297.51</v>
      </c>
      <c r="N1016" s="17">
        <v>3297.51</v>
      </c>
      <c r="O1016" s="17">
        <v>0</v>
      </c>
      <c r="P1016" s="3">
        <v>0</v>
      </c>
    </row>
    <row r="1017" spans="1:16" ht="24.95" customHeight="1" x14ac:dyDescent="0.2">
      <c r="A1017" s="21" t="str">
        <f t="shared" si="45"/>
        <v>1441|1440011|222|2025|7290137000177|3999|7566,75</v>
      </c>
      <c r="B1017" s="21" t="str">
        <f t="shared" si="46"/>
        <v>1441|1440011|222|2025|6707</v>
      </c>
      <c r="C1017" s="14">
        <v>1441</v>
      </c>
      <c r="D1017" s="14">
        <v>1440011</v>
      </c>
      <c r="E1017" s="14">
        <v>222</v>
      </c>
      <c r="F1017" s="14">
        <v>2025</v>
      </c>
      <c r="G1017" s="14">
        <v>7290137000177</v>
      </c>
      <c r="H1017" s="15" t="s">
        <v>429</v>
      </c>
      <c r="I1017" s="14">
        <v>3999</v>
      </c>
      <c r="J1017" s="14" t="s">
        <v>148</v>
      </c>
      <c r="K1017" s="16">
        <v>45945</v>
      </c>
      <c r="L1017" s="14">
        <v>6707</v>
      </c>
      <c r="M1017" s="34">
        <f t="shared" si="47"/>
        <v>7566.75</v>
      </c>
      <c r="N1017" s="17">
        <v>7566.75</v>
      </c>
      <c r="O1017" s="17">
        <v>0</v>
      </c>
      <c r="P1017" s="3">
        <v>0</v>
      </c>
    </row>
    <row r="1018" spans="1:16" ht="24.95" customHeight="1" x14ac:dyDescent="0.2">
      <c r="A1018" s="21" t="str">
        <f t="shared" si="45"/>
        <v>1441|1440011|223|2025|7132995000193|3955|5802,31</v>
      </c>
      <c r="B1018" s="21" t="str">
        <f t="shared" si="46"/>
        <v>1441|1440011|223|2025|6300</v>
      </c>
      <c r="C1018" s="14">
        <v>1441</v>
      </c>
      <c r="D1018" s="14">
        <v>1440011</v>
      </c>
      <c r="E1018" s="14">
        <v>223</v>
      </c>
      <c r="F1018" s="14">
        <v>2025</v>
      </c>
      <c r="G1018" s="14">
        <v>7132995000193</v>
      </c>
      <c r="H1018" s="15" t="s">
        <v>430</v>
      </c>
      <c r="I1018" s="14">
        <v>3955</v>
      </c>
      <c r="J1018" s="14" t="s">
        <v>148</v>
      </c>
      <c r="K1018" s="16">
        <v>45937</v>
      </c>
      <c r="L1018" s="14">
        <v>6300</v>
      </c>
      <c r="M1018" s="34">
        <f t="shared" si="47"/>
        <v>5802.31</v>
      </c>
      <c r="N1018" s="17">
        <v>5802.31</v>
      </c>
      <c r="O1018" s="17">
        <v>0</v>
      </c>
      <c r="P1018" s="3">
        <v>0</v>
      </c>
    </row>
    <row r="1019" spans="1:16" ht="24.95" customHeight="1" x14ac:dyDescent="0.2">
      <c r="A1019" s="21" t="str">
        <f t="shared" si="45"/>
        <v>1441|1440011|227|2025|50447623000185|3931|72432,6</v>
      </c>
      <c r="B1019" s="21" t="str">
        <f t="shared" si="46"/>
        <v>1441|1440011|227|2025|7224</v>
      </c>
      <c r="C1019" s="14">
        <v>1441</v>
      </c>
      <c r="D1019" s="14">
        <v>1440011</v>
      </c>
      <c r="E1019" s="14">
        <v>227</v>
      </c>
      <c r="F1019" s="14">
        <v>2025</v>
      </c>
      <c r="G1019" s="14">
        <v>50447623000185</v>
      </c>
      <c r="H1019" s="15" t="s">
        <v>508</v>
      </c>
      <c r="I1019" s="14">
        <v>3931</v>
      </c>
      <c r="J1019" s="14" t="s">
        <v>148</v>
      </c>
      <c r="K1019" s="16">
        <v>45972</v>
      </c>
      <c r="L1019" s="14">
        <v>7224</v>
      </c>
      <c r="M1019" s="34">
        <f t="shared" si="47"/>
        <v>72432.599999999991</v>
      </c>
      <c r="N1019" s="17">
        <v>68955.839999999997</v>
      </c>
      <c r="O1019" s="17">
        <v>3476.76</v>
      </c>
      <c r="P1019" s="3">
        <v>0</v>
      </c>
    </row>
    <row r="1020" spans="1:16" ht="24.95" customHeight="1" x14ac:dyDescent="0.2">
      <c r="A1020" s="21" t="str">
        <f t="shared" si="45"/>
        <v>1441|1440011|229|2025|34454477000169|3921|330,8</v>
      </c>
      <c r="B1020" s="21" t="str">
        <f t="shared" si="46"/>
        <v>1441|1440011|229|2025|6338</v>
      </c>
      <c r="C1020" s="14">
        <v>1441</v>
      </c>
      <c r="D1020" s="14">
        <v>1440011</v>
      </c>
      <c r="E1020" s="14">
        <v>229</v>
      </c>
      <c r="F1020" s="14">
        <v>2025</v>
      </c>
      <c r="G1020" s="14">
        <v>34454477000169</v>
      </c>
      <c r="H1020" s="15" t="s">
        <v>431</v>
      </c>
      <c r="I1020" s="14">
        <v>3921</v>
      </c>
      <c r="J1020" s="14" t="s">
        <v>148</v>
      </c>
      <c r="K1020" s="16">
        <v>45937</v>
      </c>
      <c r="L1020" s="14">
        <v>6338</v>
      </c>
      <c r="M1020" s="34">
        <f t="shared" si="47"/>
        <v>330.8</v>
      </c>
      <c r="N1020" s="17">
        <v>330.8</v>
      </c>
      <c r="O1020" s="17">
        <v>0</v>
      </c>
      <c r="P1020" s="3">
        <v>0</v>
      </c>
    </row>
    <row r="1021" spans="1:16" ht="24.95" customHeight="1" x14ac:dyDescent="0.2">
      <c r="A1021" s="21" t="str">
        <f t="shared" si="45"/>
        <v>1441|1440011|229|2025|34454477000169|3921|2988,98</v>
      </c>
      <c r="B1021" s="21" t="str">
        <f t="shared" si="46"/>
        <v>1441|1440011|229|2025|6659</v>
      </c>
      <c r="C1021" s="14">
        <v>1441</v>
      </c>
      <c r="D1021" s="14">
        <v>1440011</v>
      </c>
      <c r="E1021" s="14">
        <v>229</v>
      </c>
      <c r="F1021" s="14">
        <v>2025</v>
      </c>
      <c r="G1021" s="14">
        <v>34454477000169</v>
      </c>
      <c r="H1021" s="15" t="s">
        <v>431</v>
      </c>
      <c r="I1021" s="14">
        <v>3921</v>
      </c>
      <c r="J1021" s="14" t="s">
        <v>148</v>
      </c>
      <c r="K1021" s="16">
        <v>45940</v>
      </c>
      <c r="L1021" s="14">
        <v>6659</v>
      </c>
      <c r="M1021" s="34">
        <f t="shared" si="47"/>
        <v>2988.98</v>
      </c>
      <c r="N1021" s="17">
        <v>2988.98</v>
      </c>
      <c r="O1021" s="17">
        <v>0</v>
      </c>
      <c r="P1021" s="3">
        <v>0</v>
      </c>
    </row>
    <row r="1022" spans="1:16" ht="24.95" customHeight="1" x14ac:dyDescent="0.2">
      <c r="A1022" s="21" t="str">
        <f t="shared" si="45"/>
        <v>1441|1440011|229|2025|34454477000169|3921|2988,98</v>
      </c>
      <c r="B1022" s="21" t="str">
        <f t="shared" si="46"/>
        <v>1441|1440011|229|2025|7356</v>
      </c>
      <c r="C1022" s="14">
        <v>1441</v>
      </c>
      <c r="D1022" s="14">
        <v>1440011</v>
      </c>
      <c r="E1022" s="14">
        <v>229</v>
      </c>
      <c r="F1022" s="14">
        <v>2025</v>
      </c>
      <c r="G1022" s="14">
        <v>34454477000169</v>
      </c>
      <c r="H1022" s="15" t="s">
        <v>431</v>
      </c>
      <c r="I1022" s="14">
        <v>3921</v>
      </c>
      <c r="J1022" s="14" t="s">
        <v>148</v>
      </c>
      <c r="K1022" s="16">
        <v>45973</v>
      </c>
      <c r="L1022" s="14">
        <v>7356</v>
      </c>
      <c r="M1022" s="34">
        <f t="shared" si="47"/>
        <v>2988.98</v>
      </c>
      <c r="N1022" s="17">
        <v>2988.98</v>
      </c>
      <c r="O1022" s="17">
        <v>0</v>
      </c>
      <c r="P1022" s="3">
        <v>0</v>
      </c>
    </row>
    <row r="1023" spans="1:16" ht="24.95" customHeight="1" x14ac:dyDescent="0.2">
      <c r="A1023" s="21" t="str">
        <f t="shared" si="45"/>
        <v>1441|1440011|234|2025|9256973000160|3920|10084,38</v>
      </c>
      <c r="B1023" s="21" t="str">
        <f t="shared" si="46"/>
        <v>1441|1440011|234|2025|6476</v>
      </c>
      <c r="C1023" s="14">
        <v>1441</v>
      </c>
      <c r="D1023" s="14">
        <v>1440011</v>
      </c>
      <c r="E1023" s="14">
        <v>234</v>
      </c>
      <c r="F1023" s="14">
        <v>2025</v>
      </c>
      <c r="G1023" s="14">
        <v>9256973000160</v>
      </c>
      <c r="H1023" s="15" t="s">
        <v>432</v>
      </c>
      <c r="I1023" s="14">
        <v>3920</v>
      </c>
      <c r="J1023" s="14" t="s">
        <v>148</v>
      </c>
      <c r="K1023" s="16">
        <v>45939</v>
      </c>
      <c r="L1023" s="14">
        <v>6476</v>
      </c>
      <c r="M1023" s="34">
        <f t="shared" si="47"/>
        <v>10084.379999999999</v>
      </c>
      <c r="N1023" s="17">
        <v>9600.33</v>
      </c>
      <c r="O1023" s="17">
        <v>484.05</v>
      </c>
      <c r="P1023" s="3">
        <v>0</v>
      </c>
    </row>
    <row r="1024" spans="1:16" ht="24.95" customHeight="1" x14ac:dyDescent="0.2">
      <c r="A1024" s="21" t="str">
        <f t="shared" si="45"/>
        <v>1441|1440011|234|2025|9256973000160|3920|10084,38</v>
      </c>
      <c r="B1024" s="21" t="str">
        <f t="shared" si="46"/>
        <v>1441|1440011|234|2025|7326</v>
      </c>
      <c r="C1024" s="14">
        <v>1441</v>
      </c>
      <c r="D1024" s="14">
        <v>1440011</v>
      </c>
      <c r="E1024" s="14">
        <v>234</v>
      </c>
      <c r="F1024" s="14">
        <v>2025</v>
      </c>
      <c r="G1024" s="14">
        <v>9256973000160</v>
      </c>
      <c r="H1024" s="15" t="s">
        <v>432</v>
      </c>
      <c r="I1024" s="14">
        <v>3920</v>
      </c>
      <c r="J1024" s="14" t="s">
        <v>148</v>
      </c>
      <c r="K1024" s="16">
        <v>45972</v>
      </c>
      <c r="L1024" s="14">
        <v>7326</v>
      </c>
      <c r="M1024" s="34">
        <f t="shared" si="47"/>
        <v>10084.379999999999</v>
      </c>
      <c r="N1024" s="17">
        <v>9600.33</v>
      </c>
      <c r="O1024" s="17">
        <v>484.05</v>
      </c>
      <c r="P1024" s="3">
        <v>0</v>
      </c>
    </row>
    <row r="1025" spans="1:16" ht="24.95" customHeight="1" x14ac:dyDescent="0.2">
      <c r="A1025" s="21" t="str">
        <f t="shared" si="45"/>
        <v>1441|1440011|236|2025|40574380000192|3920|194356,62</v>
      </c>
      <c r="B1025" s="21" t="str">
        <f t="shared" si="46"/>
        <v>1441|1440011|236|2025|6412</v>
      </c>
      <c r="C1025" s="14">
        <v>1441</v>
      </c>
      <c r="D1025" s="14">
        <v>1440011</v>
      </c>
      <c r="E1025" s="14">
        <v>236</v>
      </c>
      <c r="F1025" s="14">
        <v>2025</v>
      </c>
      <c r="G1025" s="14">
        <v>40574380000192</v>
      </c>
      <c r="H1025" s="15" t="s">
        <v>433</v>
      </c>
      <c r="I1025" s="14">
        <v>3920</v>
      </c>
      <c r="J1025" s="14" t="s">
        <v>148</v>
      </c>
      <c r="K1025" s="16">
        <v>45938</v>
      </c>
      <c r="L1025" s="14">
        <v>6412</v>
      </c>
      <c r="M1025" s="34">
        <f t="shared" si="47"/>
        <v>194356.62</v>
      </c>
      <c r="N1025" s="17">
        <v>185027.5</v>
      </c>
      <c r="O1025" s="17">
        <v>9329.1200000000008</v>
      </c>
      <c r="P1025" s="3">
        <v>0</v>
      </c>
    </row>
    <row r="1026" spans="1:16" ht="24.95" customHeight="1" x14ac:dyDescent="0.2">
      <c r="A1026" s="21" t="str">
        <f t="shared" si="45"/>
        <v>1441|1440011|236|2025|40574380000192|3920|194356,62</v>
      </c>
      <c r="B1026" s="21" t="str">
        <f t="shared" si="46"/>
        <v>1441|1440011|236|2025|7318</v>
      </c>
      <c r="C1026" s="14">
        <v>1441</v>
      </c>
      <c r="D1026" s="14">
        <v>1440011</v>
      </c>
      <c r="E1026" s="14">
        <v>236</v>
      </c>
      <c r="F1026" s="14">
        <v>2025</v>
      </c>
      <c r="G1026" s="14">
        <v>40574380000192</v>
      </c>
      <c r="H1026" s="15" t="s">
        <v>433</v>
      </c>
      <c r="I1026" s="14">
        <v>3920</v>
      </c>
      <c r="J1026" s="14" t="s">
        <v>148</v>
      </c>
      <c r="K1026" s="16">
        <v>45972</v>
      </c>
      <c r="L1026" s="14">
        <v>7318</v>
      </c>
      <c r="M1026" s="34">
        <f t="shared" si="47"/>
        <v>194356.62</v>
      </c>
      <c r="N1026" s="17">
        <v>185027.5</v>
      </c>
      <c r="O1026" s="17">
        <v>9329.1200000000008</v>
      </c>
      <c r="P1026" s="3">
        <v>0</v>
      </c>
    </row>
    <row r="1027" spans="1:16" ht="24.95" customHeight="1" x14ac:dyDescent="0.2">
      <c r="A1027" s="21" t="str">
        <f t="shared" si="45"/>
        <v>1441|1440011|237|2025|29315416000180|3920|2664,49</v>
      </c>
      <c r="B1027" s="21" t="str">
        <f t="shared" si="46"/>
        <v>1441|1440011|237|2025|6464</v>
      </c>
      <c r="C1027" s="14">
        <v>1441</v>
      </c>
      <c r="D1027" s="14">
        <v>1440011</v>
      </c>
      <c r="E1027" s="14">
        <v>237</v>
      </c>
      <c r="F1027" s="14">
        <v>2025</v>
      </c>
      <c r="G1027" s="14">
        <v>29315416000180</v>
      </c>
      <c r="H1027" s="15" t="s">
        <v>434</v>
      </c>
      <c r="I1027" s="14">
        <v>3920</v>
      </c>
      <c r="J1027" s="14" t="s">
        <v>148</v>
      </c>
      <c r="K1027" s="16">
        <v>45939</v>
      </c>
      <c r="L1027" s="14">
        <v>6464</v>
      </c>
      <c r="M1027" s="34">
        <f t="shared" si="47"/>
        <v>2664.4900000000002</v>
      </c>
      <c r="N1027" s="17">
        <v>2536.59</v>
      </c>
      <c r="O1027" s="17">
        <v>127.9</v>
      </c>
      <c r="P1027" s="3">
        <v>0</v>
      </c>
    </row>
    <row r="1028" spans="1:16" ht="24.95" customHeight="1" x14ac:dyDescent="0.2">
      <c r="A1028" s="21" t="str">
        <f t="shared" si="45"/>
        <v>1441|1440011|237|2025|29315416000180|3920|2664,49</v>
      </c>
      <c r="B1028" s="21" t="str">
        <f t="shared" si="46"/>
        <v>1441|1440011|237|2025|7327</v>
      </c>
      <c r="C1028" s="14">
        <v>1441</v>
      </c>
      <c r="D1028" s="14">
        <v>1440011</v>
      </c>
      <c r="E1028" s="14">
        <v>237</v>
      </c>
      <c r="F1028" s="14">
        <v>2025</v>
      </c>
      <c r="G1028" s="14">
        <v>29315416000180</v>
      </c>
      <c r="H1028" s="15" t="s">
        <v>434</v>
      </c>
      <c r="I1028" s="14">
        <v>3920</v>
      </c>
      <c r="J1028" s="14" t="s">
        <v>148</v>
      </c>
      <c r="K1028" s="16">
        <v>45972</v>
      </c>
      <c r="L1028" s="14">
        <v>7327</v>
      </c>
      <c r="M1028" s="34">
        <f t="shared" si="47"/>
        <v>2664.4900000000002</v>
      </c>
      <c r="N1028" s="17">
        <v>2536.59</v>
      </c>
      <c r="O1028" s="17">
        <v>127.9</v>
      </c>
      <c r="P1028" s="3">
        <v>0</v>
      </c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1441|1440011|238|2025|5097591000180|3920|25000</v>
      </c>
      <c r="B1029" s="21" t="str">
        <f t="shared" ref="B1029:B1092" si="49">C1029&amp;"|"&amp;D1029&amp;"|"&amp;E1029&amp;"|"&amp;F1029&amp;"|"&amp;L1029</f>
        <v>1441|1440011|238|2025|6401</v>
      </c>
      <c r="C1029" s="14">
        <v>1441</v>
      </c>
      <c r="D1029" s="14">
        <v>1440011</v>
      </c>
      <c r="E1029" s="14">
        <v>238</v>
      </c>
      <c r="F1029" s="14">
        <v>2025</v>
      </c>
      <c r="G1029" s="14">
        <v>5097591000180</v>
      </c>
      <c r="H1029" s="15" t="s">
        <v>435</v>
      </c>
      <c r="I1029" s="14">
        <v>3920</v>
      </c>
      <c r="J1029" s="14" t="s">
        <v>148</v>
      </c>
      <c r="K1029" s="16">
        <v>45938</v>
      </c>
      <c r="L1029" s="14">
        <v>6401</v>
      </c>
      <c r="M1029" s="34">
        <f t="shared" si="47"/>
        <v>25000</v>
      </c>
      <c r="N1029" s="17">
        <v>23800</v>
      </c>
      <c r="O1029" s="17">
        <v>1200</v>
      </c>
      <c r="P1029" s="3">
        <v>0</v>
      </c>
    </row>
    <row r="1030" spans="1:16" ht="24.95" customHeight="1" x14ac:dyDescent="0.2">
      <c r="A1030" s="21" t="str">
        <f t="shared" si="48"/>
        <v>1441|1440011|238|2025|5097591000180|3920|25603,44</v>
      </c>
      <c r="B1030" s="21" t="str">
        <f t="shared" si="49"/>
        <v>1441|1440011|238|2025|7172</v>
      </c>
      <c r="C1030" s="14">
        <v>1441</v>
      </c>
      <c r="D1030" s="14">
        <v>1440011</v>
      </c>
      <c r="E1030" s="14">
        <v>238</v>
      </c>
      <c r="F1030" s="14">
        <v>2025</v>
      </c>
      <c r="G1030" s="14">
        <v>5097591000180</v>
      </c>
      <c r="H1030" s="15" t="s">
        <v>435</v>
      </c>
      <c r="I1030" s="14">
        <v>3920</v>
      </c>
      <c r="J1030" s="14" t="s">
        <v>148</v>
      </c>
      <c r="K1030" s="16">
        <v>45971</v>
      </c>
      <c r="L1030" s="14">
        <v>7172</v>
      </c>
      <c r="M1030" s="34">
        <f t="shared" ref="M1030:M1093" si="50">N1030+O1030</f>
        <v>25603.440000000002</v>
      </c>
      <c r="N1030" s="17">
        <v>24374.47</v>
      </c>
      <c r="O1030" s="17">
        <v>1228.97</v>
      </c>
      <c r="P1030" s="3">
        <v>0</v>
      </c>
    </row>
    <row r="1031" spans="1:16" ht="24.95" customHeight="1" x14ac:dyDescent="0.2">
      <c r="A1031" s="21" t="str">
        <f t="shared" si="48"/>
        <v>1441|1440011|240|2025|76535764000143|4005|2004,12</v>
      </c>
      <c r="B1031" s="21" t="str">
        <f t="shared" si="49"/>
        <v>1441|1440011|240|2025|6867</v>
      </c>
      <c r="C1031" s="14">
        <v>1441</v>
      </c>
      <c r="D1031" s="14">
        <v>1440011</v>
      </c>
      <c r="E1031" s="14">
        <v>240</v>
      </c>
      <c r="F1031" s="14">
        <v>2025</v>
      </c>
      <c r="G1031" s="14">
        <v>76535764000143</v>
      </c>
      <c r="H1031" s="15" t="s">
        <v>436</v>
      </c>
      <c r="I1031" s="14">
        <v>4005</v>
      </c>
      <c r="J1031" s="14" t="s">
        <v>119</v>
      </c>
      <c r="K1031" s="16">
        <v>45953</v>
      </c>
      <c r="L1031" s="14">
        <v>6867</v>
      </c>
      <c r="M1031" s="34">
        <f t="shared" si="50"/>
        <v>2004.1200000000001</v>
      </c>
      <c r="N1031" s="17">
        <v>1907.92</v>
      </c>
      <c r="O1031" s="17">
        <v>96.2</v>
      </c>
      <c r="P1031" s="3">
        <v>0</v>
      </c>
    </row>
    <row r="1032" spans="1:16" ht="24.95" customHeight="1" x14ac:dyDescent="0.2">
      <c r="A1032" s="21" t="str">
        <f t="shared" si="48"/>
        <v>1441|1440011|242|2025|22056515000146|3931|19526,64</v>
      </c>
      <c r="B1032" s="21" t="str">
        <f t="shared" si="49"/>
        <v>1441|1440011|242|2025|6709</v>
      </c>
      <c r="C1032" s="14">
        <v>1441</v>
      </c>
      <c r="D1032" s="14">
        <v>1440011</v>
      </c>
      <c r="E1032" s="14">
        <v>242</v>
      </c>
      <c r="F1032" s="14">
        <v>2025</v>
      </c>
      <c r="G1032" s="14">
        <v>22056515000146</v>
      </c>
      <c r="H1032" s="15" t="s">
        <v>150</v>
      </c>
      <c r="I1032" s="14">
        <v>3931</v>
      </c>
      <c r="J1032" s="14" t="s">
        <v>148</v>
      </c>
      <c r="K1032" s="16">
        <v>45945</v>
      </c>
      <c r="L1032" s="14">
        <v>6709</v>
      </c>
      <c r="M1032" s="34">
        <f t="shared" si="50"/>
        <v>19526.64</v>
      </c>
      <c r="N1032" s="17">
        <v>19526.64</v>
      </c>
      <c r="O1032" s="17">
        <v>0</v>
      </c>
      <c r="P1032" s="3">
        <v>0</v>
      </c>
    </row>
    <row r="1033" spans="1:16" ht="24.95" customHeight="1" x14ac:dyDescent="0.2">
      <c r="A1033" s="21" t="str">
        <f t="shared" si="48"/>
        <v>1441|1440011|243|2025|22056515000146|3919|6889,98</v>
      </c>
      <c r="B1033" s="21" t="str">
        <f t="shared" si="49"/>
        <v>1441|1440011|243|2025|6710</v>
      </c>
      <c r="C1033" s="14">
        <v>1441</v>
      </c>
      <c r="D1033" s="14">
        <v>1440011</v>
      </c>
      <c r="E1033" s="14">
        <v>243</v>
      </c>
      <c r="F1033" s="14">
        <v>2025</v>
      </c>
      <c r="G1033" s="14">
        <v>22056515000146</v>
      </c>
      <c r="H1033" s="15" t="s">
        <v>150</v>
      </c>
      <c r="I1033" s="14">
        <v>3919</v>
      </c>
      <c r="J1033" s="14" t="s">
        <v>148</v>
      </c>
      <c r="K1033" s="16">
        <v>45945</v>
      </c>
      <c r="L1033" s="14">
        <v>6710</v>
      </c>
      <c r="M1033" s="34">
        <f t="shared" si="50"/>
        <v>6889.98</v>
      </c>
      <c r="N1033" s="17">
        <v>6889.98</v>
      </c>
      <c r="O1033" s="17">
        <v>0</v>
      </c>
      <c r="P1033" s="3">
        <v>0</v>
      </c>
    </row>
    <row r="1034" spans="1:16" ht="24.95" customHeight="1" x14ac:dyDescent="0.2">
      <c r="A1034" s="21" t="str">
        <f t="shared" si="48"/>
        <v>1441|1440011|244|2025|9475334000196|3999|14400,08</v>
      </c>
      <c r="B1034" s="21" t="str">
        <f t="shared" si="49"/>
        <v>1441|1440011|244|2025|6697</v>
      </c>
      <c r="C1034" s="14">
        <v>1441</v>
      </c>
      <c r="D1034" s="14">
        <v>1440011</v>
      </c>
      <c r="E1034" s="14">
        <v>244</v>
      </c>
      <c r="F1034" s="14">
        <v>2025</v>
      </c>
      <c r="G1034" s="14">
        <v>9475334000196</v>
      </c>
      <c r="H1034" s="15" t="s">
        <v>437</v>
      </c>
      <c r="I1034" s="14">
        <v>3999</v>
      </c>
      <c r="J1034" s="14" t="s">
        <v>148</v>
      </c>
      <c r="K1034" s="16">
        <v>45945</v>
      </c>
      <c r="L1034" s="14">
        <v>6697</v>
      </c>
      <c r="M1034" s="34">
        <f t="shared" si="50"/>
        <v>14400.08</v>
      </c>
      <c r="N1034" s="17">
        <v>13708.88</v>
      </c>
      <c r="O1034" s="17">
        <v>691.2</v>
      </c>
      <c r="P1034" s="3">
        <v>0</v>
      </c>
    </row>
    <row r="1035" spans="1:16" ht="24.95" customHeight="1" x14ac:dyDescent="0.2">
      <c r="A1035" s="21" t="str">
        <f t="shared" si="48"/>
        <v>1441|1440011|244|2025|9475334000196|3999|4714,13</v>
      </c>
      <c r="B1035" s="21" t="str">
        <f t="shared" si="49"/>
        <v>1441|1440011|244|2025|7265</v>
      </c>
      <c r="C1035" s="14">
        <v>1441</v>
      </c>
      <c r="D1035" s="14">
        <v>1440011</v>
      </c>
      <c r="E1035" s="14">
        <v>244</v>
      </c>
      <c r="F1035" s="14">
        <v>2025</v>
      </c>
      <c r="G1035" s="14">
        <v>9475334000196</v>
      </c>
      <c r="H1035" s="15" t="s">
        <v>437</v>
      </c>
      <c r="I1035" s="14">
        <v>3999</v>
      </c>
      <c r="J1035" s="14" t="s">
        <v>148</v>
      </c>
      <c r="K1035" s="16">
        <v>45972</v>
      </c>
      <c r="L1035" s="14">
        <v>7265</v>
      </c>
      <c r="M1035" s="34">
        <f t="shared" si="50"/>
        <v>4714.13</v>
      </c>
      <c r="N1035" s="17">
        <v>4487.8500000000004</v>
      </c>
      <c r="O1035" s="17">
        <v>226.28</v>
      </c>
      <c r="P1035" s="3">
        <v>0</v>
      </c>
    </row>
    <row r="1036" spans="1:16" ht="24.95" customHeight="1" x14ac:dyDescent="0.2">
      <c r="A1036" s="21" t="str">
        <f t="shared" si="48"/>
        <v>1441|1440011|246|2025|5666393000190|3305|1706,56</v>
      </c>
      <c r="B1036" s="21" t="str">
        <f t="shared" si="49"/>
        <v>1441|1440011|246|2025|6720</v>
      </c>
      <c r="C1036" s="14">
        <v>1441</v>
      </c>
      <c r="D1036" s="14">
        <v>1440011</v>
      </c>
      <c r="E1036" s="14">
        <v>246</v>
      </c>
      <c r="F1036" s="14">
        <v>2025</v>
      </c>
      <c r="G1036" s="14">
        <v>5666393000190</v>
      </c>
      <c r="H1036" s="15" t="s">
        <v>438</v>
      </c>
      <c r="I1036" s="14">
        <v>3305</v>
      </c>
      <c r="J1036" s="14" t="s">
        <v>146</v>
      </c>
      <c r="K1036" s="16">
        <v>45945</v>
      </c>
      <c r="L1036" s="14">
        <v>6720</v>
      </c>
      <c r="M1036" s="34">
        <f t="shared" si="50"/>
        <v>1706.56</v>
      </c>
      <c r="N1036" s="17">
        <v>1706.56</v>
      </c>
      <c r="O1036" s="17">
        <v>0</v>
      </c>
      <c r="P1036" s="3">
        <v>0</v>
      </c>
    </row>
    <row r="1037" spans="1:16" ht="24.95" customHeight="1" x14ac:dyDescent="0.2">
      <c r="A1037" s="21" t="str">
        <f t="shared" si="48"/>
        <v>1441|1440011|255|2025|13586248000128|3922|3557,05</v>
      </c>
      <c r="B1037" s="21" t="str">
        <f t="shared" si="49"/>
        <v>1441|1440011|255|2025|6683</v>
      </c>
      <c r="C1037" s="14">
        <v>1441</v>
      </c>
      <c r="D1037" s="14">
        <v>1440011</v>
      </c>
      <c r="E1037" s="14">
        <v>255</v>
      </c>
      <c r="F1037" s="14">
        <v>2025</v>
      </c>
      <c r="G1037" s="14">
        <v>13586248000128</v>
      </c>
      <c r="H1037" s="15" t="s">
        <v>439</v>
      </c>
      <c r="I1037" s="14">
        <v>3922</v>
      </c>
      <c r="J1037" s="14" t="s">
        <v>148</v>
      </c>
      <c r="K1037" s="16">
        <v>45940</v>
      </c>
      <c r="L1037" s="14">
        <v>6683</v>
      </c>
      <c r="M1037" s="34">
        <f t="shared" si="50"/>
        <v>3557.05</v>
      </c>
      <c r="N1037" s="17">
        <v>3557.05</v>
      </c>
      <c r="O1037" s="17">
        <v>0</v>
      </c>
      <c r="P1037" s="3">
        <v>0</v>
      </c>
    </row>
    <row r="1038" spans="1:16" ht="24.95" customHeight="1" x14ac:dyDescent="0.2">
      <c r="A1038" s="21" t="str">
        <f t="shared" si="48"/>
        <v>1441|1440011|256|2025|13586248000128|3931|3832,93</v>
      </c>
      <c r="B1038" s="21" t="str">
        <f t="shared" si="49"/>
        <v>1441|1440011|256|2025|6685</v>
      </c>
      <c r="C1038" s="14">
        <v>1441</v>
      </c>
      <c r="D1038" s="14">
        <v>1440011</v>
      </c>
      <c r="E1038" s="14">
        <v>256</v>
      </c>
      <c r="F1038" s="14">
        <v>2025</v>
      </c>
      <c r="G1038" s="14">
        <v>13586248000128</v>
      </c>
      <c r="H1038" s="15" t="s">
        <v>439</v>
      </c>
      <c r="I1038" s="14">
        <v>3931</v>
      </c>
      <c r="J1038" s="14" t="s">
        <v>148</v>
      </c>
      <c r="K1038" s="16">
        <v>45940</v>
      </c>
      <c r="L1038" s="14">
        <v>6685</v>
      </c>
      <c r="M1038" s="34">
        <f t="shared" si="50"/>
        <v>3832.93</v>
      </c>
      <c r="N1038" s="17">
        <v>3832.93</v>
      </c>
      <c r="O1038" s="17">
        <v>0</v>
      </c>
      <c r="P1038" s="3">
        <v>0</v>
      </c>
    </row>
    <row r="1039" spans="1:16" ht="24.95" customHeight="1" x14ac:dyDescent="0.2">
      <c r="A1039" s="21" t="str">
        <f t="shared" si="48"/>
        <v>1441|1440011|257|2025|8265838000119|3922|123440,7</v>
      </c>
      <c r="B1039" s="21" t="str">
        <f t="shared" si="49"/>
        <v>1441|1440011|257|2025|6740</v>
      </c>
      <c r="C1039" s="14">
        <v>1441</v>
      </c>
      <c r="D1039" s="14">
        <v>1440011</v>
      </c>
      <c r="E1039" s="14">
        <v>257</v>
      </c>
      <c r="F1039" s="14">
        <v>2025</v>
      </c>
      <c r="G1039" s="14">
        <v>8265838000119</v>
      </c>
      <c r="H1039" s="15" t="s">
        <v>440</v>
      </c>
      <c r="I1039" s="14">
        <v>3922</v>
      </c>
      <c r="J1039" s="14" t="s">
        <v>148</v>
      </c>
      <c r="K1039" s="16">
        <v>45946</v>
      </c>
      <c r="L1039" s="14">
        <v>6740</v>
      </c>
      <c r="M1039" s="34">
        <f t="shared" si="50"/>
        <v>123440.7</v>
      </c>
      <c r="N1039" s="17">
        <v>123440.7</v>
      </c>
      <c r="O1039" s="17">
        <v>0</v>
      </c>
      <c r="P1039" s="3">
        <v>0</v>
      </c>
    </row>
    <row r="1040" spans="1:16" ht="24.95" customHeight="1" x14ac:dyDescent="0.2">
      <c r="A1040" s="21" t="str">
        <f t="shared" si="48"/>
        <v>1441|1440011|258|2025|10658360000139|3921|1109,67</v>
      </c>
      <c r="B1040" s="21" t="str">
        <f t="shared" si="49"/>
        <v>1441|1440011|258|2025|6892</v>
      </c>
      <c r="C1040" s="14">
        <v>1441</v>
      </c>
      <c r="D1040" s="14">
        <v>1440011</v>
      </c>
      <c r="E1040" s="14">
        <v>258</v>
      </c>
      <c r="F1040" s="14">
        <v>2025</v>
      </c>
      <c r="G1040" s="14">
        <v>10658360000139</v>
      </c>
      <c r="H1040" s="15" t="s">
        <v>441</v>
      </c>
      <c r="I1040" s="14">
        <v>3921</v>
      </c>
      <c r="J1040" s="14" t="s">
        <v>148</v>
      </c>
      <c r="K1040" s="16">
        <v>45959</v>
      </c>
      <c r="L1040" s="14">
        <v>6892</v>
      </c>
      <c r="M1040" s="34">
        <f t="shared" si="50"/>
        <v>1109.6699999999998</v>
      </c>
      <c r="N1040" s="17">
        <v>1049.83</v>
      </c>
      <c r="O1040" s="17">
        <v>59.84</v>
      </c>
      <c r="P1040" s="3">
        <v>0</v>
      </c>
    </row>
    <row r="1041" spans="1:16" ht="24.95" customHeight="1" x14ac:dyDescent="0.2">
      <c r="A1041" s="21" t="str">
        <f t="shared" si="48"/>
        <v>1441|1440011|260|2025|14822303000102|4002|2920,28</v>
      </c>
      <c r="B1041" s="21" t="str">
        <f t="shared" si="49"/>
        <v>1441|1440011|260|2025|6937</v>
      </c>
      <c r="C1041" s="14">
        <v>1441</v>
      </c>
      <c r="D1041" s="14">
        <v>1440011</v>
      </c>
      <c r="E1041" s="14">
        <v>260</v>
      </c>
      <c r="F1041" s="14">
        <v>2025</v>
      </c>
      <c r="G1041" s="14">
        <v>14822303000102</v>
      </c>
      <c r="H1041" s="15" t="s">
        <v>493</v>
      </c>
      <c r="I1041" s="14">
        <v>4002</v>
      </c>
      <c r="J1041" s="14" t="s">
        <v>119</v>
      </c>
      <c r="K1041" s="16">
        <v>45965</v>
      </c>
      <c r="L1041" s="14">
        <v>6937</v>
      </c>
      <c r="M1041" s="34">
        <f t="shared" si="50"/>
        <v>2920.2799999999997</v>
      </c>
      <c r="N1041" s="17">
        <v>2780.1</v>
      </c>
      <c r="O1041" s="17">
        <v>140.18</v>
      </c>
      <c r="P1041" s="3">
        <v>0</v>
      </c>
    </row>
    <row r="1042" spans="1:16" ht="24.95" customHeight="1" x14ac:dyDescent="0.2">
      <c r="A1042" s="21" t="str">
        <f t="shared" si="48"/>
        <v>1441|1440011|260|2025|14822303000102|4002|3072,01</v>
      </c>
      <c r="B1042" s="21" t="str">
        <f t="shared" si="49"/>
        <v>1441|1440011|260|2025|6938</v>
      </c>
      <c r="C1042" s="14">
        <v>1441</v>
      </c>
      <c r="D1042" s="14">
        <v>1440011</v>
      </c>
      <c r="E1042" s="14">
        <v>260</v>
      </c>
      <c r="F1042" s="14">
        <v>2025</v>
      </c>
      <c r="G1042" s="14">
        <v>14822303000102</v>
      </c>
      <c r="H1042" s="15" t="s">
        <v>493</v>
      </c>
      <c r="I1042" s="14">
        <v>4002</v>
      </c>
      <c r="J1042" s="14" t="s">
        <v>119</v>
      </c>
      <c r="K1042" s="16">
        <v>45965</v>
      </c>
      <c r="L1042" s="14">
        <v>6938</v>
      </c>
      <c r="M1042" s="34">
        <f t="shared" si="50"/>
        <v>3072.01</v>
      </c>
      <c r="N1042" s="17">
        <v>2924.55</v>
      </c>
      <c r="O1042" s="17">
        <v>147.46</v>
      </c>
      <c r="P1042" s="3">
        <v>0</v>
      </c>
    </row>
    <row r="1043" spans="1:16" ht="24.95" customHeight="1" x14ac:dyDescent="0.2">
      <c r="A1043" s="21" t="str">
        <f t="shared" si="48"/>
        <v>1441|1440011|260|2025|14822303000102|4002|3090,51</v>
      </c>
      <c r="B1043" s="21" t="str">
        <f t="shared" si="49"/>
        <v>1441|1440011|260|2025|6939</v>
      </c>
      <c r="C1043" s="14">
        <v>1441</v>
      </c>
      <c r="D1043" s="14">
        <v>1440011</v>
      </c>
      <c r="E1043" s="14">
        <v>260</v>
      </c>
      <c r="F1043" s="14">
        <v>2025</v>
      </c>
      <c r="G1043" s="14">
        <v>14822303000102</v>
      </c>
      <c r="H1043" s="15" t="s">
        <v>493</v>
      </c>
      <c r="I1043" s="14">
        <v>4002</v>
      </c>
      <c r="J1043" s="14" t="s">
        <v>119</v>
      </c>
      <c r="K1043" s="16">
        <v>45965</v>
      </c>
      <c r="L1043" s="14">
        <v>6939</v>
      </c>
      <c r="M1043" s="34">
        <f t="shared" si="50"/>
        <v>3090.51</v>
      </c>
      <c r="N1043" s="17">
        <v>2942.17</v>
      </c>
      <c r="O1043" s="17">
        <v>148.34</v>
      </c>
      <c r="P1043" s="3">
        <v>0</v>
      </c>
    </row>
    <row r="1044" spans="1:16" ht="24.95" customHeight="1" x14ac:dyDescent="0.2">
      <c r="A1044" s="21" t="str">
        <f t="shared" si="48"/>
        <v>1441|1440011|261|2025|33683111000107|4002|2850,2</v>
      </c>
      <c r="B1044" s="21" t="str">
        <f t="shared" si="49"/>
        <v>1441|1440011|261|2025|6672</v>
      </c>
      <c r="C1044" s="14">
        <v>1441</v>
      </c>
      <c r="D1044" s="14">
        <v>1440011</v>
      </c>
      <c r="E1044" s="14">
        <v>261</v>
      </c>
      <c r="F1044" s="14">
        <v>2025</v>
      </c>
      <c r="G1044" s="14">
        <v>33683111000107</v>
      </c>
      <c r="H1044" s="15" t="s">
        <v>411</v>
      </c>
      <c r="I1044" s="14">
        <v>4002</v>
      </c>
      <c r="J1044" s="14" t="s">
        <v>119</v>
      </c>
      <c r="K1044" s="16">
        <v>45940</v>
      </c>
      <c r="L1044" s="14">
        <v>6672</v>
      </c>
      <c r="M1044" s="34">
        <f t="shared" si="50"/>
        <v>2850.2</v>
      </c>
      <c r="N1044" s="17">
        <v>2713.39</v>
      </c>
      <c r="O1044" s="17">
        <v>136.81</v>
      </c>
      <c r="P1044" s="3">
        <v>0</v>
      </c>
    </row>
    <row r="1045" spans="1:16" ht="24.95" customHeight="1" x14ac:dyDescent="0.2">
      <c r="A1045" s="21" t="str">
        <f t="shared" si="48"/>
        <v>1441|1440011|261|2025|33683111000107|4002|2850,2</v>
      </c>
      <c r="B1045" s="21" t="str">
        <f t="shared" si="49"/>
        <v>1441|1440011|261|2025|7400</v>
      </c>
      <c r="C1045" s="14">
        <v>1441</v>
      </c>
      <c r="D1045" s="14">
        <v>1440011</v>
      </c>
      <c r="E1045" s="14">
        <v>261</v>
      </c>
      <c r="F1045" s="14">
        <v>2025</v>
      </c>
      <c r="G1045" s="14">
        <v>33683111000107</v>
      </c>
      <c r="H1045" s="15" t="s">
        <v>411</v>
      </c>
      <c r="I1045" s="14">
        <v>4002</v>
      </c>
      <c r="J1045" s="14" t="s">
        <v>119</v>
      </c>
      <c r="K1045" s="16">
        <v>45973</v>
      </c>
      <c r="L1045" s="14">
        <v>7400</v>
      </c>
      <c r="M1045" s="34">
        <f t="shared" si="50"/>
        <v>2850.2</v>
      </c>
      <c r="N1045" s="17">
        <v>2713.39</v>
      </c>
      <c r="O1045" s="17">
        <v>136.81</v>
      </c>
      <c r="P1045" s="3">
        <v>0</v>
      </c>
    </row>
    <row r="1046" spans="1:16" ht="24.95" customHeight="1" x14ac:dyDescent="0.2">
      <c r="A1046" s="21" t="str">
        <f t="shared" si="48"/>
        <v>1441|1440011|263|2025|5814441000140|3919|15914,67</v>
      </c>
      <c r="B1046" s="21" t="str">
        <f t="shared" si="49"/>
        <v>1441|1440011|263|2025|6660</v>
      </c>
      <c r="C1046" s="14">
        <v>1441</v>
      </c>
      <c r="D1046" s="14">
        <v>1440011</v>
      </c>
      <c r="E1046" s="14">
        <v>263</v>
      </c>
      <c r="F1046" s="14">
        <v>2025</v>
      </c>
      <c r="G1046" s="14">
        <v>5814441000140</v>
      </c>
      <c r="H1046" s="15" t="s">
        <v>442</v>
      </c>
      <c r="I1046" s="14">
        <v>3919</v>
      </c>
      <c r="J1046" s="14" t="s">
        <v>148</v>
      </c>
      <c r="K1046" s="16">
        <v>45940</v>
      </c>
      <c r="L1046" s="14">
        <v>6660</v>
      </c>
      <c r="M1046" s="34">
        <f t="shared" si="50"/>
        <v>15914.67</v>
      </c>
      <c r="N1046" s="17">
        <v>15150.77</v>
      </c>
      <c r="O1046" s="17">
        <v>763.9</v>
      </c>
      <c r="P1046" s="3">
        <v>0</v>
      </c>
    </row>
    <row r="1047" spans="1:16" ht="24.95" customHeight="1" x14ac:dyDescent="0.2">
      <c r="A1047" s="21" t="str">
        <f t="shared" si="48"/>
        <v>1441|1440011|263|2025|5814441000140|3919|15914,67</v>
      </c>
      <c r="B1047" s="21" t="str">
        <f t="shared" si="49"/>
        <v>1441|1440011|263|2025|6661</v>
      </c>
      <c r="C1047" s="14">
        <v>1441</v>
      </c>
      <c r="D1047" s="14">
        <v>1440011</v>
      </c>
      <c r="E1047" s="14">
        <v>263</v>
      </c>
      <c r="F1047" s="14">
        <v>2025</v>
      </c>
      <c r="G1047" s="14">
        <v>5814441000140</v>
      </c>
      <c r="H1047" s="15" t="s">
        <v>442</v>
      </c>
      <c r="I1047" s="14">
        <v>3919</v>
      </c>
      <c r="J1047" s="14" t="s">
        <v>148</v>
      </c>
      <c r="K1047" s="16">
        <v>45940</v>
      </c>
      <c r="L1047" s="14">
        <v>6661</v>
      </c>
      <c r="M1047" s="34">
        <f t="shared" si="50"/>
        <v>15914.67</v>
      </c>
      <c r="N1047" s="17">
        <v>15150.77</v>
      </c>
      <c r="O1047" s="17">
        <v>763.9</v>
      </c>
      <c r="P1047" s="3">
        <v>0</v>
      </c>
    </row>
    <row r="1048" spans="1:16" ht="24.95" customHeight="1" x14ac:dyDescent="0.2">
      <c r="A1048" s="21" t="str">
        <f t="shared" si="48"/>
        <v>1441|1440011|267|2025|64486426000180|3920|10939,22</v>
      </c>
      <c r="B1048" s="21" t="str">
        <f t="shared" si="49"/>
        <v>1441|1440011|267|2025|6627</v>
      </c>
      <c r="C1048" s="14">
        <v>1441</v>
      </c>
      <c r="D1048" s="14">
        <v>1440011</v>
      </c>
      <c r="E1048" s="14">
        <v>267</v>
      </c>
      <c r="F1048" s="14">
        <v>2025</v>
      </c>
      <c r="G1048" s="14">
        <v>64486426000180</v>
      </c>
      <c r="H1048" s="15" t="s">
        <v>443</v>
      </c>
      <c r="I1048" s="14">
        <v>3920</v>
      </c>
      <c r="J1048" s="14" t="s">
        <v>148</v>
      </c>
      <c r="K1048" s="16">
        <v>45940</v>
      </c>
      <c r="L1048" s="14">
        <v>6627</v>
      </c>
      <c r="M1048" s="34">
        <f t="shared" si="50"/>
        <v>12500</v>
      </c>
      <c r="N1048" s="17">
        <v>11900</v>
      </c>
      <c r="O1048" s="17">
        <v>600</v>
      </c>
      <c r="P1048" s="3">
        <v>1560.78</v>
      </c>
    </row>
    <row r="1049" spans="1:16" ht="24.95" customHeight="1" x14ac:dyDescent="0.2">
      <c r="A1049" s="21" t="str">
        <f t="shared" si="48"/>
        <v>1441|1440011|267|2025|64486426000180|3920|1560,78</v>
      </c>
      <c r="B1049" s="21" t="str">
        <f t="shared" si="49"/>
        <v>1441|1440011|267|2025|7334</v>
      </c>
      <c r="C1049" s="14">
        <v>1441</v>
      </c>
      <c r="D1049" s="14">
        <v>1440011</v>
      </c>
      <c r="E1049" s="14">
        <v>267</v>
      </c>
      <c r="F1049" s="14">
        <v>2025</v>
      </c>
      <c r="G1049" s="14">
        <v>64486426000180</v>
      </c>
      <c r="H1049" s="15" t="s">
        <v>443</v>
      </c>
      <c r="I1049" s="14">
        <v>3920</v>
      </c>
      <c r="J1049" s="14" t="s">
        <v>148</v>
      </c>
      <c r="K1049" s="16">
        <v>45972</v>
      </c>
      <c r="L1049" s="14">
        <v>7334</v>
      </c>
      <c r="M1049" s="34">
        <f t="shared" si="50"/>
        <v>1560.78</v>
      </c>
      <c r="N1049" s="17">
        <v>0</v>
      </c>
      <c r="O1049" s="17">
        <v>1560.78</v>
      </c>
      <c r="P1049" s="3">
        <v>0</v>
      </c>
    </row>
    <row r="1050" spans="1:16" ht="24.95" customHeight="1" x14ac:dyDescent="0.2">
      <c r="A1050" s="21" t="str">
        <f t="shared" si="48"/>
        <v>1441|1440011|267|2025|64486426000180|3920|12500</v>
      </c>
      <c r="B1050" s="21" t="str">
        <f t="shared" si="49"/>
        <v>1441|1440011|267|2025|7390</v>
      </c>
      <c r="C1050" s="14">
        <v>1441</v>
      </c>
      <c r="D1050" s="14">
        <v>1440011</v>
      </c>
      <c r="E1050" s="14">
        <v>267</v>
      </c>
      <c r="F1050" s="14">
        <v>2025</v>
      </c>
      <c r="G1050" s="14">
        <v>64486426000180</v>
      </c>
      <c r="H1050" s="15" t="s">
        <v>443</v>
      </c>
      <c r="I1050" s="14">
        <v>3920</v>
      </c>
      <c r="J1050" s="14" t="s">
        <v>148</v>
      </c>
      <c r="K1050" s="16">
        <v>45973</v>
      </c>
      <c r="L1050" s="14">
        <v>7390</v>
      </c>
      <c r="M1050" s="34">
        <f t="shared" si="50"/>
        <v>12500</v>
      </c>
      <c r="N1050" s="17">
        <v>11900</v>
      </c>
      <c r="O1050" s="17">
        <v>600</v>
      </c>
      <c r="P1050" s="3">
        <v>0</v>
      </c>
    </row>
    <row r="1051" spans="1:16" ht="24.95" customHeight="1" x14ac:dyDescent="0.2">
      <c r="A1051" s="21" t="str">
        <f t="shared" si="48"/>
        <v>1441|1440011|268|2025|1554285000175|4002|1442,6</v>
      </c>
      <c r="B1051" s="21" t="str">
        <f t="shared" si="49"/>
        <v>1441|1440011|268|2025|6127</v>
      </c>
      <c r="C1051" s="14">
        <v>1441</v>
      </c>
      <c r="D1051" s="14">
        <v>1440011</v>
      </c>
      <c r="E1051" s="14">
        <v>268</v>
      </c>
      <c r="F1051" s="14">
        <v>2025</v>
      </c>
      <c r="G1051" s="14">
        <v>1554285000175</v>
      </c>
      <c r="H1051" s="15" t="s">
        <v>444</v>
      </c>
      <c r="I1051" s="14">
        <v>4002</v>
      </c>
      <c r="J1051" s="14" t="s">
        <v>119</v>
      </c>
      <c r="K1051" s="16">
        <v>45932</v>
      </c>
      <c r="L1051" s="14">
        <v>6127</v>
      </c>
      <c r="M1051" s="34">
        <f t="shared" si="50"/>
        <v>1534.3999999999999</v>
      </c>
      <c r="N1051" s="17">
        <v>1472.79</v>
      </c>
      <c r="O1051" s="17">
        <v>61.61</v>
      </c>
      <c r="P1051" s="3">
        <v>91.8</v>
      </c>
    </row>
    <row r="1052" spans="1:16" ht="24.95" customHeight="1" x14ac:dyDescent="0.2">
      <c r="A1052" s="21" t="str">
        <f t="shared" si="48"/>
        <v>1441|1440011|268|2025|1554285000175|4002|2142,6</v>
      </c>
      <c r="B1052" s="21" t="str">
        <f t="shared" si="49"/>
        <v>1441|1440011|268|2025|6128</v>
      </c>
      <c r="C1052" s="14">
        <v>1441</v>
      </c>
      <c r="D1052" s="14">
        <v>1440011</v>
      </c>
      <c r="E1052" s="14">
        <v>268</v>
      </c>
      <c r="F1052" s="14">
        <v>2025</v>
      </c>
      <c r="G1052" s="14">
        <v>1554285000175</v>
      </c>
      <c r="H1052" s="15" t="s">
        <v>444</v>
      </c>
      <c r="I1052" s="14">
        <v>4002</v>
      </c>
      <c r="J1052" s="14" t="s">
        <v>119</v>
      </c>
      <c r="K1052" s="16">
        <v>45932</v>
      </c>
      <c r="L1052" s="14">
        <v>6128</v>
      </c>
      <c r="M1052" s="34">
        <f t="shared" si="50"/>
        <v>2326.2000000000003</v>
      </c>
      <c r="N1052" s="17">
        <v>2228.09</v>
      </c>
      <c r="O1052" s="17">
        <v>98.11</v>
      </c>
      <c r="P1052" s="3">
        <v>183.6</v>
      </c>
    </row>
    <row r="1053" spans="1:16" ht="24.95" customHeight="1" x14ac:dyDescent="0.2">
      <c r="A1053" s="21" t="str">
        <f t="shared" si="48"/>
        <v>1441|1440011|279|2025|28408684000184|3920|10650</v>
      </c>
      <c r="B1053" s="21" t="str">
        <f t="shared" si="49"/>
        <v>1441|1440011|279|2025|7366</v>
      </c>
      <c r="C1053" s="14">
        <v>1441</v>
      </c>
      <c r="D1053" s="14">
        <v>1440011</v>
      </c>
      <c r="E1053" s="14">
        <v>279</v>
      </c>
      <c r="F1053" s="14">
        <v>2025</v>
      </c>
      <c r="G1053" s="14">
        <v>28408684000184</v>
      </c>
      <c r="H1053" s="15" t="s">
        <v>509</v>
      </c>
      <c r="I1053" s="14">
        <v>3920</v>
      </c>
      <c r="J1053" s="14" t="s">
        <v>148</v>
      </c>
      <c r="K1053" s="16">
        <v>45973</v>
      </c>
      <c r="L1053" s="14">
        <v>7366</v>
      </c>
      <c r="M1053" s="34">
        <f t="shared" si="50"/>
        <v>10650</v>
      </c>
      <c r="N1053" s="17">
        <v>10138.799999999999</v>
      </c>
      <c r="O1053" s="17">
        <v>511.2</v>
      </c>
      <c r="P1053" s="3">
        <v>0</v>
      </c>
    </row>
    <row r="1054" spans="1:16" ht="24.95" customHeight="1" x14ac:dyDescent="0.2">
      <c r="A1054" s="21" t="str">
        <f t="shared" si="48"/>
        <v>1441|1440011|283|2025|28964042000161|3961|1116,97</v>
      </c>
      <c r="B1054" s="21" t="str">
        <f t="shared" si="49"/>
        <v>1441|1440011|283|2025|7249</v>
      </c>
      <c r="C1054" s="14">
        <v>1441</v>
      </c>
      <c r="D1054" s="14">
        <v>1440011</v>
      </c>
      <c r="E1054" s="14">
        <v>283</v>
      </c>
      <c r="F1054" s="14">
        <v>2025</v>
      </c>
      <c r="G1054" s="14">
        <v>28964042000161</v>
      </c>
      <c r="H1054" s="15" t="s">
        <v>510</v>
      </c>
      <c r="I1054" s="14">
        <v>3961</v>
      </c>
      <c r="J1054" s="14" t="s">
        <v>148</v>
      </c>
      <c r="K1054" s="16">
        <v>45972</v>
      </c>
      <c r="L1054" s="14">
        <v>7249</v>
      </c>
      <c r="M1054" s="34">
        <f t="shared" si="50"/>
        <v>1116.97</v>
      </c>
      <c r="N1054" s="17">
        <v>1116.97</v>
      </c>
      <c r="O1054" s="17">
        <v>0</v>
      </c>
      <c r="P1054" s="3">
        <v>0</v>
      </c>
    </row>
    <row r="1055" spans="1:16" ht="24.95" customHeight="1" x14ac:dyDescent="0.2">
      <c r="A1055" s="21" t="str">
        <f t="shared" si="48"/>
        <v>1441|1440011|292|2025|6880466000105|3939|650,28</v>
      </c>
      <c r="B1055" s="21" t="str">
        <f t="shared" si="49"/>
        <v>1441|1440011|292|2025|7064</v>
      </c>
      <c r="C1055" s="14">
        <v>1441</v>
      </c>
      <c r="D1055" s="14">
        <v>1440011</v>
      </c>
      <c r="E1055" s="14">
        <v>292</v>
      </c>
      <c r="F1055" s="14">
        <v>2025</v>
      </c>
      <c r="G1055" s="14">
        <v>6880466000105</v>
      </c>
      <c r="H1055" s="15" t="s">
        <v>511</v>
      </c>
      <c r="I1055" s="14">
        <v>3939</v>
      </c>
      <c r="J1055" s="14" t="s">
        <v>148</v>
      </c>
      <c r="K1055" s="16">
        <v>45967</v>
      </c>
      <c r="L1055" s="14">
        <v>7064</v>
      </c>
      <c r="M1055" s="34">
        <f t="shared" si="50"/>
        <v>650.28</v>
      </c>
      <c r="N1055" s="17">
        <v>618.6</v>
      </c>
      <c r="O1055" s="17">
        <v>31.68</v>
      </c>
      <c r="P1055" s="3">
        <v>0</v>
      </c>
    </row>
    <row r="1056" spans="1:16" ht="24.95" customHeight="1" x14ac:dyDescent="0.2">
      <c r="A1056" s="21" t="str">
        <f t="shared" si="48"/>
        <v>1441|1440011|292|2025|6880466000105|3939|216,76</v>
      </c>
      <c r="B1056" s="21" t="str">
        <f t="shared" si="49"/>
        <v>1441|1440011|292|2025|7256</v>
      </c>
      <c r="C1056" s="14">
        <v>1441</v>
      </c>
      <c r="D1056" s="14">
        <v>1440011</v>
      </c>
      <c r="E1056" s="14">
        <v>292</v>
      </c>
      <c r="F1056" s="14">
        <v>2025</v>
      </c>
      <c r="G1056" s="14">
        <v>6880466000105</v>
      </c>
      <c r="H1056" s="15" t="s">
        <v>511</v>
      </c>
      <c r="I1056" s="14">
        <v>3939</v>
      </c>
      <c r="J1056" s="14" t="s">
        <v>148</v>
      </c>
      <c r="K1056" s="16">
        <v>45972</v>
      </c>
      <c r="L1056" s="14">
        <v>7256</v>
      </c>
      <c r="M1056" s="34">
        <f t="shared" si="50"/>
        <v>216.76</v>
      </c>
      <c r="N1056" s="17">
        <v>206.2</v>
      </c>
      <c r="O1056" s="17">
        <v>10.56</v>
      </c>
      <c r="P1056" s="3">
        <v>0</v>
      </c>
    </row>
    <row r="1057" spans="1:16" ht="24.95" customHeight="1" x14ac:dyDescent="0.2">
      <c r="A1057" s="21" t="str">
        <f t="shared" si="48"/>
        <v>1441|1440011|293|2025|5487631000109|9329|1184</v>
      </c>
      <c r="B1057" s="21" t="str">
        <f t="shared" si="49"/>
        <v>1441|1440011|293|2025|6385</v>
      </c>
      <c r="C1057" s="14">
        <v>1441</v>
      </c>
      <c r="D1057" s="14">
        <v>1440011</v>
      </c>
      <c r="E1057" s="14">
        <v>293</v>
      </c>
      <c r="F1057" s="14">
        <v>2025</v>
      </c>
      <c r="G1057" s="14">
        <v>5487631000109</v>
      </c>
      <c r="H1057" s="15" t="s">
        <v>445</v>
      </c>
      <c r="I1057" s="14">
        <v>9329</v>
      </c>
      <c r="J1057" s="14" t="s">
        <v>446</v>
      </c>
      <c r="K1057" s="16">
        <v>45938</v>
      </c>
      <c r="L1057" s="14">
        <v>6385</v>
      </c>
      <c r="M1057" s="34">
        <f t="shared" si="50"/>
        <v>1184</v>
      </c>
      <c r="N1057" s="17">
        <v>1184</v>
      </c>
      <c r="O1057" s="17">
        <v>0</v>
      </c>
      <c r="P1057" s="3">
        <v>0</v>
      </c>
    </row>
    <row r="1058" spans="1:16" ht="24.95" customHeight="1" x14ac:dyDescent="0.2">
      <c r="A1058" s="21" t="str">
        <f t="shared" si="48"/>
        <v>1441|1440011|293|2025|5487631000109|9329|592</v>
      </c>
      <c r="B1058" s="21" t="str">
        <f t="shared" si="49"/>
        <v>1441|1440011|293|2025|6386</v>
      </c>
      <c r="C1058" s="14">
        <v>1441</v>
      </c>
      <c r="D1058" s="14">
        <v>1440011</v>
      </c>
      <c r="E1058" s="14">
        <v>293</v>
      </c>
      <c r="F1058" s="14">
        <v>2025</v>
      </c>
      <c r="G1058" s="14">
        <v>5487631000109</v>
      </c>
      <c r="H1058" s="15" t="s">
        <v>445</v>
      </c>
      <c r="I1058" s="14">
        <v>9329</v>
      </c>
      <c r="J1058" s="14" t="s">
        <v>446</v>
      </c>
      <c r="K1058" s="16">
        <v>45938</v>
      </c>
      <c r="L1058" s="14">
        <v>6386</v>
      </c>
      <c r="M1058" s="34">
        <f t="shared" si="50"/>
        <v>592</v>
      </c>
      <c r="N1058" s="17">
        <v>592</v>
      </c>
      <c r="O1058" s="17">
        <v>0</v>
      </c>
      <c r="P1058" s="3">
        <v>0</v>
      </c>
    </row>
    <row r="1059" spans="1:16" ht="24.95" customHeight="1" x14ac:dyDescent="0.2">
      <c r="A1059" s="21" t="str">
        <f t="shared" si="48"/>
        <v>1441|1440011|293|2025|5487631000109|9329|593</v>
      </c>
      <c r="B1059" s="21" t="str">
        <f t="shared" si="49"/>
        <v>1441|1440011|293|2025|6387</v>
      </c>
      <c r="C1059" s="14">
        <v>1441</v>
      </c>
      <c r="D1059" s="14">
        <v>1440011</v>
      </c>
      <c r="E1059" s="14">
        <v>293</v>
      </c>
      <c r="F1059" s="14">
        <v>2025</v>
      </c>
      <c r="G1059" s="14">
        <v>5487631000109</v>
      </c>
      <c r="H1059" s="15" t="s">
        <v>445</v>
      </c>
      <c r="I1059" s="14">
        <v>9329</v>
      </c>
      <c r="J1059" s="14" t="s">
        <v>446</v>
      </c>
      <c r="K1059" s="16">
        <v>45938</v>
      </c>
      <c r="L1059" s="14">
        <v>6387</v>
      </c>
      <c r="M1059" s="34">
        <f t="shared" si="50"/>
        <v>593</v>
      </c>
      <c r="N1059" s="17">
        <v>593</v>
      </c>
      <c r="O1059" s="17">
        <v>0</v>
      </c>
      <c r="P1059" s="3">
        <v>0</v>
      </c>
    </row>
    <row r="1060" spans="1:16" ht="24.95" customHeight="1" x14ac:dyDescent="0.2">
      <c r="A1060" s="21" t="str">
        <f t="shared" si="48"/>
        <v>1441|1440011|293|2025|5487631000109|9329|1920</v>
      </c>
      <c r="B1060" s="21" t="str">
        <f t="shared" si="49"/>
        <v>1441|1440011|293|2025|6751</v>
      </c>
      <c r="C1060" s="14">
        <v>1441</v>
      </c>
      <c r="D1060" s="14">
        <v>1440011</v>
      </c>
      <c r="E1060" s="14">
        <v>293</v>
      </c>
      <c r="F1060" s="14">
        <v>2025</v>
      </c>
      <c r="G1060" s="14">
        <v>5487631000109</v>
      </c>
      <c r="H1060" s="15" t="s">
        <v>445</v>
      </c>
      <c r="I1060" s="14">
        <v>9329</v>
      </c>
      <c r="J1060" s="14" t="s">
        <v>446</v>
      </c>
      <c r="K1060" s="16">
        <v>45950</v>
      </c>
      <c r="L1060" s="14">
        <v>6751</v>
      </c>
      <c r="M1060" s="34">
        <f t="shared" si="50"/>
        <v>1920</v>
      </c>
      <c r="N1060" s="17">
        <v>1920</v>
      </c>
      <c r="O1060" s="17">
        <v>0</v>
      </c>
      <c r="P1060" s="3">
        <v>0</v>
      </c>
    </row>
    <row r="1061" spans="1:16" ht="24.95" customHeight="1" x14ac:dyDescent="0.2">
      <c r="A1061" s="21" t="str">
        <f t="shared" si="48"/>
        <v>1441|1440011|294|2025|58445252000104|3920|37200</v>
      </c>
      <c r="B1061" s="21" t="str">
        <f t="shared" si="49"/>
        <v>1441|1440011|294|2025|6534</v>
      </c>
      <c r="C1061" s="14">
        <v>1441</v>
      </c>
      <c r="D1061" s="14">
        <v>1440011</v>
      </c>
      <c r="E1061" s="14">
        <v>294</v>
      </c>
      <c r="F1061" s="14">
        <v>2025</v>
      </c>
      <c r="G1061" s="14">
        <v>58445252000104</v>
      </c>
      <c r="H1061" s="15" t="s">
        <v>447</v>
      </c>
      <c r="I1061" s="14">
        <v>3920</v>
      </c>
      <c r="J1061" s="14" t="s">
        <v>148</v>
      </c>
      <c r="K1061" s="16">
        <v>45939</v>
      </c>
      <c r="L1061" s="14">
        <v>6534</v>
      </c>
      <c r="M1061" s="34">
        <f t="shared" si="50"/>
        <v>37200</v>
      </c>
      <c r="N1061" s="17">
        <v>35414.400000000001</v>
      </c>
      <c r="O1061" s="17">
        <v>1785.6</v>
      </c>
      <c r="P1061" s="3">
        <v>0</v>
      </c>
    </row>
    <row r="1062" spans="1:16" ht="24.95" customHeight="1" x14ac:dyDescent="0.2">
      <c r="A1062" s="21" t="str">
        <f t="shared" si="48"/>
        <v>1441|1440011|294|2025|58445252000104|3920|37200</v>
      </c>
      <c r="B1062" s="21" t="str">
        <f t="shared" si="49"/>
        <v>1441|1440011|294|2025|7322</v>
      </c>
      <c r="C1062" s="14">
        <v>1441</v>
      </c>
      <c r="D1062" s="14">
        <v>1440011</v>
      </c>
      <c r="E1062" s="14">
        <v>294</v>
      </c>
      <c r="F1062" s="14">
        <v>2025</v>
      </c>
      <c r="G1062" s="14">
        <v>58445252000104</v>
      </c>
      <c r="H1062" s="15" t="s">
        <v>447</v>
      </c>
      <c r="I1062" s="14">
        <v>3920</v>
      </c>
      <c r="J1062" s="14" t="s">
        <v>148</v>
      </c>
      <c r="K1062" s="16">
        <v>45972</v>
      </c>
      <c r="L1062" s="14">
        <v>7322</v>
      </c>
      <c r="M1062" s="34">
        <f t="shared" si="50"/>
        <v>37200</v>
      </c>
      <c r="N1062" s="17">
        <v>35414.400000000001</v>
      </c>
      <c r="O1062" s="17">
        <v>1785.6</v>
      </c>
      <c r="P1062" s="3">
        <v>0</v>
      </c>
    </row>
    <row r="1063" spans="1:16" ht="24.95" customHeight="1" x14ac:dyDescent="0.2">
      <c r="A1063" s="21" t="str">
        <f t="shared" si="48"/>
        <v>1441|1440011|298|2025|18839001000190|3961|2175,16</v>
      </c>
      <c r="B1063" s="21" t="str">
        <f t="shared" si="49"/>
        <v>1441|1440011|298|2025|6874</v>
      </c>
      <c r="C1063" s="14">
        <v>1441</v>
      </c>
      <c r="D1063" s="14">
        <v>1440011</v>
      </c>
      <c r="E1063" s="14">
        <v>298</v>
      </c>
      <c r="F1063" s="14">
        <v>2025</v>
      </c>
      <c r="G1063" s="14">
        <v>18839001000190</v>
      </c>
      <c r="H1063" s="15" t="s">
        <v>448</v>
      </c>
      <c r="I1063" s="14">
        <v>3961</v>
      </c>
      <c r="J1063" s="14" t="s">
        <v>148</v>
      </c>
      <c r="K1063" s="16">
        <v>45954</v>
      </c>
      <c r="L1063" s="14">
        <v>6874</v>
      </c>
      <c r="M1063" s="34">
        <f t="shared" si="50"/>
        <v>2175.16</v>
      </c>
      <c r="N1063" s="17">
        <v>2175.16</v>
      </c>
      <c r="O1063" s="17">
        <v>0</v>
      </c>
      <c r="P1063" s="3">
        <v>0</v>
      </c>
    </row>
    <row r="1064" spans="1:16" ht="24.95" customHeight="1" x14ac:dyDescent="0.2">
      <c r="A1064" s="21" t="str">
        <f t="shared" si="48"/>
        <v>1441|1440011|301|2025|5552627660|3622|2150</v>
      </c>
      <c r="B1064" s="21" t="str">
        <f t="shared" si="49"/>
        <v>1441|1440011|301|2025|6099</v>
      </c>
      <c r="C1064" s="14">
        <v>1441</v>
      </c>
      <c r="D1064" s="14">
        <v>1440011</v>
      </c>
      <c r="E1064" s="14">
        <v>301</v>
      </c>
      <c r="F1064" s="14">
        <v>2025</v>
      </c>
      <c r="G1064" s="14">
        <v>5552627660</v>
      </c>
      <c r="H1064" s="15" t="s">
        <v>449</v>
      </c>
      <c r="I1064" s="14">
        <v>3622</v>
      </c>
      <c r="J1064" s="14" t="s">
        <v>153</v>
      </c>
      <c r="K1064" s="16">
        <v>45931</v>
      </c>
      <c r="L1064" s="14">
        <v>6099</v>
      </c>
      <c r="M1064" s="34">
        <f t="shared" si="50"/>
        <v>2150</v>
      </c>
      <c r="N1064" s="17">
        <v>2150</v>
      </c>
      <c r="O1064" s="17">
        <v>0</v>
      </c>
      <c r="P1064" s="3">
        <v>0</v>
      </c>
    </row>
    <row r="1065" spans="1:16" ht="24.95" customHeight="1" x14ac:dyDescent="0.2">
      <c r="A1065" s="21" t="str">
        <f t="shared" si="48"/>
        <v>1441|1440011|301|2025|5552627660|3622|2150</v>
      </c>
      <c r="B1065" s="21" t="str">
        <f t="shared" si="49"/>
        <v>1441|1440011|301|2025|368</v>
      </c>
      <c r="C1065" s="14">
        <v>1441</v>
      </c>
      <c r="D1065" s="14">
        <v>1440011</v>
      </c>
      <c r="E1065" s="14">
        <v>301</v>
      </c>
      <c r="F1065" s="14">
        <v>2025</v>
      </c>
      <c r="G1065" s="14">
        <v>5552627660</v>
      </c>
      <c r="H1065" s="15" t="s">
        <v>449</v>
      </c>
      <c r="I1065" s="14">
        <v>3622</v>
      </c>
      <c r="J1065" s="14" t="s">
        <v>153</v>
      </c>
      <c r="K1065" s="16">
        <v>45972</v>
      </c>
      <c r="L1065" s="14">
        <v>368</v>
      </c>
      <c r="M1065" s="34">
        <f t="shared" si="50"/>
        <v>2150</v>
      </c>
      <c r="N1065" s="17">
        <v>2150</v>
      </c>
      <c r="O1065" s="17">
        <v>0</v>
      </c>
      <c r="P1065" s="3">
        <v>0</v>
      </c>
    </row>
    <row r="1066" spans="1:16" ht="24.95" customHeight="1" x14ac:dyDescent="0.2">
      <c r="A1066" s="21" t="str">
        <f t="shared" si="48"/>
        <v>1441|1440011|310|2025|3922282000172|3920|800</v>
      </c>
      <c r="B1066" s="21" t="str">
        <f t="shared" si="49"/>
        <v>1441|1440011|310|2025|6454</v>
      </c>
      <c r="C1066" s="14">
        <v>1441</v>
      </c>
      <c r="D1066" s="14">
        <v>1440011</v>
      </c>
      <c r="E1066" s="14">
        <v>310</v>
      </c>
      <c r="F1066" s="14">
        <v>2025</v>
      </c>
      <c r="G1066" s="14">
        <v>3922282000172</v>
      </c>
      <c r="H1066" s="15" t="s">
        <v>450</v>
      </c>
      <c r="I1066" s="14">
        <v>3920</v>
      </c>
      <c r="J1066" s="14" t="s">
        <v>148</v>
      </c>
      <c r="K1066" s="16">
        <v>45938</v>
      </c>
      <c r="L1066" s="14">
        <v>6454</v>
      </c>
      <c r="M1066" s="34">
        <f t="shared" si="50"/>
        <v>800</v>
      </c>
      <c r="N1066" s="17">
        <v>761.6</v>
      </c>
      <c r="O1066" s="17">
        <v>38.4</v>
      </c>
      <c r="P1066" s="3">
        <v>0</v>
      </c>
    </row>
    <row r="1067" spans="1:16" ht="24.95" customHeight="1" x14ac:dyDescent="0.2">
      <c r="A1067" s="21" t="str">
        <f t="shared" si="48"/>
        <v>1441|1440011|310|2025|3922282000172|3920|800</v>
      </c>
      <c r="B1067" s="21" t="str">
        <f t="shared" si="49"/>
        <v>1441|1440011|310|2025|7336</v>
      </c>
      <c r="C1067" s="14">
        <v>1441</v>
      </c>
      <c r="D1067" s="14">
        <v>1440011</v>
      </c>
      <c r="E1067" s="14">
        <v>310</v>
      </c>
      <c r="F1067" s="14">
        <v>2025</v>
      </c>
      <c r="G1067" s="14">
        <v>3922282000172</v>
      </c>
      <c r="H1067" s="15" t="s">
        <v>450</v>
      </c>
      <c r="I1067" s="14">
        <v>3920</v>
      </c>
      <c r="J1067" s="14" t="s">
        <v>148</v>
      </c>
      <c r="K1067" s="16">
        <v>45972</v>
      </c>
      <c r="L1067" s="14">
        <v>7336</v>
      </c>
      <c r="M1067" s="34">
        <f t="shared" si="50"/>
        <v>800</v>
      </c>
      <c r="N1067" s="17">
        <v>761.6</v>
      </c>
      <c r="O1067" s="17">
        <v>38.4</v>
      </c>
      <c r="P1067" s="3">
        <v>0</v>
      </c>
    </row>
    <row r="1068" spans="1:16" ht="24.95" customHeight="1" x14ac:dyDescent="0.2">
      <c r="A1068" s="21" t="str">
        <f t="shared" si="48"/>
        <v>1441|1440011|317|2025|19201128000141|3702|140005,87</v>
      </c>
      <c r="B1068" s="21" t="str">
        <f t="shared" si="49"/>
        <v>1441|1440011|317|2025|6687</v>
      </c>
      <c r="C1068" s="14">
        <v>1441</v>
      </c>
      <c r="D1068" s="14">
        <v>1440011</v>
      </c>
      <c r="E1068" s="14">
        <v>317</v>
      </c>
      <c r="F1068" s="14">
        <v>2025</v>
      </c>
      <c r="G1068" s="14">
        <v>19201128000141</v>
      </c>
      <c r="H1068" s="15" t="s">
        <v>451</v>
      </c>
      <c r="I1068" s="14">
        <v>3702</v>
      </c>
      <c r="J1068" s="14" t="s">
        <v>332</v>
      </c>
      <c r="K1068" s="16">
        <v>45940</v>
      </c>
      <c r="L1068" s="14">
        <v>6687</v>
      </c>
      <c r="M1068" s="34">
        <f t="shared" si="50"/>
        <v>140005.87</v>
      </c>
      <c r="N1068" s="17">
        <v>140005.87</v>
      </c>
      <c r="O1068" s="17">
        <v>0</v>
      </c>
      <c r="P1068" s="3">
        <v>0</v>
      </c>
    </row>
    <row r="1069" spans="1:16" ht="24.95" customHeight="1" x14ac:dyDescent="0.2">
      <c r="A1069" s="21" t="str">
        <f t="shared" si="48"/>
        <v>1441|1440011|317|2025|19201128000141|3702|124278,7</v>
      </c>
      <c r="B1069" s="21" t="str">
        <f t="shared" si="49"/>
        <v>1441|1440011|317|2025|7068</v>
      </c>
      <c r="C1069" s="14">
        <v>1441</v>
      </c>
      <c r="D1069" s="14">
        <v>1440011</v>
      </c>
      <c r="E1069" s="14">
        <v>317</v>
      </c>
      <c r="F1069" s="14">
        <v>2025</v>
      </c>
      <c r="G1069" s="14">
        <v>19201128000141</v>
      </c>
      <c r="H1069" s="15" t="s">
        <v>451</v>
      </c>
      <c r="I1069" s="14">
        <v>3702</v>
      </c>
      <c r="J1069" s="14" t="s">
        <v>332</v>
      </c>
      <c r="K1069" s="16">
        <v>45967</v>
      </c>
      <c r="L1069" s="14">
        <v>7068</v>
      </c>
      <c r="M1069" s="34">
        <f t="shared" si="50"/>
        <v>124278.7</v>
      </c>
      <c r="N1069" s="17">
        <v>124278.7</v>
      </c>
      <c r="O1069" s="17">
        <v>0</v>
      </c>
      <c r="P1069" s="3">
        <v>0</v>
      </c>
    </row>
    <row r="1070" spans="1:16" ht="24.95" customHeight="1" x14ac:dyDescent="0.2">
      <c r="A1070" s="21" t="str">
        <f t="shared" si="48"/>
        <v>1441|1440011|328|2025|68472099687|3611|22000</v>
      </c>
      <c r="B1070" s="21" t="str">
        <f t="shared" si="49"/>
        <v>1441|1440011|328|2025|6512</v>
      </c>
      <c r="C1070" s="14">
        <v>1441</v>
      </c>
      <c r="D1070" s="14">
        <v>1440011</v>
      </c>
      <c r="E1070" s="14">
        <v>328</v>
      </c>
      <c r="F1070" s="14">
        <v>2025</v>
      </c>
      <c r="G1070" s="14">
        <v>68472099687</v>
      </c>
      <c r="H1070" s="15" t="s">
        <v>452</v>
      </c>
      <c r="I1070" s="14">
        <v>3611</v>
      </c>
      <c r="J1070" s="14" t="s">
        <v>153</v>
      </c>
      <c r="K1070" s="16">
        <v>45939</v>
      </c>
      <c r="L1070" s="14">
        <v>6512</v>
      </c>
      <c r="M1070" s="34">
        <f t="shared" si="50"/>
        <v>22000</v>
      </c>
      <c r="N1070" s="17">
        <v>17025.71</v>
      </c>
      <c r="O1070" s="17">
        <v>4974.29</v>
      </c>
      <c r="P1070" s="3">
        <v>0</v>
      </c>
    </row>
    <row r="1071" spans="1:16" ht="24.95" customHeight="1" x14ac:dyDescent="0.2">
      <c r="A1071" s="21" t="str">
        <f t="shared" si="48"/>
        <v>1441|1440011|328|2025|68472099687|3611|22000</v>
      </c>
      <c r="B1071" s="21" t="str">
        <f t="shared" si="49"/>
        <v>1441|1440011|328|2025|7148</v>
      </c>
      <c r="C1071" s="14">
        <v>1441</v>
      </c>
      <c r="D1071" s="14">
        <v>1440011</v>
      </c>
      <c r="E1071" s="14">
        <v>328</v>
      </c>
      <c r="F1071" s="14">
        <v>2025</v>
      </c>
      <c r="G1071" s="14">
        <v>68472099687</v>
      </c>
      <c r="H1071" s="15" t="s">
        <v>452</v>
      </c>
      <c r="I1071" s="14">
        <v>3611</v>
      </c>
      <c r="J1071" s="14" t="s">
        <v>153</v>
      </c>
      <c r="K1071" s="16">
        <v>45971</v>
      </c>
      <c r="L1071" s="14">
        <v>7148</v>
      </c>
      <c r="M1071" s="34">
        <f t="shared" si="50"/>
        <v>22000</v>
      </c>
      <c r="N1071" s="17">
        <v>17025.71</v>
      </c>
      <c r="O1071" s="17">
        <v>4974.29</v>
      </c>
      <c r="P1071" s="3">
        <v>0</v>
      </c>
    </row>
    <row r="1072" spans="1:16" ht="24.95" customHeight="1" x14ac:dyDescent="0.2">
      <c r="A1072" s="21" t="str">
        <f t="shared" si="48"/>
        <v>1441|1440011|341|2025|32227070000173|3922|16028,23</v>
      </c>
      <c r="B1072" s="21" t="str">
        <f t="shared" si="49"/>
        <v>1441|1440011|341|2025|6895</v>
      </c>
      <c r="C1072" s="14">
        <v>1441</v>
      </c>
      <c r="D1072" s="14">
        <v>1440011</v>
      </c>
      <c r="E1072" s="14">
        <v>341</v>
      </c>
      <c r="F1072" s="14">
        <v>2025</v>
      </c>
      <c r="G1072" s="14">
        <v>32227070000173</v>
      </c>
      <c r="H1072" s="15" t="s">
        <v>453</v>
      </c>
      <c r="I1072" s="14">
        <v>3922</v>
      </c>
      <c r="J1072" s="14" t="s">
        <v>148</v>
      </c>
      <c r="K1072" s="16">
        <v>45959</v>
      </c>
      <c r="L1072" s="14">
        <v>6895</v>
      </c>
      <c r="M1072" s="34">
        <f t="shared" si="50"/>
        <v>16028.230000000001</v>
      </c>
      <c r="N1072" s="17">
        <v>15168.62</v>
      </c>
      <c r="O1072" s="17">
        <v>859.61</v>
      </c>
      <c r="P1072" s="3">
        <v>0</v>
      </c>
    </row>
    <row r="1073" spans="1:16" ht="24.95" customHeight="1" x14ac:dyDescent="0.2">
      <c r="A1073" s="21" t="str">
        <f t="shared" si="48"/>
        <v>1441|1440011|342|2025|32227070000173|3922|63765,42</v>
      </c>
      <c r="B1073" s="21" t="str">
        <f t="shared" si="49"/>
        <v>1441|1440011|342|2025|6879</v>
      </c>
      <c r="C1073" s="14">
        <v>1441</v>
      </c>
      <c r="D1073" s="14">
        <v>1440011</v>
      </c>
      <c r="E1073" s="14">
        <v>342</v>
      </c>
      <c r="F1073" s="14">
        <v>2025</v>
      </c>
      <c r="G1073" s="14">
        <v>32227070000173</v>
      </c>
      <c r="H1073" s="15" t="s">
        <v>453</v>
      </c>
      <c r="I1073" s="14">
        <v>3922</v>
      </c>
      <c r="J1073" s="14" t="s">
        <v>148</v>
      </c>
      <c r="K1073" s="16">
        <v>45954</v>
      </c>
      <c r="L1073" s="14">
        <v>6879</v>
      </c>
      <c r="M1073" s="34">
        <f t="shared" si="50"/>
        <v>63765.42</v>
      </c>
      <c r="N1073" s="17">
        <v>62933.7</v>
      </c>
      <c r="O1073" s="17">
        <v>831.72</v>
      </c>
      <c r="P1073" s="3">
        <v>0</v>
      </c>
    </row>
    <row r="1074" spans="1:16" ht="24.95" customHeight="1" x14ac:dyDescent="0.2">
      <c r="A1074" s="21" t="str">
        <f t="shared" si="48"/>
        <v>1441|1440011|343|2025|40456487000136|3922|8585,91</v>
      </c>
      <c r="B1074" s="21" t="str">
        <f t="shared" si="49"/>
        <v>1441|1440011|343|2025|6898</v>
      </c>
      <c r="C1074" s="14">
        <v>1441</v>
      </c>
      <c r="D1074" s="14">
        <v>1440011</v>
      </c>
      <c r="E1074" s="14">
        <v>343</v>
      </c>
      <c r="F1074" s="14">
        <v>2025</v>
      </c>
      <c r="G1074" s="14">
        <v>40456487000136</v>
      </c>
      <c r="H1074" s="15" t="s">
        <v>454</v>
      </c>
      <c r="I1074" s="14">
        <v>3922</v>
      </c>
      <c r="J1074" s="14" t="s">
        <v>148</v>
      </c>
      <c r="K1074" s="16">
        <v>45959</v>
      </c>
      <c r="L1074" s="14">
        <v>6898</v>
      </c>
      <c r="M1074" s="34">
        <f t="shared" si="50"/>
        <v>8585.91</v>
      </c>
      <c r="N1074" s="17">
        <v>8473.92</v>
      </c>
      <c r="O1074" s="17">
        <v>111.99</v>
      </c>
      <c r="P1074" s="3">
        <v>0</v>
      </c>
    </row>
    <row r="1075" spans="1:16" ht="24.95" customHeight="1" x14ac:dyDescent="0.2">
      <c r="A1075" s="21" t="str">
        <f t="shared" si="48"/>
        <v>1441|1440011|348|2025|15165937000194|3903|30727,4</v>
      </c>
      <c r="B1075" s="21" t="str">
        <f t="shared" si="49"/>
        <v>1441|1440011|348|2025|6305</v>
      </c>
      <c r="C1075" s="14">
        <v>1441</v>
      </c>
      <c r="D1075" s="14">
        <v>1440011</v>
      </c>
      <c r="E1075" s="14">
        <v>348</v>
      </c>
      <c r="F1075" s="14">
        <v>2025</v>
      </c>
      <c r="G1075" s="14">
        <v>15165937000194</v>
      </c>
      <c r="H1075" s="15" t="s">
        <v>455</v>
      </c>
      <c r="I1075" s="14">
        <v>3903</v>
      </c>
      <c r="J1075" s="14" t="s">
        <v>148</v>
      </c>
      <c r="K1075" s="16">
        <v>45937</v>
      </c>
      <c r="L1075" s="14">
        <v>6305</v>
      </c>
      <c r="M1075" s="34">
        <f t="shared" si="50"/>
        <v>30727.4</v>
      </c>
      <c r="N1075" s="17">
        <v>30727.4</v>
      </c>
      <c r="O1075" s="17">
        <v>0</v>
      </c>
      <c r="P1075" s="3">
        <v>0</v>
      </c>
    </row>
    <row r="1076" spans="1:16" ht="24.95" customHeight="1" x14ac:dyDescent="0.2">
      <c r="A1076" s="21" t="str">
        <f t="shared" si="48"/>
        <v>1441|1440011|349|2025|52743313000133|3937|2883,45</v>
      </c>
      <c r="B1076" s="21" t="str">
        <f t="shared" si="49"/>
        <v>1441|1440011|349|2025|357</v>
      </c>
      <c r="C1076" s="14">
        <v>1441</v>
      </c>
      <c r="D1076" s="14">
        <v>1440011</v>
      </c>
      <c r="E1076" s="14">
        <v>349</v>
      </c>
      <c r="F1076" s="14">
        <v>2025</v>
      </c>
      <c r="G1076" s="14">
        <v>52743313000133</v>
      </c>
      <c r="H1076" s="15" t="s">
        <v>456</v>
      </c>
      <c r="I1076" s="14">
        <v>3937</v>
      </c>
      <c r="J1076" s="14" t="s">
        <v>148</v>
      </c>
      <c r="K1076" s="16">
        <v>45953</v>
      </c>
      <c r="L1076" s="14">
        <v>357</v>
      </c>
      <c r="M1076" s="34">
        <f t="shared" si="50"/>
        <v>2883.45</v>
      </c>
      <c r="N1076" s="17">
        <v>2883.45</v>
      </c>
      <c r="O1076" s="17">
        <v>0</v>
      </c>
      <c r="P1076" s="3">
        <v>0</v>
      </c>
    </row>
    <row r="1077" spans="1:16" ht="24.95" customHeight="1" x14ac:dyDescent="0.2">
      <c r="A1077" s="21" t="str">
        <f t="shared" si="48"/>
        <v>1441|1440011|352|2025|18839001000190|3961|2050,72</v>
      </c>
      <c r="B1077" s="21" t="str">
        <f t="shared" si="49"/>
        <v>1441|1440011|352|2025|6678</v>
      </c>
      <c r="C1077" s="14">
        <v>1441</v>
      </c>
      <c r="D1077" s="14">
        <v>1440011</v>
      </c>
      <c r="E1077" s="14">
        <v>352</v>
      </c>
      <c r="F1077" s="14">
        <v>2025</v>
      </c>
      <c r="G1077" s="14">
        <v>18839001000190</v>
      </c>
      <c r="H1077" s="15" t="s">
        <v>448</v>
      </c>
      <c r="I1077" s="14">
        <v>3961</v>
      </c>
      <c r="J1077" s="14" t="s">
        <v>148</v>
      </c>
      <c r="K1077" s="16">
        <v>45940</v>
      </c>
      <c r="L1077" s="14">
        <v>6678</v>
      </c>
      <c r="M1077" s="34">
        <f t="shared" si="50"/>
        <v>2050.7199999999998</v>
      </c>
      <c r="N1077" s="17">
        <v>2050.7199999999998</v>
      </c>
      <c r="O1077" s="17">
        <v>0</v>
      </c>
      <c r="P1077" s="3">
        <v>0</v>
      </c>
    </row>
    <row r="1078" spans="1:16" ht="24.95" customHeight="1" x14ac:dyDescent="0.2">
      <c r="A1078" s="21" t="str">
        <f t="shared" si="48"/>
        <v>1441|1440011|352|2025|18839001000190|3961|1095,53</v>
      </c>
      <c r="B1078" s="21" t="str">
        <f t="shared" si="49"/>
        <v>1441|1440011|352|2025|7266</v>
      </c>
      <c r="C1078" s="14">
        <v>1441</v>
      </c>
      <c r="D1078" s="14">
        <v>1440011</v>
      </c>
      <c r="E1078" s="14">
        <v>352</v>
      </c>
      <c r="F1078" s="14">
        <v>2025</v>
      </c>
      <c r="G1078" s="14">
        <v>18839001000190</v>
      </c>
      <c r="H1078" s="15" t="s">
        <v>448</v>
      </c>
      <c r="I1078" s="14">
        <v>3961</v>
      </c>
      <c r="J1078" s="14" t="s">
        <v>148</v>
      </c>
      <c r="K1078" s="16">
        <v>45972</v>
      </c>
      <c r="L1078" s="14">
        <v>7266</v>
      </c>
      <c r="M1078" s="34">
        <f t="shared" si="50"/>
        <v>1095.53</v>
      </c>
      <c r="N1078" s="17">
        <v>1095.53</v>
      </c>
      <c r="O1078" s="17">
        <v>0</v>
      </c>
      <c r="P1078" s="3">
        <v>0</v>
      </c>
    </row>
    <row r="1079" spans="1:16" ht="24.95" customHeight="1" x14ac:dyDescent="0.2">
      <c r="A1079" s="21" t="str">
        <f t="shared" si="48"/>
        <v>1441|1440011|353|2025|61198164000160|3910|7492,88</v>
      </c>
      <c r="B1079" s="21" t="str">
        <f t="shared" si="49"/>
        <v>1441|1440011|353|2025|7254</v>
      </c>
      <c r="C1079" s="14">
        <v>1441</v>
      </c>
      <c r="D1079" s="14">
        <v>1440011</v>
      </c>
      <c r="E1079" s="14">
        <v>353</v>
      </c>
      <c r="F1079" s="14">
        <v>2025</v>
      </c>
      <c r="G1079" s="14">
        <v>61198164000160</v>
      </c>
      <c r="H1079" s="15" t="s">
        <v>497</v>
      </c>
      <c r="I1079" s="14">
        <v>3910</v>
      </c>
      <c r="J1079" s="14" t="s">
        <v>148</v>
      </c>
      <c r="K1079" s="16">
        <v>45972</v>
      </c>
      <c r="L1079" s="14">
        <v>7254</v>
      </c>
      <c r="M1079" s="34">
        <f t="shared" si="50"/>
        <v>7492.88</v>
      </c>
      <c r="N1079" s="17">
        <v>7313.05</v>
      </c>
      <c r="O1079" s="17">
        <v>179.83</v>
      </c>
      <c r="P1079" s="3">
        <v>0</v>
      </c>
    </row>
    <row r="1080" spans="1:16" ht="24.95" customHeight="1" x14ac:dyDescent="0.2">
      <c r="A1080" s="21" t="str">
        <f t="shared" si="48"/>
        <v>1441|1440011|356|2025|49463330615|3611|3622,87</v>
      </c>
      <c r="B1080" s="21" t="str">
        <f t="shared" si="49"/>
        <v>1441|1440011|356|2025|6492</v>
      </c>
      <c r="C1080" s="14">
        <v>1441</v>
      </c>
      <c r="D1080" s="14">
        <v>1440011</v>
      </c>
      <c r="E1080" s="14">
        <v>356</v>
      </c>
      <c r="F1080" s="14">
        <v>2025</v>
      </c>
      <c r="G1080" s="14">
        <v>49463330615</v>
      </c>
      <c r="H1080" s="15" t="s">
        <v>457</v>
      </c>
      <c r="I1080" s="14">
        <v>3611</v>
      </c>
      <c r="J1080" s="14" t="s">
        <v>153</v>
      </c>
      <c r="K1080" s="16">
        <v>45939</v>
      </c>
      <c r="L1080" s="14">
        <v>6492</v>
      </c>
      <c r="M1080" s="34">
        <f t="shared" si="50"/>
        <v>3622.87</v>
      </c>
      <c r="N1080" s="17">
        <v>3564.68</v>
      </c>
      <c r="O1080" s="17">
        <v>58.19</v>
      </c>
      <c r="P1080" s="3">
        <v>0</v>
      </c>
    </row>
    <row r="1081" spans="1:16" ht="24.95" customHeight="1" x14ac:dyDescent="0.2">
      <c r="A1081" s="21" t="str">
        <f t="shared" si="48"/>
        <v>1441|1440011|356|2025|49463330615|3611|3622,87</v>
      </c>
      <c r="B1081" s="21" t="str">
        <f t="shared" si="49"/>
        <v>1441|1440011|356|2025|7162</v>
      </c>
      <c r="C1081" s="14">
        <v>1441</v>
      </c>
      <c r="D1081" s="14">
        <v>1440011</v>
      </c>
      <c r="E1081" s="14">
        <v>356</v>
      </c>
      <c r="F1081" s="14">
        <v>2025</v>
      </c>
      <c r="G1081" s="14">
        <v>49463330615</v>
      </c>
      <c r="H1081" s="15" t="s">
        <v>457</v>
      </c>
      <c r="I1081" s="14">
        <v>3611</v>
      </c>
      <c r="J1081" s="14" t="s">
        <v>153</v>
      </c>
      <c r="K1081" s="16">
        <v>45971</v>
      </c>
      <c r="L1081" s="14">
        <v>7162</v>
      </c>
      <c r="M1081" s="34">
        <f t="shared" si="50"/>
        <v>3622.87</v>
      </c>
      <c r="N1081" s="17">
        <v>3564.68</v>
      </c>
      <c r="O1081" s="17">
        <v>58.19</v>
      </c>
      <c r="P1081" s="3">
        <v>0</v>
      </c>
    </row>
    <row r="1082" spans="1:16" ht="24.95" customHeight="1" x14ac:dyDescent="0.2">
      <c r="A1082" s="21" t="str">
        <f t="shared" si="48"/>
        <v>1441|1440011|357|2025|8458633000150|3921|2185,06</v>
      </c>
      <c r="B1082" s="21" t="str">
        <f t="shared" si="49"/>
        <v>1441|1440011|357|2025|6326</v>
      </c>
      <c r="C1082" s="14">
        <v>1441</v>
      </c>
      <c r="D1082" s="14">
        <v>1440011</v>
      </c>
      <c r="E1082" s="14">
        <v>357</v>
      </c>
      <c r="F1082" s="14">
        <v>2025</v>
      </c>
      <c r="G1082" s="14">
        <v>8458633000150</v>
      </c>
      <c r="H1082" s="15" t="s">
        <v>426</v>
      </c>
      <c r="I1082" s="14">
        <v>3921</v>
      </c>
      <c r="J1082" s="14" t="s">
        <v>148</v>
      </c>
      <c r="K1082" s="16">
        <v>45937</v>
      </c>
      <c r="L1082" s="14">
        <v>6326</v>
      </c>
      <c r="M1082" s="34">
        <f t="shared" si="50"/>
        <v>2185.06</v>
      </c>
      <c r="N1082" s="17">
        <v>2185.06</v>
      </c>
      <c r="O1082" s="17">
        <v>0</v>
      </c>
      <c r="P1082" s="3">
        <v>0</v>
      </c>
    </row>
    <row r="1083" spans="1:16" ht="24.95" customHeight="1" x14ac:dyDescent="0.2">
      <c r="A1083" s="21" t="str">
        <f t="shared" si="48"/>
        <v>1441|1440011|358|2025|32271161000106|3968|510</v>
      </c>
      <c r="B1083" s="21" t="str">
        <f t="shared" si="49"/>
        <v>1441|1440011|358|2025|6872</v>
      </c>
      <c r="C1083" s="14">
        <v>1441</v>
      </c>
      <c r="D1083" s="14">
        <v>1440011</v>
      </c>
      <c r="E1083" s="14">
        <v>358</v>
      </c>
      <c r="F1083" s="14">
        <v>2025</v>
      </c>
      <c r="G1083" s="14">
        <v>32271161000106</v>
      </c>
      <c r="H1083" s="15" t="s">
        <v>458</v>
      </c>
      <c r="I1083" s="14">
        <v>3968</v>
      </c>
      <c r="J1083" s="14" t="s">
        <v>148</v>
      </c>
      <c r="K1083" s="16">
        <v>45953</v>
      </c>
      <c r="L1083" s="14">
        <v>6872</v>
      </c>
      <c r="M1083" s="34">
        <f t="shared" si="50"/>
        <v>510</v>
      </c>
      <c r="N1083" s="17">
        <v>485.52</v>
      </c>
      <c r="O1083" s="17">
        <v>24.48</v>
      </c>
      <c r="P1083" s="3">
        <v>0</v>
      </c>
    </row>
    <row r="1084" spans="1:16" ht="24.95" customHeight="1" x14ac:dyDescent="0.2">
      <c r="A1084" s="21" t="str">
        <f t="shared" si="48"/>
        <v>1441|1440011|362|2025|31519474000178|3920|11407,49</v>
      </c>
      <c r="B1084" s="21" t="str">
        <f t="shared" si="49"/>
        <v>1441|1440011|362|2025|6575</v>
      </c>
      <c r="C1084" s="14">
        <v>1441</v>
      </c>
      <c r="D1084" s="14">
        <v>1440011</v>
      </c>
      <c r="E1084" s="14">
        <v>362</v>
      </c>
      <c r="F1084" s="14">
        <v>2025</v>
      </c>
      <c r="G1084" s="14">
        <v>31519474000178</v>
      </c>
      <c r="H1084" s="15" t="s">
        <v>459</v>
      </c>
      <c r="I1084" s="14">
        <v>3920</v>
      </c>
      <c r="J1084" s="14" t="s">
        <v>148</v>
      </c>
      <c r="K1084" s="16">
        <v>45939</v>
      </c>
      <c r="L1084" s="14">
        <v>6575</v>
      </c>
      <c r="M1084" s="34">
        <f t="shared" si="50"/>
        <v>11407.49</v>
      </c>
      <c r="N1084" s="17">
        <v>10859.93</v>
      </c>
      <c r="O1084" s="17">
        <v>547.55999999999995</v>
      </c>
      <c r="P1084" s="3">
        <v>0</v>
      </c>
    </row>
    <row r="1085" spans="1:16" ht="24.95" customHeight="1" x14ac:dyDescent="0.2">
      <c r="A1085" s="21" t="str">
        <f t="shared" si="48"/>
        <v>1441|1440011|362|2025|31519474000178|3920|1571,34</v>
      </c>
      <c r="B1085" s="21" t="str">
        <f t="shared" si="49"/>
        <v>1441|1440011|362|2025|6578</v>
      </c>
      <c r="C1085" s="14">
        <v>1441</v>
      </c>
      <c r="D1085" s="14">
        <v>1440011</v>
      </c>
      <c r="E1085" s="14">
        <v>362</v>
      </c>
      <c r="F1085" s="14">
        <v>2025</v>
      </c>
      <c r="G1085" s="14">
        <v>31519474000178</v>
      </c>
      <c r="H1085" s="15" t="s">
        <v>459</v>
      </c>
      <c r="I1085" s="14">
        <v>3920</v>
      </c>
      <c r="J1085" s="14" t="s">
        <v>148</v>
      </c>
      <c r="K1085" s="16">
        <v>45939</v>
      </c>
      <c r="L1085" s="14">
        <v>6578</v>
      </c>
      <c r="M1085" s="34">
        <f t="shared" si="50"/>
        <v>1571.3400000000001</v>
      </c>
      <c r="N1085" s="17">
        <v>1495.92</v>
      </c>
      <c r="O1085" s="17">
        <v>75.42</v>
      </c>
      <c r="P1085" s="3">
        <v>0</v>
      </c>
    </row>
    <row r="1086" spans="1:16" ht="24.95" customHeight="1" x14ac:dyDescent="0.2">
      <c r="A1086" s="21" t="str">
        <f t="shared" si="48"/>
        <v>1441|1440011|362|2025|31519474000178|3920|17300</v>
      </c>
      <c r="B1086" s="21" t="str">
        <f t="shared" si="49"/>
        <v>1441|1440011|362|2025|7296</v>
      </c>
      <c r="C1086" s="14">
        <v>1441</v>
      </c>
      <c r="D1086" s="14">
        <v>1440011</v>
      </c>
      <c r="E1086" s="14">
        <v>362</v>
      </c>
      <c r="F1086" s="14">
        <v>2025</v>
      </c>
      <c r="G1086" s="14">
        <v>31519474000178</v>
      </c>
      <c r="H1086" s="15" t="s">
        <v>459</v>
      </c>
      <c r="I1086" s="14">
        <v>3920</v>
      </c>
      <c r="J1086" s="14" t="s">
        <v>148</v>
      </c>
      <c r="K1086" s="16">
        <v>45972</v>
      </c>
      <c r="L1086" s="14">
        <v>7296</v>
      </c>
      <c r="M1086" s="34">
        <f t="shared" si="50"/>
        <v>17300</v>
      </c>
      <c r="N1086" s="17">
        <v>16469.599999999999</v>
      </c>
      <c r="O1086" s="17">
        <v>830.4</v>
      </c>
      <c r="P1086" s="3">
        <v>0</v>
      </c>
    </row>
    <row r="1087" spans="1:16" ht="24.95" customHeight="1" x14ac:dyDescent="0.2">
      <c r="A1087" s="21" t="str">
        <f t="shared" si="48"/>
        <v>1441|1440011|364|2025|12057731000152|3922|500</v>
      </c>
      <c r="B1087" s="21" t="str">
        <f t="shared" si="49"/>
        <v>1441|1440011|364|2025|6717</v>
      </c>
      <c r="C1087" s="14">
        <v>1441</v>
      </c>
      <c r="D1087" s="14">
        <v>1440011</v>
      </c>
      <c r="E1087" s="14">
        <v>364</v>
      </c>
      <c r="F1087" s="14">
        <v>2025</v>
      </c>
      <c r="G1087" s="14">
        <v>12057731000152</v>
      </c>
      <c r="H1087" s="15" t="s">
        <v>460</v>
      </c>
      <c r="I1087" s="14">
        <v>3922</v>
      </c>
      <c r="J1087" s="14" t="s">
        <v>148</v>
      </c>
      <c r="K1087" s="16">
        <v>45945</v>
      </c>
      <c r="L1087" s="14">
        <v>6717</v>
      </c>
      <c r="M1087" s="34">
        <f t="shared" si="50"/>
        <v>500</v>
      </c>
      <c r="N1087" s="17">
        <v>500</v>
      </c>
      <c r="O1087" s="17">
        <v>0</v>
      </c>
      <c r="P1087" s="3">
        <v>0</v>
      </c>
    </row>
    <row r="1088" spans="1:16" ht="24.95" customHeight="1" x14ac:dyDescent="0.2">
      <c r="A1088" s="21" t="str">
        <f t="shared" si="48"/>
        <v>1441|1440011|364|2025|12057731000152|3922|450</v>
      </c>
      <c r="B1088" s="21" t="str">
        <f t="shared" si="49"/>
        <v>1441|1440011|364|2025|6912</v>
      </c>
      <c r="C1088" s="14">
        <v>1441</v>
      </c>
      <c r="D1088" s="14">
        <v>1440011</v>
      </c>
      <c r="E1088" s="14">
        <v>364</v>
      </c>
      <c r="F1088" s="14">
        <v>2025</v>
      </c>
      <c r="G1088" s="14">
        <v>12057731000152</v>
      </c>
      <c r="H1088" s="15" t="s">
        <v>460</v>
      </c>
      <c r="I1088" s="14">
        <v>3922</v>
      </c>
      <c r="J1088" s="14" t="s">
        <v>148</v>
      </c>
      <c r="K1088" s="16">
        <v>45964</v>
      </c>
      <c r="L1088" s="14">
        <v>6912</v>
      </c>
      <c r="M1088" s="34">
        <f t="shared" si="50"/>
        <v>450</v>
      </c>
      <c r="N1088" s="17">
        <v>450</v>
      </c>
      <c r="O1088" s="17">
        <v>0</v>
      </c>
      <c r="P1088" s="3">
        <v>0</v>
      </c>
    </row>
    <row r="1089" spans="1:16" ht="24.95" customHeight="1" x14ac:dyDescent="0.2">
      <c r="A1089" s="21" t="str">
        <f t="shared" si="48"/>
        <v>1441|1440011|364|2025|12057731000152|3922|2000</v>
      </c>
      <c r="B1089" s="21" t="str">
        <f t="shared" si="49"/>
        <v>1441|1440011|364|2025|6915</v>
      </c>
      <c r="C1089" s="14">
        <v>1441</v>
      </c>
      <c r="D1089" s="14">
        <v>1440011</v>
      </c>
      <c r="E1089" s="14">
        <v>364</v>
      </c>
      <c r="F1089" s="14">
        <v>2025</v>
      </c>
      <c r="G1089" s="14">
        <v>12057731000152</v>
      </c>
      <c r="H1089" s="15" t="s">
        <v>460</v>
      </c>
      <c r="I1089" s="14">
        <v>3922</v>
      </c>
      <c r="J1089" s="14" t="s">
        <v>148</v>
      </c>
      <c r="K1089" s="16">
        <v>45964</v>
      </c>
      <c r="L1089" s="14">
        <v>6915</v>
      </c>
      <c r="M1089" s="34">
        <f t="shared" si="50"/>
        <v>2000</v>
      </c>
      <c r="N1089" s="17">
        <v>2000</v>
      </c>
      <c r="O1089" s="17">
        <v>0</v>
      </c>
      <c r="P1089" s="3">
        <v>0</v>
      </c>
    </row>
    <row r="1090" spans="1:16" ht="24.95" customHeight="1" x14ac:dyDescent="0.2">
      <c r="A1090" s="21" t="str">
        <f t="shared" si="48"/>
        <v>1441|1440011|364|2025|12057731000152|3922|900</v>
      </c>
      <c r="B1090" s="21" t="str">
        <f t="shared" si="49"/>
        <v>1441|1440011|364|2025|6928</v>
      </c>
      <c r="C1090" s="14">
        <v>1441</v>
      </c>
      <c r="D1090" s="14">
        <v>1440011</v>
      </c>
      <c r="E1090" s="14">
        <v>364</v>
      </c>
      <c r="F1090" s="14">
        <v>2025</v>
      </c>
      <c r="G1090" s="14">
        <v>12057731000152</v>
      </c>
      <c r="H1090" s="15" t="s">
        <v>460</v>
      </c>
      <c r="I1090" s="14">
        <v>3922</v>
      </c>
      <c r="J1090" s="14" t="s">
        <v>148</v>
      </c>
      <c r="K1090" s="16">
        <v>45964</v>
      </c>
      <c r="L1090" s="14">
        <v>6928</v>
      </c>
      <c r="M1090" s="34">
        <f t="shared" si="50"/>
        <v>900</v>
      </c>
      <c r="N1090" s="17">
        <v>900</v>
      </c>
      <c r="O1090" s="17">
        <v>0</v>
      </c>
      <c r="P1090" s="3">
        <v>0</v>
      </c>
    </row>
    <row r="1091" spans="1:16" ht="24.95" customHeight="1" x14ac:dyDescent="0.2">
      <c r="A1091" s="21" t="str">
        <f t="shared" si="48"/>
        <v>1441|1440011|365|2025|12057731000152|3921|5557,5</v>
      </c>
      <c r="B1091" s="21" t="str">
        <f t="shared" si="49"/>
        <v>1441|1440011|365|2025|6152</v>
      </c>
      <c r="C1091" s="14">
        <v>1441</v>
      </c>
      <c r="D1091" s="14">
        <v>1440011</v>
      </c>
      <c r="E1091" s="14">
        <v>365</v>
      </c>
      <c r="F1091" s="14">
        <v>2025</v>
      </c>
      <c r="G1091" s="14">
        <v>12057731000152</v>
      </c>
      <c r="H1091" s="15" t="s">
        <v>460</v>
      </c>
      <c r="I1091" s="14">
        <v>3921</v>
      </c>
      <c r="J1091" s="14" t="s">
        <v>148</v>
      </c>
      <c r="K1091" s="16">
        <v>45933</v>
      </c>
      <c r="L1091" s="14">
        <v>6152</v>
      </c>
      <c r="M1091" s="34">
        <f t="shared" si="50"/>
        <v>5557.5</v>
      </c>
      <c r="N1091" s="17">
        <v>5276.7</v>
      </c>
      <c r="O1091" s="17">
        <v>280.8</v>
      </c>
      <c r="P1091" s="3">
        <v>0</v>
      </c>
    </row>
    <row r="1092" spans="1:16" ht="24.95" customHeight="1" x14ac:dyDescent="0.2">
      <c r="A1092" s="21" t="str">
        <f t="shared" si="48"/>
        <v>1441|1440011|365|2025|12057731000152|3921|17176</v>
      </c>
      <c r="B1092" s="21" t="str">
        <f t="shared" si="49"/>
        <v>1441|1440011|365|2025|6681</v>
      </c>
      <c r="C1092" s="14">
        <v>1441</v>
      </c>
      <c r="D1092" s="14">
        <v>1440011</v>
      </c>
      <c r="E1092" s="14">
        <v>365</v>
      </c>
      <c r="F1092" s="14">
        <v>2025</v>
      </c>
      <c r="G1092" s="14">
        <v>12057731000152</v>
      </c>
      <c r="H1092" s="15" t="s">
        <v>460</v>
      </c>
      <c r="I1092" s="14">
        <v>3921</v>
      </c>
      <c r="J1092" s="14" t="s">
        <v>148</v>
      </c>
      <c r="K1092" s="16">
        <v>45940</v>
      </c>
      <c r="L1092" s="14">
        <v>6681</v>
      </c>
      <c r="M1092" s="34">
        <f t="shared" si="50"/>
        <v>17176</v>
      </c>
      <c r="N1092" s="17">
        <v>16308.16</v>
      </c>
      <c r="O1092" s="17">
        <v>867.84</v>
      </c>
      <c r="P1092" s="3">
        <v>0</v>
      </c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1441|1440011|365|2025|12057731000152|3921|3097</v>
      </c>
      <c r="B1093" s="21" t="str">
        <f t="shared" ref="B1093:B1156" si="52">C1093&amp;"|"&amp;D1093&amp;"|"&amp;E1093&amp;"|"&amp;F1093&amp;"|"&amp;L1093</f>
        <v>1441|1440011|365|2025|6714</v>
      </c>
      <c r="C1093" s="14">
        <v>1441</v>
      </c>
      <c r="D1093" s="14">
        <v>1440011</v>
      </c>
      <c r="E1093" s="14">
        <v>365</v>
      </c>
      <c r="F1093" s="14">
        <v>2025</v>
      </c>
      <c r="G1093" s="14">
        <v>12057731000152</v>
      </c>
      <c r="H1093" s="15" t="s">
        <v>460</v>
      </c>
      <c r="I1093" s="14">
        <v>3921</v>
      </c>
      <c r="J1093" s="14" t="s">
        <v>148</v>
      </c>
      <c r="K1093" s="16">
        <v>45945</v>
      </c>
      <c r="L1093" s="14">
        <v>6714</v>
      </c>
      <c r="M1093" s="34">
        <f t="shared" si="50"/>
        <v>3097</v>
      </c>
      <c r="N1093" s="17">
        <v>2940.52</v>
      </c>
      <c r="O1093" s="17">
        <v>156.47999999999999</v>
      </c>
      <c r="P1093" s="3">
        <v>0</v>
      </c>
    </row>
    <row r="1094" spans="1:16" ht="24.95" customHeight="1" x14ac:dyDescent="0.2">
      <c r="A1094" s="21" t="str">
        <f t="shared" si="51"/>
        <v>1441|1440011|365|2025|12057731000152|3921|3509</v>
      </c>
      <c r="B1094" s="21" t="str">
        <f t="shared" si="52"/>
        <v>1441|1440011|365|2025|6718</v>
      </c>
      <c r="C1094" s="14">
        <v>1441</v>
      </c>
      <c r="D1094" s="14">
        <v>1440011</v>
      </c>
      <c r="E1094" s="14">
        <v>365</v>
      </c>
      <c r="F1094" s="14">
        <v>2025</v>
      </c>
      <c r="G1094" s="14">
        <v>12057731000152</v>
      </c>
      <c r="H1094" s="15" t="s">
        <v>460</v>
      </c>
      <c r="I1094" s="14">
        <v>3921</v>
      </c>
      <c r="J1094" s="14" t="s">
        <v>148</v>
      </c>
      <c r="K1094" s="16">
        <v>45945</v>
      </c>
      <c r="L1094" s="14">
        <v>6718</v>
      </c>
      <c r="M1094" s="34">
        <f t="shared" ref="M1094:M1157" si="53">N1094+O1094</f>
        <v>3509</v>
      </c>
      <c r="N1094" s="17">
        <v>3306.44</v>
      </c>
      <c r="O1094" s="17">
        <v>202.56</v>
      </c>
      <c r="P1094" s="3">
        <v>0</v>
      </c>
    </row>
    <row r="1095" spans="1:16" ht="24.95" customHeight="1" x14ac:dyDescent="0.2">
      <c r="A1095" s="21" t="str">
        <f t="shared" si="51"/>
        <v>1441|1440011|365|2025|12057731000152|3921|4205</v>
      </c>
      <c r="B1095" s="21" t="str">
        <f t="shared" si="52"/>
        <v>1441|1440011|365|2025|6913</v>
      </c>
      <c r="C1095" s="14">
        <v>1441</v>
      </c>
      <c r="D1095" s="14">
        <v>1440011</v>
      </c>
      <c r="E1095" s="14">
        <v>365</v>
      </c>
      <c r="F1095" s="14">
        <v>2025</v>
      </c>
      <c r="G1095" s="14">
        <v>12057731000152</v>
      </c>
      <c r="H1095" s="15" t="s">
        <v>460</v>
      </c>
      <c r="I1095" s="14">
        <v>3921</v>
      </c>
      <c r="J1095" s="14" t="s">
        <v>148</v>
      </c>
      <c r="K1095" s="16">
        <v>45964</v>
      </c>
      <c r="L1095" s="14">
        <v>6913</v>
      </c>
      <c r="M1095" s="34">
        <f t="shared" si="53"/>
        <v>4205</v>
      </c>
      <c r="N1095" s="17">
        <v>3969.8</v>
      </c>
      <c r="O1095" s="17">
        <v>235.2</v>
      </c>
      <c r="P1095" s="3">
        <v>0</v>
      </c>
    </row>
    <row r="1096" spans="1:16" ht="24.95" customHeight="1" x14ac:dyDescent="0.2">
      <c r="A1096" s="21" t="str">
        <f t="shared" si="51"/>
        <v>1441|1440011|365|2025|12057731000152|3921|42004</v>
      </c>
      <c r="B1096" s="21" t="str">
        <f t="shared" si="52"/>
        <v>1441|1440011|365|2025|6916</v>
      </c>
      <c r="C1096" s="14">
        <v>1441</v>
      </c>
      <c r="D1096" s="14">
        <v>1440011</v>
      </c>
      <c r="E1096" s="14">
        <v>365</v>
      </c>
      <c r="F1096" s="14">
        <v>2025</v>
      </c>
      <c r="G1096" s="14">
        <v>12057731000152</v>
      </c>
      <c r="H1096" s="15" t="s">
        <v>460</v>
      </c>
      <c r="I1096" s="14">
        <v>3921</v>
      </c>
      <c r="J1096" s="14" t="s">
        <v>148</v>
      </c>
      <c r="K1096" s="16">
        <v>45964</v>
      </c>
      <c r="L1096" s="14">
        <v>6916</v>
      </c>
      <c r="M1096" s="34">
        <f t="shared" si="53"/>
        <v>42004</v>
      </c>
      <c r="N1096" s="17">
        <v>39780.639999999999</v>
      </c>
      <c r="O1096" s="17">
        <v>2223.36</v>
      </c>
      <c r="P1096" s="3">
        <v>0</v>
      </c>
    </row>
    <row r="1097" spans="1:16" ht="24.95" customHeight="1" x14ac:dyDescent="0.2">
      <c r="A1097" s="21" t="str">
        <f t="shared" si="51"/>
        <v>1441|1440011|365|2025|12057731000152|3921|6567</v>
      </c>
      <c r="B1097" s="21" t="str">
        <f t="shared" si="52"/>
        <v>1441|1440011|365|2025|6929</v>
      </c>
      <c r="C1097" s="14">
        <v>1441</v>
      </c>
      <c r="D1097" s="14">
        <v>1440011</v>
      </c>
      <c r="E1097" s="14">
        <v>365</v>
      </c>
      <c r="F1097" s="14">
        <v>2025</v>
      </c>
      <c r="G1097" s="14">
        <v>12057731000152</v>
      </c>
      <c r="H1097" s="15" t="s">
        <v>460</v>
      </c>
      <c r="I1097" s="14">
        <v>3921</v>
      </c>
      <c r="J1097" s="14" t="s">
        <v>148</v>
      </c>
      <c r="K1097" s="16">
        <v>45964</v>
      </c>
      <c r="L1097" s="14">
        <v>6929</v>
      </c>
      <c r="M1097" s="34">
        <f t="shared" si="53"/>
        <v>6567</v>
      </c>
      <c r="N1097" s="17">
        <v>6189.72</v>
      </c>
      <c r="O1097" s="17">
        <v>377.28</v>
      </c>
      <c r="P1097" s="3">
        <v>0</v>
      </c>
    </row>
    <row r="1098" spans="1:16" ht="24.95" customHeight="1" x14ac:dyDescent="0.2">
      <c r="A1098" s="21" t="str">
        <f t="shared" si="51"/>
        <v>1441|1440011|365|2025|12057731000152|3921|2375</v>
      </c>
      <c r="B1098" s="21" t="str">
        <f t="shared" si="52"/>
        <v>1441|1440011|365|2025|7360</v>
      </c>
      <c r="C1098" s="14">
        <v>1441</v>
      </c>
      <c r="D1098" s="14">
        <v>1440011</v>
      </c>
      <c r="E1098" s="14">
        <v>365</v>
      </c>
      <c r="F1098" s="14">
        <v>2025</v>
      </c>
      <c r="G1098" s="14">
        <v>12057731000152</v>
      </c>
      <c r="H1098" s="15" t="s">
        <v>460</v>
      </c>
      <c r="I1098" s="14">
        <v>3921</v>
      </c>
      <c r="J1098" s="14" t="s">
        <v>148</v>
      </c>
      <c r="K1098" s="16">
        <v>45973</v>
      </c>
      <c r="L1098" s="14">
        <v>7360</v>
      </c>
      <c r="M1098" s="34">
        <f t="shared" si="53"/>
        <v>2375</v>
      </c>
      <c r="N1098" s="17">
        <v>2255</v>
      </c>
      <c r="O1098" s="17">
        <v>120</v>
      </c>
      <c r="P1098" s="3">
        <v>0</v>
      </c>
    </row>
    <row r="1099" spans="1:16" ht="24.95" customHeight="1" x14ac:dyDescent="0.2">
      <c r="A1099" s="21" t="str">
        <f t="shared" si="51"/>
        <v>1441|1440011|367|2025|20655817000105|3920|9398,41</v>
      </c>
      <c r="B1099" s="21" t="str">
        <f t="shared" si="52"/>
        <v>1441|1440011|367|2025|6497</v>
      </c>
      <c r="C1099" s="14">
        <v>1441</v>
      </c>
      <c r="D1099" s="14">
        <v>1440011</v>
      </c>
      <c r="E1099" s="14">
        <v>367</v>
      </c>
      <c r="F1099" s="14">
        <v>2025</v>
      </c>
      <c r="G1099" s="14">
        <v>20655817000105</v>
      </c>
      <c r="H1099" s="15" t="s">
        <v>461</v>
      </c>
      <c r="I1099" s="14">
        <v>3920</v>
      </c>
      <c r="J1099" s="14" t="s">
        <v>148</v>
      </c>
      <c r="K1099" s="16">
        <v>45939</v>
      </c>
      <c r="L1099" s="14">
        <v>6497</v>
      </c>
      <c r="M1099" s="34">
        <f t="shared" si="53"/>
        <v>9398.4100000000017</v>
      </c>
      <c r="N1099" s="17">
        <v>8947.2900000000009</v>
      </c>
      <c r="O1099" s="17">
        <v>451.12</v>
      </c>
      <c r="P1099" s="3">
        <v>0</v>
      </c>
    </row>
    <row r="1100" spans="1:16" ht="24.95" customHeight="1" x14ac:dyDescent="0.2">
      <c r="A1100" s="21" t="str">
        <f t="shared" si="51"/>
        <v>1441|1440011|367|2025|20655817000105|3920|9398,41</v>
      </c>
      <c r="B1100" s="21" t="str">
        <f t="shared" si="52"/>
        <v>1441|1440011|367|2025|7343</v>
      </c>
      <c r="C1100" s="14">
        <v>1441</v>
      </c>
      <c r="D1100" s="14">
        <v>1440011</v>
      </c>
      <c r="E1100" s="14">
        <v>367</v>
      </c>
      <c r="F1100" s="14">
        <v>2025</v>
      </c>
      <c r="G1100" s="14">
        <v>20655817000105</v>
      </c>
      <c r="H1100" s="15" t="s">
        <v>461</v>
      </c>
      <c r="I1100" s="14">
        <v>3920</v>
      </c>
      <c r="J1100" s="14" t="s">
        <v>148</v>
      </c>
      <c r="K1100" s="16">
        <v>45972</v>
      </c>
      <c r="L1100" s="14">
        <v>7343</v>
      </c>
      <c r="M1100" s="34">
        <f t="shared" si="53"/>
        <v>9398.4100000000017</v>
      </c>
      <c r="N1100" s="17">
        <v>8947.2900000000009</v>
      </c>
      <c r="O1100" s="17">
        <v>451.12</v>
      </c>
      <c r="P1100" s="3">
        <v>0</v>
      </c>
    </row>
    <row r="1101" spans="1:16" ht="24.95" customHeight="1" x14ac:dyDescent="0.2">
      <c r="A1101" s="21" t="str">
        <f t="shared" si="51"/>
        <v>1441|1440011|369|2025|22884260000100|3921|2679,15</v>
      </c>
      <c r="B1101" s="21" t="str">
        <f t="shared" si="52"/>
        <v>1441|1440011|369|2025|6704</v>
      </c>
      <c r="C1101" s="14">
        <v>1441</v>
      </c>
      <c r="D1101" s="14">
        <v>1440011</v>
      </c>
      <c r="E1101" s="14">
        <v>369</v>
      </c>
      <c r="F1101" s="14">
        <v>2025</v>
      </c>
      <c r="G1101" s="14">
        <v>22884260000100</v>
      </c>
      <c r="H1101" s="15" t="s">
        <v>365</v>
      </c>
      <c r="I1101" s="14">
        <v>3921</v>
      </c>
      <c r="J1101" s="14" t="s">
        <v>148</v>
      </c>
      <c r="K1101" s="16">
        <v>45945</v>
      </c>
      <c r="L1101" s="14">
        <v>6704</v>
      </c>
      <c r="M1101" s="34">
        <f t="shared" si="53"/>
        <v>2679.15</v>
      </c>
      <c r="N1101" s="17">
        <v>2679.15</v>
      </c>
      <c r="O1101" s="17">
        <v>0</v>
      </c>
      <c r="P1101" s="3">
        <v>0</v>
      </c>
    </row>
    <row r="1102" spans="1:16" ht="24.95" customHeight="1" x14ac:dyDescent="0.2">
      <c r="A1102" s="21" t="str">
        <f t="shared" si="51"/>
        <v>1441|1440011|370|2025|22884260000100|3922|700</v>
      </c>
      <c r="B1102" s="21" t="str">
        <f t="shared" si="52"/>
        <v>1441|1440011|370|2025|6706</v>
      </c>
      <c r="C1102" s="14">
        <v>1441</v>
      </c>
      <c r="D1102" s="14">
        <v>1440011</v>
      </c>
      <c r="E1102" s="14">
        <v>370</v>
      </c>
      <c r="F1102" s="14">
        <v>2025</v>
      </c>
      <c r="G1102" s="14">
        <v>22884260000100</v>
      </c>
      <c r="H1102" s="15" t="s">
        <v>365</v>
      </c>
      <c r="I1102" s="14">
        <v>3922</v>
      </c>
      <c r="J1102" s="14" t="s">
        <v>148</v>
      </c>
      <c r="K1102" s="16">
        <v>45945</v>
      </c>
      <c r="L1102" s="14">
        <v>6706</v>
      </c>
      <c r="M1102" s="34">
        <f t="shared" si="53"/>
        <v>700</v>
      </c>
      <c r="N1102" s="17">
        <v>700</v>
      </c>
      <c r="O1102" s="17">
        <v>0</v>
      </c>
      <c r="P1102" s="3">
        <v>0</v>
      </c>
    </row>
    <row r="1103" spans="1:16" ht="24.95" customHeight="1" x14ac:dyDescent="0.2">
      <c r="A1103" s="21" t="str">
        <f t="shared" si="51"/>
        <v>1441|1440011|375|2025|52549488000104|3920|28000</v>
      </c>
      <c r="B1103" s="21" t="str">
        <f t="shared" si="52"/>
        <v>1441|1440011|375|2025|6468</v>
      </c>
      <c r="C1103" s="14">
        <v>1441</v>
      </c>
      <c r="D1103" s="14">
        <v>1440011</v>
      </c>
      <c r="E1103" s="14">
        <v>375</v>
      </c>
      <c r="F1103" s="14">
        <v>2025</v>
      </c>
      <c r="G1103" s="14">
        <v>52549488000104</v>
      </c>
      <c r="H1103" s="15" t="s">
        <v>462</v>
      </c>
      <c r="I1103" s="14">
        <v>3920</v>
      </c>
      <c r="J1103" s="14" t="s">
        <v>148</v>
      </c>
      <c r="K1103" s="16">
        <v>45939</v>
      </c>
      <c r="L1103" s="14">
        <v>6468</v>
      </c>
      <c r="M1103" s="34">
        <f t="shared" si="53"/>
        <v>28000</v>
      </c>
      <c r="N1103" s="17">
        <v>26656</v>
      </c>
      <c r="O1103" s="17">
        <v>1344</v>
      </c>
      <c r="P1103" s="3">
        <v>0</v>
      </c>
    </row>
    <row r="1104" spans="1:16" ht="24.95" customHeight="1" x14ac:dyDescent="0.2">
      <c r="A1104" s="21" t="str">
        <f t="shared" si="51"/>
        <v>1441|1440011|375|2025|52549488000104|3920|28000</v>
      </c>
      <c r="B1104" s="21" t="str">
        <f t="shared" si="52"/>
        <v>1441|1440011|375|2025|7329</v>
      </c>
      <c r="C1104" s="14">
        <v>1441</v>
      </c>
      <c r="D1104" s="14">
        <v>1440011</v>
      </c>
      <c r="E1104" s="14">
        <v>375</v>
      </c>
      <c r="F1104" s="14">
        <v>2025</v>
      </c>
      <c r="G1104" s="14">
        <v>52549488000104</v>
      </c>
      <c r="H1104" s="15" t="s">
        <v>462</v>
      </c>
      <c r="I1104" s="14">
        <v>3920</v>
      </c>
      <c r="J1104" s="14" t="s">
        <v>148</v>
      </c>
      <c r="K1104" s="16">
        <v>45972</v>
      </c>
      <c r="L1104" s="14">
        <v>7329</v>
      </c>
      <c r="M1104" s="34">
        <f t="shared" si="53"/>
        <v>28000</v>
      </c>
      <c r="N1104" s="17">
        <v>26656</v>
      </c>
      <c r="O1104" s="17">
        <v>1344</v>
      </c>
      <c r="P1104" s="3">
        <v>0</v>
      </c>
    </row>
    <row r="1105" spans="1:16" ht="24.95" customHeight="1" x14ac:dyDescent="0.2">
      <c r="A1105" s="21" t="str">
        <f t="shared" si="51"/>
        <v>1441|1440011|376|2025|8458633000150|3921|500</v>
      </c>
      <c r="B1105" s="21" t="str">
        <f t="shared" si="52"/>
        <v>1441|1440011|376|2025|6680</v>
      </c>
      <c r="C1105" s="14">
        <v>1441</v>
      </c>
      <c r="D1105" s="14">
        <v>1440011</v>
      </c>
      <c r="E1105" s="14">
        <v>376</v>
      </c>
      <c r="F1105" s="14">
        <v>2025</v>
      </c>
      <c r="G1105" s="14">
        <v>8458633000150</v>
      </c>
      <c r="H1105" s="15" t="s">
        <v>426</v>
      </c>
      <c r="I1105" s="14">
        <v>3921</v>
      </c>
      <c r="J1105" s="14" t="s">
        <v>148</v>
      </c>
      <c r="K1105" s="16">
        <v>45940</v>
      </c>
      <c r="L1105" s="14">
        <v>6680</v>
      </c>
      <c r="M1105" s="34">
        <f t="shared" si="53"/>
        <v>500</v>
      </c>
      <c r="N1105" s="17">
        <v>500</v>
      </c>
      <c r="O1105" s="17">
        <v>0</v>
      </c>
      <c r="P1105" s="3">
        <v>0</v>
      </c>
    </row>
    <row r="1106" spans="1:16" ht="24.95" customHeight="1" x14ac:dyDescent="0.2">
      <c r="A1106" s="21" t="str">
        <f t="shared" si="51"/>
        <v>1441|1440011|376|2025|8458633000150|3921|500</v>
      </c>
      <c r="B1106" s="21" t="str">
        <f t="shared" si="52"/>
        <v>1441|1440011|376|2025|7054</v>
      </c>
      <c r="C1106" s="14">
        <v>1441</v>
      </c>
      <c r="D1106" s="14">
        <v>1440011</v>
      </c>
      <c r="E1106" s="14">
        <v>376</v>
      </c>
      <c r="F1106" s="14">
        <v>2025</v>
      </c>
      <c r="G1106" s="14">
        <v>8458633000150</v>
      </c>
      <c r="H1106" s="15" t="s">
        <v>426</v>
      </c>
      <c r="I1106" s="14">
        <v>3921</v>
      </c>
      <c r="J1106" s="14" t="s">
        <v>148</v>
      </c>
      <c r="K1106" s="16">
        <v>45967</v>
      </c>
      <c r="L1106" s="14">
        <v>7054</v>
      </c>
      <c r="M1106" s="34">
        <f t="shared" si="53"/>
        <v>500</v>
      </c>
      <c r="N1106" s="17">
        <v>500</v>
      </c>
      <c r="O1106" s="17">
        <v>0</v>
      </c>
      <c r="P1106" s="3">
        <v>0</v>
      </c>
    </row>
    <row r="1107" spans="1:16" ht="24.95" customHeight="1" x14ac:dyDescent="0.2">
      <c r="A1107" s="21" t="str">
        <f t="shared" si="51"/>
        <v>1441|1440011|377|2025|59240824000181|3904|2321,2</v>
      </c>
      <c r="B1107" s="21" t="str">
        <f t="shared" si="52"/>
        <v>1441|1440011|377|2025|7261</v>
      </c>
      <c r="C1107" s="14">
        <v>1441</v>
      </c>
      <c r="D1107" s="14">
        <v>1440011</v>
      </c>
      <c r="E1107" s="14">
        <v>377</v>
      </c>
      <c r="F1107" s="14">
        <v>2025</v>
      </c>
      <c r="G1107" s="14">
        <v>59240824000181</v>
      </c>
      <c r="H1107" s="15" t="s">
        <v>512</v>
      </c>
      <c r="I1107" s="14">
        <v>3904</v>
      </c>
      <c r="J1107" s="14" t="s">
        <v>148</v>
      </c>
      <c r="K1107" s="16">
        <v>45972</v>
      </c>
      <c r="L1107" s="14">
        <v>7261</v>
      </c>
      <c r="M1107" s="34">
        <f t="shared" si="53"/>
        <v>2321.1999999999998</v>
      </c>
      <c r="N1107" s="17">
        <v>2321.1999999999998</v>
      </c>
      <c r="O1107" s="17">
        <v>0</v>
      </c>
      <c r="P1107" s="3">
        <v>0</v>
      </c>
    </row>
    <row r="1108" spans="1:16" ht="24.95" customHeight="1" x14ac:dyDescent="0.2">
      <c r="A1108" s="21" t="str">
        <f t="shared" si="51"/>
        <v>1441|1440011|395|2025|61198164000160|3910|11137,25</v>
      </c>
      <c r="B1108" s="21" t="str">
        <f t="shared" si="52"/>
        <v>1441|1440011|395|2025|6940</v>
      </c>
      <c r="C1108" s="14">
        <v>1441</v>
      </c>
      <c r="D1108" s="14">
        <v>1440011</v>
      </c>
      <c r="E1108" s="14">
        <v>395</v>
      </c>
      <c r="F1108" s="14">
        <v>2025</v>
      </c>
      <c r="G1108" s="14">
        <v>61198164000160</v>
      </c>
      <c r="H1108" s="15" t="s">
        <v>497</v>
      </c>
      <c r="I1108" s="14">
        <v>3910</v>
      </c>
      <c r="J1108" s="14" t="s">
        <v>148</v>
      </c>
      <c r="K1108" s="16">
        <v>45965</v>
      </c>
      <c r="L1108" s="14">
        <v>6940</v>
      </c>
      <c r="M1108" s="34">
        <f t="shared" si="53"/>
        <v>11137.25</v>
      </c>
      <c r="N1108" s="17">
        <v>10869.96</v>
      </c>
      <c r="O1108" s="17">
        <v>267.29000000000002</v>
      </c>
      <c r="P1108" s="3">
        <v>0</v>
      </c>
    </row>
    <row r="1109" spans="1:16" ht="24.95" customHeight="1" x14ac:dyDescent="0.2">
      <c r="A1109" s="21" t="str">
        <f t="shared" si="51"/>
        <v>1441|1440011|398|2025|84137207615|9312|13495,3</v>
      </c>
      <c r="B1109" s="21" t="str">
        <f t="shared" si="52"/>
        <v>1441|1440011|398|2025|6903</v>
      </c>
      <c r="C1109" s="14">
        <v>1441</v>
      </c>
      <c r="D1109" s="14">
        <v>1440011</v>
      </c>
      <c r="E1109" s="14">
        <v>398</v>
      </c>
      <c r="F1109" s="14">
        <v>2025</v>
      </c>
      <c r="G1109" s="14">
        <v>84137207615</v>
      </c>
      <c r="H1109" s="15" t="s">
        <v>375</v>
      </c>
      <c r="I1109" s="14">
        <v>9312</v>
      </c>
      <c r="J1109" s="14" t="s">
        <v>446</v>
      </c>
      <c r="K1109" s="16">
        <v>45960</v>
      </c>
      <c r="L1109" s="14">
        <v>6903</v>
      </c>
      <c r="M1109" s="34">
        <f t="shared" si="53"/>
        <v>13495.3</v>
      </c>
      <c r="N1109" s="17">
        <v>13495.3</v>
      </c>
      <c r="O1109" s="17">
        <v>0</v>
      </c>
      <c r="P1109" s="3">
        <v>0</v>
      </c>
    </row>
    <row r="1110" spans="1:16" ht="24.95" customHeight="1" x14ac:dyDescent="0.2">
      <c r="A1110" s="21" t="str">
        <f t="shared" si="51"/>
        <v>1441|1440013|0|0|17947581000176|0|193,54</v>
      </c>
      <c r="B1110" s="21" t="str">
        <f t="shared" si="52"/>
        <v>1441|1440013|0|0|75</v>
      </c>
      <c r="C1110" s="14">
        <v>1441</v>
      </c>
      <c r="D1110" s="14">
        <v>1440013</v>
      </c>
      <c r="E1110" s="14">
        <v>0</v>
      </c>
      <c r="F1110" s="14">
        <v>0</v>
      </c>
      <c r="G1110" s="14">
        <v>17947581000176</v>
      </c>
      <c r="H1110" s="15" t="s">
        <v>176</v>
      </c>
      <c r="I1110" s="14">
        <v>0</v>
      </c>
      <c r="J1110" s="14" t="s">
        <v>144</v>
      </c>
      <c r="K1110" s="16">
        <v>45944</v>
      </c>
      <c r="L1110" s="14">
        <v>75</v>
      </c>
      <c r="M1110" s="34">
        <f t="shared" si="53"/>
        <v>193.54</v>
      </c>
      <c r="N1110" s="17">
        <v>193.54</v>
      </c>
      <c r="O1110" s="17">
        <v>0</v>
      </c>
      <c r="P1110" s="3">
        <v>0</v>
      </c>
    </row>
    <row r="1111" spans="1:16" ht="24.95" customHeight="1" x14ac:dyDescent="0.2">
      <c r="A1111" s="21" t="str">
        <f t="shared" si="51"/>
        <v>1441|1440013|0|0|17947581000176|0|193,54</v>
      </c>
      <c r="B1111" s="21" t="str">
        <f t="shared" si="52"/>
        <v>1441|1440013|0|0|80</v>
      </c>
      <c r="C1111" s="14">
        <v>1441</v>
      </c>
      <c r="D1111" s="14">
        <v>1440013</v>
      </c>
      <c r="E1111" s="14">
        <v>0</v>
      </c>
      <c r="F1111" s="14">
        <v>0</v>
      </c>
      <c r="G1111" s="14">
        <v>17947581000176</v>
      </c>
      <c r="H1111" s="15" t="s">
        <v>176</v>
      </c>
      <c r="I1111" s="14">
        <v>0</v>
      </c>
      <c r="J1111" s="14" t="s">
        <v>144</v>
      </c>
      <c r="K1111" s="16">
        <v>45967</v>
      </c>
      <c r="L1111" s="14">
        <v>80</v>
      </c>
      <c r="M1111" s="34">
        <f t="shared" si="53"/>
        <v>193.54</v>
      </c>
      <c r="N1111" s="17">
        <v>193.54</v>
      </c>
      <c r="O1111" s="17">
        <v>0</v>
      </c>
      <c r="P1111" s="3">
        <v>0</v>
      </c>
    </row>
    <row r="1112" spans="1:16" ht="24.95" customHeight="1" x14ac:dyDescent="0.2">
      <c r="A1112" s="21" t="str">
        <f t="shared" si="51"/>
        <v>1441|1440013|0|0|18715383000140|0|123,82</v>
      </c>
      <c r="B1112" s="21" t="str">
        <f t="shared" si="52"/>
        <v>1441|1440013|0|0|77</v>
      </c>
      <c r="C1112" s="14">
        <v>1441</v>
      </c>
      <c r="D1112" s="14">
        <v>1440013</v>
      </c>
      <c r="E1112" s="14">
        <v>0</v>
      </c>
      <c r="F1112" s="14">
        <v>0</v>
      </c>
      <c r="G1112" s="14">
        <v>18715383000140</v>
      </c>
      <c r="H1112" s="15" t="s">
        <v>251</v>
      </c>
      <c r="I1112" s="14">
        <v>0</v>
      </c>
      <c r="J1112" s="14" t="s">
        <v>144</v>
      </c>
      <c r="K1112" s="16">
        <v>45945</v>
      </c>
      <c r="L1112" s="14">
        <v>77</v>
      </c>
      <c r="M1112" s="34">
        <f t="shared" si="53"/>
        <v>123.82</v>
      </c>
      <c r="N1112" s="17">
        <v>123.82</v>
      </c>
      <c r="O1112" s="17">
        <v>0</v>
      </c>
      <c r="P1112" s="3">
        <v>0</v>
      </c>
    </row>
    <row r="1113" spans="1:16" ht="24.95" customHeight="1" x14ac:dyDescent="0.2">
      <c r="A1113" s="21" t="str">
        <f t="shared" si="51"/>
        <v>1441|1440013|0|0|24996969000122|0|148,38</v>
      </c>
      <c r="B1113" s="21" t="str">
        <f t="shared" si="52"/>
        <v>1441|1440013|0|0|74</v>
      </c>
      <c r="C1113" s="14">
        <v>1441</v>
      </c>
      <c r="D1113" s="14">
        <v>1440013</v>
      </c>
      <c r="E1113" s="14">
        <v>0</v>
      </c>
      <c r="F1113" s="14">
        <v>0</v>
      </c>
      <c r="G1113" s="14">
        <v>24996969000122</v>
      </c>
      <c r="H1113" s="15" t="s">
        <v>275</v>
      </c>
      <c r="I1113" s="14">
        <v>0</v>
      </c>
      <c r="J1113" s="14" t="s">
        <v>144</v>
      </c>
      <c r="K1113" s="16">
        <v>45944</v>
      </c>
      <c r="L1113" s="14">
        <v>74</v>
      </c>
      <c r="M1113" s="34">
        <f t="shared" si="53"/>
        <v>148.38</v>
      </c>
      <c r="N1113" s="17">
        <v>148.38</v>
      </c>
      <c r="O1113" s="17">
        <v>0</v>
      </c>
      <c r="P1113" s="3">
        <v>0</v>
      </c>
    </row>
    <row r="1114" spans="1:16" ht="24.95" customHeight="1" x14ac:dyDescent="0.2">
      <c r="A1114" s="21" t="str">
        <f t="shared" si="51"/>
        <v>1441|1440013|0|0|24996969000122|0|109,68</v>
      </c>
      <c r="B1114" s="21" t="str">
        <f t="shared" si="52"/>
        <v>1441|1440013|0|0|81</v>
      </c>
      <c r="C1114" s="14">
        <v>1441</v>
      </c>
      <c r="D1114" s="14">
        <v>1440013</v>
      </c>
      <c r="E1114" s="14">
        <v>0</v>
      </c>
      <c r="F1114" s="14">
        <v>0</v>
      </c>
      <c r="G1114" s="14">
        <v>24996969000122</v>
      </c>
      <c r="H1114" s="15" t="s">
        <v>275</v>
      </c>
      <c r="I1114" s="14">
        <v>0</v>
      </c>
      <c r="J1114" s="14" t="s">
        <v>144</v>
      </c>
      <c r="K1114" s="16">
        <v>45967</v>
      </c>
      <c r="L1114" s="14">
        <v>81</v>
      </c>
      <c r="M1114" s="34">
        <f t="shared" si="53"/>
        <v>109.68</v>
      </c>
      <c r="N1114" s="17">
        <v>109.68</v>
      </c>
      <c r="O1114" s="17">
        <v>0</v>
      </c>
      <c r="P1114" s="3">
        <v>0</v>
      </c>
    </row>
    <row r="1115" spans="1:16" ht="24.95" customHeight="1" x14ac:dyDescent="0.2">
      <c r="A1115" s="21" t="str">
        <f t="shared" si="51"/>
        <v>1441|1440013|0|0|29979036000140|0|1253,73</v>
      </c>
      <c r="B1115" s="21" t="str">
        <f t="shared" si="52"/>
        <v>1441|1440013|0|0|73</v>
      </c>
      <c r="C1115" s="14">
        <v>1441</v>
      </c>
      <c r="D1115" s="14">
        <v>1440013</v>
      </c>
      <c r="E1115" s="14">
        <v>0</v>
      </c>
      <c r="F1115" s="14">
        <v>0</v>
      </c>
      <c r="G1115" s="14">
        <v>29979036000140</v>
      </c>
      <c r="H1115" s="15" t="s">
        <v>276</v>
      </c>
      <c r="I1115" s="14">
        <v>0</v>
      </c>
      <c r="J1115" s="14" t="s">
        <v>144</v>
      </c>
      <c r="K1115" s="16">
        <v>45943</v>
      </c>
      <c r="L1115" s="14">
        <v>73</v>
      </c>
      <c r="M1115" s="34">
        <f t="shared" si="53"/>
        <v>1253.73</v>
      </c>
      <c r="N1115" s="17">
        <v>1253.73</v>
      </c>
      <c r="O1115" s="17">
        <v>0</v>
      </c>
      <c r="P1115" s="3">
        <v>0</v>
      </c>
    </row>
    <row r="1116" spans="1:16" ht="24.95" customHeight="1" x14ac:dyDescent="0.2">
      <c r="A1116" s="21" t="str">
        <f t="shared" si="51"/>
        <v>1441|1440013|3|2025|26179697000101|3943|2352,66</v>
      </c>
      <c r="B1116" s="21" t="str">
        <f t="shared" si="52"/>
        <v>1441|1440013|3|2025|76</v>
      </c>
      <c r="C1116" s="14">
        <v>1441</v>
      </c>
      <c r="D1116" s="14">
        <v>1440013</v>
      </c>
      <c r="E1116" s="14">
        <v>3</v>
      </c>
      <c r="F1116" s="14">
        <v>2025</v>
      </c>
      <c r="G1116" s="14">
        <v>26179697000101</v>
      </c>
      <c r="H1116" s="15" t="s">
        <v>463</v>
      </c>
      <c r="I1116" s="14">
        <v>3943</v>
      </c>
      <c r="J1116" s="14" t="s">
        <v>148</v>
      </c>
      <c r="K1116" s="16">
        <v>45945</v>
      </c>
      <c r="L1116" s="14">
        <v>76</v>
      </c>
      <c r="M1116" s="34">
        <f t="shared" si="53"/>
        <v>2352.66</v>
      </c>
      <c r="N1116" s="17">
        <v>2233.79</v>
      </c>
      <c r="O1116" s="17">
        <v>118.87</v>
      </c>
      <c r="P1116" s="3">
        <v>0</v>
      </c>
    </row>
    <row r="1117" spans="1:16" ht="24.95" customHeight="1" x14ac:dyDescent="0.2">
      <c r="A1117" s="21" t="str">
        <f t="shared" si="51"/>
        <v>1441|1440013|4|2025|33224254000142|3704|5548,28</v>
      </c>
      <c r="B1117" s="21" t="str">
        <f t="shared" si="52"/>
        <v>1441|1440013|4|2025|71</v>
      </c>
      <c r="C1117" s="14">
        <v>1441</v>
      </c>
      <c r="D1117" s="14">
        <v>1440013</v>
      </c>
      <c r="E1117" s="14">
        <v>4</v>
      </c>
      <c r="F1117" s="14">
        <v>2025</v>
      </c>
      <c r="G1117" s="14">
        <v>33224254000142</v>
      </c>
      <c r="H1117" s="15" t="s">
        <v>331</v>
      </c>
      <c r="I1117" s="14">
        <v>3704</v>
      </c>
      <c r="J1117" s="14" t="s">
        <v>332</v>
      </c>
      <c r="K1117" s="16">
        <v>45931</v>
      </c>
      <c r="L1117" s="14">
        <v>71</v>
      </c>
      <c r="M1117" s="34">
        <f t="shared" si="53"/>
        <v>5548.28</v>
      </c>
      <c r="N1117" s="17">
        <v>5238.6099999999997</v>
      </c>
      <c r="O1117" s="17">
        <v>309.67</v>
      </c>
      <c r="P1117" s="3">
        <v>0</v>
      </c>
    </row>
    <row r="1118" spans="1:16" ht="24.95" customHeight="1" x14ac:dyDescent="0.2">
      <c r="A1118" s="21" t="str">
        <f t="shared" si="51"/>
        <v>1441|1440013|4|2025|33224254000142|3704|9801,96</v>
      </c>
      <c r="B1118" s="21" t="str">
        <f t="shared" si="52"/>
        <v>1441|1440013|4|2025|78</v>
      </c>
      <c r="C1118" s="14">
        <v>1441</v>
      </c>
      <c r="D1118" s="14">
        <v>1440013</v>
      </c>
      <c r="E1118" s="14">
        <v>4</v>
      </c>
      <c r="F1118" s="14">
        <v>2025</v>
      </c>
      <c r="G1118" s="14">
        <v>33224254000142</v>
      </c>
      <c r="H1118" s="15" t="s">
        <v>331</v>
      </c>
      <c r="I1118" s="14">
        <v>3704</v>
      </c>
      <c r="J1118" s="14" t="s">
        <v>332</v>
      </c>
      <c r="K1118" s="16">
        <v>45960</v>
      </c>
      <c r="L1118" s="14">
        <v>78</v>
      </c>
      <c r="M1118" s="34">
        <f t="shared" si="53"/>
        <v>9801.9599999999991</v>
      </c>
      <c r="N1118" s="17">
        <v>9254.8799999999992</v>
      </c>
      <c r="O1118" s="17">
        <v>547.08000000000004</v>
      </c>
      <c r="P1118" s="3">
        <v>0</v>
      </c>
    </row>
    <row r="1119" spans="1:16" ht="24.95" customHeight="1" x14ac:dyDescent="0.2">
      <c r="A1119" s="21" t="str">
        <f t="shared" si="51"/>
        <v>1441|1440013|5|2025|33224254000142|3705|909,48</v>
      </c>
      <c r="B1119" s="21" t="str">
        <f t="shared" si="52"/>
        <v>1441|1440013|5|2025|72</v>
      </c>
      <c r="C1119" s="14">
        <v>1441</v>
      </c>
      <c r="D1119" s="14">
        <v>1440013</v>
      </c>
      <c r="E1119" s="14">
        <v>5</v>
      </c>
      <c r="F1119" s="14">
        <v>2025</v>
      </c>
      <c r="G1119" s="14">
        <v>33224254000142</v>
      </c>
      <c r="H1119" s="15" t="s">
        <v>331</v>
      </c>
      <c r="I1119" s="14">
        <v>3705</v>
      </c>
      <c r="J1119" s="14" t="s">
        <v>332</v>
      </c>
      <c r="K1119" s="16">
        <v>45931</v>
      </c>
      <c r="L1119" s="14">
        <v>72</v>
      </c>
      <c r="M1119" s="34">
        <f t="shared" si="53"/>
        <v>909.48</v>
      </c>
      <c r="N1119" s="17">
        <v>865.82</v>
      </c>
      <c r="O1119" s="17">
        <v>43.66</v>
      </c>
      <c r="P1119" s="3">
        <v>0</v>
      </c>
    </row>
    <row r="1120" spans="1:16" ht="24.95" customHeight="1" x14ac:dyDescent="0.2">
      <c r="A1120" s="21" t="str">
        <f t="shared" si="51"/>
        <v>1441|1440013|5|2025|33224254000142|3705|816,2</v>
      </c>
      <c r="B1120" s="21" t="str">
        <f t="shared" si="52"/>
        <v>1441|1440013|5|2025|79</v>
      </c>
      <c r="C1120" s="14">
        <v>1441</v>
      </c>
      <c r="D1120" s="14">
        <v>1440013</v>
      </c>
      <c r="E1120" s="14">
        <v>5</v>
      </c>
      <c r="F1120" s="14">
        <v>2025</v>
      </c>
      <c r="G1120" s="14">
        <v>33224254000142</v>
      </c>
      <c r="H1120" s="15" t="s">
        <v>331</v>
      </c>
      <c r="I1120" s="14">
        <v>3705</v>
      </c>
      <c r="J1120" s="14" t="s">
        <v>332</v>
      </c>
      <c r="K1120" s="16">
        <v>45967</v>
      </c>
      <c r="L1120" s="14">
        <v>79</v>
      </c>
      <c r="M1120" s="34">
        <f t="shared" si="53"/>
        <v>816.19999999999993</v>
      </c>
      <c r="N1120" s="17">
        <v>777.02</v>
      </c>
      <c r="O1120" s="17">
        <v>39.18</v>
      </c>
      <c r="P1120" s="3">
        <v>0</v>
      </c>
    </row>
    <row r="1121" spans="1:16" ht="24.95" customHeight="1" x14ac:dyDescent="0.2">
      <c r="A1121" s="21" t="str">
        <f t="shared" si="51"/>
        <v>1441|1440020|825|2025|1848746962|3026|149,85</v>
      </c>
      <c r="B1121" s="21" t="str">
        <f t="shared" si="52"/>
        <v>1441|1440020|825|2025|1121</v>
      </c>
      <c r="C1121" s="14">
        <v>1441</v>
      </c>
      <c r="D1121" s="14">
        <v>1440020</v>
      </c>
      <c r="E1121" s="14">
        <v>825</v>
      </c>
      <c r="F1121" s="14">
        <v>2025</v>
      </c>
      <c r="G1121" s="14">
        <v>1848746962</v>
      </c>
      <c r="H1121" s="15" t="s">
        <v>513</v>
      </c>
      <c r="I1121" s="14">
        <v>3026</v>
      </c>
      <c r="J1121" s="14" t="s">
        <v>5</v>
      </c>
      <c r="K1121" s="16">
        <v>45943</v>
      </c>
      <c r="L1121" s="14">
        <v>1121</v>
      </c>
      <c r="M1121" s="34">
        <f t="shared" si="53"/>
        <v>149.85</v>
      </c>
      <c r="N1121" s="17">
        <v>149.85</v>
      </c>
      <c r="O1121" s="17">
        <v>0</v>
      </c>
      <c r="P1121" s="3">
        <v>0</v>
      </c>
    </row>
    <row r="1122" spans="1:16" ht="24.95" customHeight="1" x14ac:dyDescent="0.2">
      <c r="A1122" s="21" t="str">
        <f t="shared" si="51"/>
        <v>1441|1440020|848|2025|73015164791|3026|588,3</v>
      </c>
      <c r="B1122" s="21" t="str">
        <f t="shared" si="52"/>
        <v>1441|1440020|848|2025|1066</v>
      </c>
      <c r="C1122" s="14">
        <v>1441</v>
      </c>
      <c r="D1122" s="14">
        <v>1440020</v>
      </c>
      <c r="E1122" s="14">
        <v>848</v>
      </c>
      <c r="F1122" s="14">
        <v>2025</v>
      </c>
      <c r="G1122" s="14">
        <v>73015164791</v>
      </c>
      <c r="H1122" s="15" t="s">
        <v>514</v>
      </c>
      <c r="I1122" s="14">
        <v>3026</v>
      </c>
      <c r="J1122" s="14" t="s">
        <v>5</v>
      </c>
      <c r="K1122" s="16">
        <v>45937</v>
      </c>
      <c r="L1122" s="14">
        <v>1066</v>
      </c>
      <c r="M1122" s="34">
        <f t="shared" si="53"/>
        <v>588.29999999999995</v>
      </c>
      <c r="N1122" s="17">
        <v>588.29999999999995</v>
      </c>
      <c r="O1122" s="17">
        <v>0</v>
      </c>
      <c r="P1122" s="3">
        <v>0</v>
      </c>
    </row>
    <row r="1123" spans="1:16" ht="24.95" customHeight="1" x14ac:dyDescent="0.2">
      <c r="A1123" s="21" t="str">
        <f t="shared" si="51"/>
        <v>1441|1440020|862|2025|4230962657|3302|126,25</v>
      </c>
      <c r="B1123" s="21" t="str">
        <f t="shared" si="52"/>
        <v>1441|1440020|862|2025|1184</v>
      </c>
      <c r="C1123" s="14">
        <v>1441</v>
      </c>
      <c r="D1123" s="14">
        <v>1440020</v>
      </c>
      <c r="E1123" s="14">
        <v>862</v>
      </c>
      <c r="F1123" s="14">
        <v>2025</v>
      </c>
      <c r="G1123" s="14">
        <v>4230962657</v>
      </c>
      <c r="H1123" s="15" t="s">
        <v>515</v>
      </c>
      <c r="I1123" s="14">
        <v>3302</v>
      </c>
      <c r="J1123" s="14" t="s">
        <v>146</v>
      </c>
      <c r="K1123" s="16">
        <v>45950</v>
      </c>
      <c r="L1123" s="14">
        <v>1184</v>
      </c>
      <c r="M1123" s="34">
        <f t="shared" si="53"/>
        <v>126.25</v>
      </c>
      <c r="N1123" s="17">
        <v>126.25</v>
      </c>
      <c r="O1123" s="17">
        <v>0</v>
      </c>
      <c r="P1123" s="3">
        <v>0</v>
      </c>
    </row>
    <row r="1124" spans="1:16" ht="24.95" customHeight="1" x14ac:dyDescent="0.2">
      <c r="A1124" s="21" t="str">
        <f t="shared" si="51"/>
        <v>1441|1440020|864|2025|5480354663|3302|66,01</v>
      </c>
      <c r="B1124" s="21" t="str">
        <f t="shared" si="52"/>
        <v>1441|1440020|864|2025|1186</v>
      </c>
      <c r="C1124" s="14">
        <v>1441</v>
      </c>
      <c r="D1124" s="14">
        <v>1440020</v>
      </c>
      <c r="E1124" s="14">
        <v>864</v>
      </c>
      <c r="F1124" s="14">
        <v>2025</v>
      </c>
      <c r="G1124" s="14">
        <v>5480354663</v>
      </c>
      <c r="H1124" s="15" t="s">
        <v>516</v>
      </c>
      <c r="I1124" s="14">
        <v>3302</v>
      </c>
      <c r="J1124" s="14" t="s">
        <v>146</v>
      </c>
      <c r="K1124" s="16">
        <v>45950</v>
      </c>
      <c r="L1124" s="14">
        <v>1186</v>
      </c>
      <c r="M1124" s="34">
        <f t="shared" si="53"/>
        <v>66.010000000000005</v>
      </c>
      <c r="N1124" s="17">
        <v>66.010000000000005</v>
      </c>
      <c r="O1124" s="17">
        <v>0</v>
      </c>
      <c r="P1124" s="3">
        <v>0</v>
      </c>
    </row>
    <row r="1125" spans="1:16" ht="24.95" customHeight="1" x14ac:dyDescent="0.2">
      <c r="A1125" s="21" t="str">
        <f t="shared" si="51"/>
        <v>1441|1440020|893|2025|95729895615|3026|217,55</v>
      </c>
      <c r="B1125" s="21" t="str">
        <f t="shared" si="52"/>
        <v>1441|1440020|893|2025|1089</v>
      </c>
      <c r="C1125" s="14">
        <v>1441</v>
      </c>
      <c r="D1125" s="14">
        <v>1440020</v>
      </c>
      <c r="E1125" s="14">
        <v>893</v>
      </c>
      <c r="F1125" s="14">
        <v>2025</v>
      </c>
      <c r="G1125" s="14">
        <v>95729895615</v>
      </c>
      <c r="H1125" s="15" t="s">
        <v>517</v>
      </c>
      <c r="I1125" s="14">
        <v>3026</v>
      </c>
      <c r="J1125" s="14" t="s">
        <v>5</v>
      </c>
      <c r="K1125" s="16">
        <v>45937</v>
      </c>
      <c r="L1125" s="14">
        <v>1089</v>
      </c>
      <c r="M1125" s="34">
        <f t="shared" si="53"/>
        <v>217.55</v>
      </c>
      <c r="N1125" s="17">
        <v>217.55</v>
      </c>
      <c r="O1125" s="17">
        <v>0</v>
      </c>
      <c r="P1125" s="3">
        <v>0</v>
      </c>
    </row>
    <row r="1126" spans="1:16" ht="24.95" customHeight="1" x14ac:dyDescent="0.2">
      <c r="A1126" s="21" t="str">
        <f t="shared" si="51"/>
        <v>1441|1440020|905|2025|5877912682|3026|548,34</v>
      </c>
      <c r="B1126" s="21" t="str">
        <f t="shared" si="52"/>
        <v>1441|1440020|905|2025|1103</v>
      </c>
      <c r="C1126" s="14">
        <v>1441</v>
      </c>
      <c r="D1126" s="14">
        <v>1440020</v>
      </c>
      <c r="E1126" s="14">
        <v>905</v>
      </c>
      <c r="F1126" s="14">
        <v>2025</v>
      </c>
      <c r="G1126" s="14">
        <v>5877912682</v>
      </c>
      <c r="H1126" s="15" t="s">
        <v>518</v>
      </c>
      <c r="I1126" s="14">
        <v>3026</v>
      </c>
      <c r="J1126" s="14" t="s">
        <v>5</v>
      </c>
      <c r="K1126" s="16">
        <v>45938</v>
      </c>
      <c r="L1126" s="14">
        <v>1103</v>
      </c>
      <c r="M1126" s="34">
        <f t="shared" si="53"/>
        <v>548.34</v>
      </c>
      <c r="N1126" s="17">
        <v>548.34</v>
      </c>
      <c r="O1126" s="17">
        <v>0</v>
      </c>
      <c r="P1126" s="3">
        <v>0</v>
      </c>
    </row>
    <row r="1127" spans="1:16" ht="24.95" customHeight="1" x14ac:dyDescent="0.2">
      <c r="A1127" s="21" t="str">
        <f t="shared" si="51"/>
        <v>1441|1440020|907|2025|99845199615|3026|308,12</v>
      </c>
      <c r="B1127" s="21" t="str">
        <f t="shared" si="52"/>
        <v>1441|1440020|907|2025|1091</v>
      </c>
      <c r="C1127" s="14">
        <v>1441</v>
      </c>
      <c r="D1127" s="14">
        <v>1440020</v>
      </c>
      <c r="E1127" s="14">
        <v>907</v>
      </c>
      <c r="F1127" s="14">
        <v>2025</v>
      </c>
      <c r="G1127" s="14">
        <v>99845199615</v>
      </c>
      <c r="H1127" s="15" t="s">
        <v>519</v>
      </c>
      <c r="I1127" s="14">
        <v>3026</v>
      </c>
      <c r="J1127" s="14" t="s">
        <v>5</v>
      </c>
      <c r="K1127" s="16">
        <v>45937</v>
      </c>
      <c r="L1127" s="14">
        <v>1091</v>
      </c>
      <c r="M1127" s="34">
        <f t="shared" si="53"/>
        <v>308.12</v>
      </c>
      <c r="N1127" s="17">
        <v>308.12</v>
      </c>
      <c r="O1127" s="17">
        <v>0</v>
      </c>
      <c r="P1127" s="3">
        <v>0</v>
      </c>
    </row>
    <row r="1128" spans="1:16" ht="24.95" customHeight="1" x14ac:dyDescent="0.2">
      <c r="A1128" s="21" t="str">
        <f t="shared" si="51"/>
        <v>1441|1440020|912|2025|5877912682|3026|308,12</v>
      </c>
      <c r="B1128" s="21" t="str">
        <f t="shared" si="52"/>
        <v>1441|1440020|912|2025|1086</v>
      </c>
      <c r="C1128" s="14">
        <v>1441</v>
      </c>
      <c r="D1128" s="14">
        <v>1440020</v>
      </c>
      <c r="E1128" s="14">
        <v>912</v>
      </c>
      <c r="F1128" s="14">
        <v>2025</v>
      </c>
      <c r="G1128" s="14">
        <v>5877912682</v>
      </c>
      <c r="H1128" s="15" t="s">
        <v>518</v>
      </c>
      <c r="I1128" s="14">
        <v>3026</v>
      </c>
      <c r="J1128" s="14" t="s">
        <v>5</v>
      </c>
      <c r="K1128" s="16">
        <v>45937</v>
      </c>
      <c r="L1128" s="14">
        <v>1086</v>
      </c>
      <c r="M1128" s="34">
        <f t="shared" si="53"/>
        <v>308.12</v>
      </c>
      <c r="N1128" s="17">
        <v>308.12</v>
      </c>
      <c r="O1128" s="17">
        <v>0</v>
      </c>
      <c r="P1128" s="3">
        <v>0</v>
      </c>
    </row>
    <row r="1129" spans="1:16" ht="24.95" customHeight="1" x14ac:dyDescent="0.2">
      <c r="A1129" s="21" t="str">
        <f t="shared" si="51"/>
        <v>1441|1440020|914|2025|3467603645|3026|217,55</v>
      </c>
      <c r="B1129" s="21" t="str">
        <f t="shared" si="52"/>
        <v>1441|1440020|914|2025|1090</v>
      </c>
      <c r="C1129" s="14">
        <v>1441</v>
      </c>
      <c r="D1129" s="14">
        <v>1440020</v>
      </c>
      <c r="E1129" s="14">
        <v>914</v>
      </c>
      <c r="F1129" s="14">
        <v>2025</v>
      </c>
      <c r="G1129" s="14">
        <v>3467603645</v>
      </c>
      <c r="H1129" s="15" t="s">
        <v>520</v>
      </c>
      <c r="I1129" s="14">
        <v>3026</v>
      </c>
      <c r="J1129" s="14" t="s">
        <v>5</v>
      </c>
      <c r="K1129" s="16">
        <v>45937</v>
      </c>
      <c r="L1129" s="14">
        <v>1090</v>
      </c>
      <c r="M1129" s="34">
        <f t="shared" si="53"/>
        <v>217.55</v>
      </c>
      <c r="N1129" s="17">
        <v>217.55</v>
      </c>
      <c r="O1129" s="17">
        <v>0</v>
      </c>
      <c r="P1129" s="3">
        <v>0</v>
      </c>
    </row>
    <row r="1130" spans="1:16" ht="24.95" customHeight="1" x14ac:dyDescent="0.2">
      <c r="A1130" s="21" t="str">
        <f t="shared" si="51"/>
        <v>1441|1440020|917|2025|81189583615|3026|939,06</v>
      </c>
      <c r="B1130" s="21" t="str">
        <f t="shared" si="52"/>
        <v>1441|1440020|917|2025|1083</v>
      </c>
      <c r="C1130" s="14">
        <v>1441</v>
      </c>
      <c r="D1130" s="14">
        <v>1440020</v>
      </c>
      <c r="E1130" s="14">
        <v>917</v>
      </c>
      <c r="F1130" s="14">
        <v>2025</v>
      </c>
      <c r="G1130" s="14">
        <v>81189583615</v>
      </c>
      <c r="H1130" s="15" t="s">
        <v>521</v>
      </c>
      <c r="I1130" s="14">
        <v>3026</v>
      </c>
      <c r="J1130" s="14" t="s">
        <v>5</v>
      </c>
      <c r="K1130" s="16">
        <v>45937</v>
      </c>
      <c r="L1130" s="14">
        <v>1083</v>
      </c>
      <c r="M1130" s="34">
        <f t="shared" si="53"/>
        <v>939.06</v>
      </c>
      <c r="N1130" s="17">
        <v>939.06</v>
      </c>
      <c r="O1130" s="17">
        <v>0</v>
      </c>
      <c r="P1130" s="3">
        <v>0</v>
      </c>
    </row>
    <row r="1131" spans="1:16" ht="24.95" customHeight="1" x14ac:dyDescent="0.2">
      <c r="A1131" s="21" t="str">
        <f t="shared" si="51"/>
        <v>1441|1440020|921|2025|4791855655|3026|339,66</v>
      </c>
      <c r="B1131" s="21" t="str">
        <f t="shared" si="52"/>
        <v>1441|1440020|921|2025|1122</v>
      </c>
      <c r="C1131" s="14">
        <v>1441</v>
      </c>
      <c r="D1131" s="14">
        <v>1440020</v>
      </c>
      <c r="E1131" s="14">
        <v>921</v>
      </c>
      <c r="F1131" s="14">
        <v>2025</v>
      </c>
      <c r="G1131" s="14">
        <v>4791855655</v>
      </c>
      <c r="H1131" s="15" t="s">
        <v>522</v>
      </c>
      <c r="I1131" s="14">
        <v>3026</v>
      </c>
      <c r="J1131" s="14" t="s">
        <v>5</v>
      </c>
      <c r="K1131" s="16">
        <v>45943</v>
      </c>
      <c r="L1131" s="14">
        <v>1122</v>
      </c>
      <c r="M1131" s="34">
        <f t="shared" si="53"/>
        <v>339.66</v>
      </c>
      <c r="N1131" s="17">
        <v>339.66</v>
      </c>
      <c r="O1131" s="17">
        <v>0</v>
      </c>
      <c r="P1131" s="3">
        <v>0</v>
      </c>
    </row>
    <row r="1132" spans="1:16" ht="24.95" customHeight="1" x14ac:dyDescent="0.2">
      <c r="A1132" s="21" t="str">
        <f t="shared" si="51"/>
        <v>1441|1440020|927|2025|4899054637|3026|278,05</v>
      </c>
      <c r="B1132" s="21" t="str">
        <f t="shared" si="52"/>
        <v>1441|1440020|927|2025|1087</v>
      </c>
      <c r="C1132" s="14">
        <v>1441</v>
      </c>
      <c r="D1132" s="14">
        <v>1440020</v>
      </c>
      <c r="E1132" s="14">
        <v>927</v>
      </c>
      <c r="F1132" s="14">
        <v>2025</v>
      </c>
      <c r="G1132" s="14">
        <v>4899054637</v>
      </c>
      <c r="H1132" s="15" t="s">
        <v>523</v>
      </c>
      <c r="I1132" s="14">
        <v>3026</v>
      </c>
      <c r="J1132" s="14" t="s">
        <v>5</v>
      </c>
      <c r="K1132" s="16">
        <v>45937</v>
      </c>
      <c r="L1132" s="14">
        <v>1087</v>
      </c>
      <c r="M1132" s="34">
        <f t="shared" si="53"/>
        <v>278.05</v>
      </c>
      <c r="N1132" s="17">
        <v>278.05</v>
      </c>
      <c r="O1132" s="17">
        <v>0</v>
      </c>
      <c r="P1132" s="3">
        <v>0</v>
      </c>
    </row>
    <row r="1133" spans="1:16" ht="24.95" customHeight="1" x14ac:dyDescent="0.2">
      <c r="A1133" s="21" t="str">
        <f t="shared" si="51"/>
        <v>1441|1440020|930|2025|54702119320|3026|470,64</v>
      </c>
      <c r="B1133" s="21" t="str">
        <f t="shared" si="52"/>
        <v>1441|1440020|930|2025|1092</v>
      </c>
      <c r="C1133" s="14">
        <v>1441</v>
      </c>
      <c r="D1133" s="14">
        <v>1440020</v>
      </c>
      <c r="E1133" s="14">
        <v>930</v>
      </c>
      <c r="F1133" s="14">
        <v>2025</v>
      </c>
      <c r="G1133" s="14">
        <v>54702119320</v>
      </c>
      <c r="H1133" s="15" t="s">
        <v>524</v>
      </c>
      <c r="I1133" s="14">
        <v>3026</v>
      </c>
      <c r="J1133" s="14" t="s">
        <v>5</v>
      </c>
      <c r="K1133" s="16">
        <v>45937</v>
      </c>
      <c r="L1133" s="14">
        <v>1092</v>
      </c>
      <c r="M1133" s="34">
        <f t="shared" si="53"/>
        <v>470.64</v>
      </c>
      <c r="N1133" s="17">
        <v>470.64</v>
      </c>
      <c r="O1133" s="17">
        <v>0</v>
      </c>
      <c r="P1133" s="3">
        <v>0</v>
      </c>
    </row>
    <row r="1134" spans="1:16" ht="24.95" customHeight="1" x14ac:dyDescent="0.2">
      <c r="A1134" s="21" t="str">
        <f t="shared" si="51"/>
        <v>1441|1440020|935|2025|64791157672|3026|267,28</v>
      </c>
      <c r="B1134" s="21" t="str">
        <f t="shared" si="52"/>
        <v>1441|1440020|935|2025|1062</v>
      </c>
      <c r="C1134" s="14">
        <v>1441</v>
      </c>
      <c r="D1134" s="14">
        <v>1440020</v>
      </c>
      <c r="E1134" s="14">
        <v>935</v>
      </c>
      <c r="F1134" s="14">
        <v>2025</v>
      </c>
      <c r="G1134" s="14">
        <v>64791157672</v>
      </c>
      <c r="H1134" s="15" t="s">
        <v>525</v>
      </c>
      <c r="I1134" s="14">
        <v>3026</v>
      </c>
      <c r="J1134" s="14" t="s">
        <v>5</v>
      </c>
      <c r="K1134" s="16">
        <v>45937</v>
      </c>
      <c r="L1134" s="14">
        <v>1062</v>
      </c>
      <c r="M1134" s="34">
        <f t="shared" si="53"/>
        <v>267.27999999999997</v>
      </c>
      <c r="N1134" s="17">
        <v>267.27999999999997</v>
      </c>
      <c r="O1134" s="17">
        <v>0</v>
      </c>
      <c r="P1134" s="3">
        <v>0</v>
      </c>
    </row>
    <row r="1135" spans="1:16" ht="24.95" customHeight="1" x14ac:dyDescent="0.2">
      <c r="A1135" s="21" t="str">
        <f t="shared" si="51"/>
        <v>1441|1440020|951|2025|95802150653|3026|231,1</v>
      </c>
      <c r="B1135" s="21" t="str">
        <f t="shared" si="52"/>
        <v>1441|1440020|951|2025|1088</v>
      </c>
      <c r="C1135" s="14">
        <v>1441</v>
      </c>
      <c r="D1135" s="14">
        <v>1440020</v>
      </c>
      <c r="E1135" s="14">
        <v>951</v>
      </c>
      <c r="F1135" s="14">
        <v>2025</v>
      </c>
      <c r="G1135" s="14">
        <v>95802150653</v>
      </c>
      <c r="H1135" s="15" t="s">
        <v>526</v>
      </c>
      <c r="I1135" s="14">
        <v>3026</v>
      </c>
      <c r="J1135" s="14" t="s">
        <v>5</v>
      </c>
      <c r="K1135" s="16">
        <v>45937</v>
      </c>
      <c r="L1135" s="14">
        <v>1088</v>
      </c>
      <c r="M1135" s="34">
        <f t="shared" si="53"/>
        <v>231.1</v>
      </c>
      <c r="N1135" s="17">
        <v>231.1</v>
      </c>
      <c r="O1135" s="17">
        <v>0</v>
      </c>
      <c r="P1135" s="3">
        <v>0</v>
      </c>
    </row>
    <row r="1136" spans="1:16" ht="24.95" customHeight="1" x14ac:dyDescent="0.2">
      <c r="A1136" s="21" t="str">
        <f t="shared" si="51"/>
        <v>1441|1440020|954|2025|62099469687|3026|418,24</v>
      </c>
      <c r="B1136" s="21" t="str">
        <f t="shared" si="52"/>
        <v>1441|1440020|954|2025|1093</v>
      </c>
      <c r="C1136" s="14">
        <v>1441</v>
      </c>
      <c r="D1136" s="14">
        <v>1440020</v>
      </c>
      <c r="E1136" s="14">
        <v>954</v>
      </c>
      <c r="F1136" s="14">
        <v>2025</v>
      </c>
      <c r="G1136" s="14">
        <v>62099469687</v>
      </c>
      <c r="H1136" s="15" t="s">
        <v>527</v>
      </c>
      <c r="I1136" s="14">
        <v>3026</v>
      </c>
      <c r="J1136" s="14" t="s">
        <v>5</v>
      </c>
      <c r="K1136" s="16">
        <v>45937</v>
      </c>
      <c r="L1136" s="14">
        <v>1093</v>
      </c>
      <c r="M1136" s="34">
        <f t="shared" si="53"/>
        <v>418.24</v>
      </c>
      <c r="N1136" s="17">
        <v>418.24</v>
      </c>
      <c r="O1136" s="17">
        <v>0</v>
      </c>
      <c r="P1136" s="3">
        <v>0</v>
      </c>
    </row>
    <row r="1137" spans="1:16" ht="24.95" customHeight="1" x14ac:dyDescent="0.2">
      <c r="A1137" s="21" t="str">
        <f t="shared" si="51"/>
        <v>1441|1440020|964|2025|50890190615|3026|237,54</v>
      </c>
      <c r="B1137" s="21" t="str">
        <f t="shared" si="52"/>
        <v>1441|1440020|964|2025|1128</v>
      </c>
      <c r="C1137" s="14">
        <v>1441</v>
      </c>
      <c r="D1137" s="14">
        <v>1440020</v>
      </c>
      <c r="E1137" s="14">
        <v>964</v>
      </c>
      <c r="F1137" s="14">
        <v>2025</v>
      </c>
      <c r="G1137" s="14">
        <v>50890190615</v>
      </c>
      <c r="H1137" s="15" t="s">
        <v>528</v>
      </c>
      <c r="I1137" s="14">
        <v>3026</v>
      </c>
      <c r="J1137" s="14" t="s">
        <v>5</v>
      </c>
      <c r="K1137" s="16">
        <v>45943</v>
      </c>
      <c r="L1137" s="14">
        <v>1128</v>
      </c>
      <c r="M1137" s="34">
        <f t="shared" si="53"/>
        <v>237.54</v>
      </c>
      <c r="N1137" s="17">
        <v>237.54</v>
      </c>
      <c r="O1137" s="17">
        <v>0</v>
      </c>
      <c r="P1137" s="3">
        <v>0</v>
      </c>
    </row>
    <row r="1138" spans="1:16" ht="24.95" customHeight="1" x14ac:dyDescent="0.2">
      <c r="A1138" s="21" t="str">
        <f t="shared" si="51"/>
        <v>1441|1440020|972|2025|81189583615|3026|549,45</v>
      </c>
      <c r="B1138" s="21" t="str">
        <f t="shared" si="52"/>
        <v>1441|1440020|972|2025|1084</v>
      </c>
      <c r="C1138" s="14">
        <v>1441</v>
      </c>
      <c r="D1138" s="14">
        <v>1440020</v>
      </c>
      <c r="E1138" s="14">
        <v>972</v>
      </c>
      <c r="F1138" s="14">
        <v>2025</v>
      </c>
      <c r="G1138" s="14">
        <v>81189583615</v>
      </c>
      <c r="H1138" s="15" t="s">
        <v>521</v>
      </c>
      <c r="I1138" s="14">
        <v>3026</v>
      </c>
      <c r="J1138" s="14" t="s">
        <v>5</v>
      </c>
      <c r="K1138" s="16">
        <v>45937</v>
      </c>
      <c r="L1138" s="14">
        <v>1084</v>
      </c>
      <c r="M1138" s="34">
        <f t="shared" si="53"/>
        <v>549.45000000000005</v>
      </c>
      <c r="N1138" s="17">
        <v>549.45000000000005</v>
      </c>
      <c r="O1138" s="17">
        <v>0</v>
      </c>
      <c r="P1138" s="3">
        <v>0</v>
      </c>
    </row>
    <row r="1139" spans="1:16" ht="24.95" customHeight="1" x14ac:dyDescent="0.2">
      <c r="A1139" s="21" t="str">
        <f t="shared" si="51"/>
        <v>1441|1440020|981|2025|49113984691|3026|362,97</v>
      </c>
      <c r="B1139" s="21" t="str">
        <f t="shared" si="52"/>
        <v>1441|1440020|981|2025|1036</v>
      </c>
      <c r="C1139" s="14">
        <v>1441</v>
      </c>
      <c r="D1139" s="14">
        <v>1440020</v>
      </c>
      <c r="E1139" s="14">
        <v>981</v>
      </c>
      <c r="F1139" s="14">
        <v>2025</v>
      </c>
      <c r="G1139" s="14">
        <v>49113984691</v>
      </c>
      <c r="H1139" s="15" t="s">
        <v>529</v>
      </c>
      <c r="I1139" s="14">
        <v>3026</v>
      </c>
      <c r="J1139" s="14" t="s">
        <v>5</v>
      </c>
      <c r="K1139" s="16">
        <v>45931</v>
      </c>
      <c r="L1139" s="14">
        <v>1036</v>
      </c>
      <c r="M1139" s="34">
        <f t="shared" si="53"/>
        <v>362.97</v>
      </c>
      <c r="N1139" s="17">
        <v>362.97</v>
      </c>
      <c r="O1139" s="17">
        <v>0</v>
      </c>
      <c r="P1139" s="3">
        <v>0</v>
      </c>
    </row>
    <row r="1140" spans="1:16" ht="24.95" customHeight="1" x14ac:dyDescent="0.2">
      <c r="A1140" s="21" t="str">
        <f t="shared" si="51"/>
        <v>1441|1440020|984|2025|4309145639|3026|276,39</v>
      </c>
      <c r="B1140" s="21" t="str">
        <f t="shared" si="52"/>
        <v>1441|1440020|984|2025|1064</v>
      </c>
      <c r="C1140" s="14">
        <v>1441</v>
      </c>
      <c r="D1140" s="14">
        <v>1440020</v>
      </c>
      <c r="E1140" s="14">
        <v>984</v>
      </c>
      <c r="F1140" s="14">
        <v>2025</v>
      </c>
      <c r="G1140" s="14">
        <v>4309145639</v>
      </c>
      <c r="H1140" s="15" t="s">
        <v>530</v>
      </c>
      <c r="I1140" s="14">
        <v>3026</v>
      </c>
      <c r="J1140" s="14" t="s">
        <v>5</v>
      </c>
      <c r="K1140" s="16">
        <v>45937</v>
      </c>
      <c r="L1140" s="14">
        <v>1064</v>
      </c>
      <c r="M1140" s="34">
        <f t="shared" si="53"/>
        <v>276.39</v>
      </c>
      <c r="N1140" s="17">
        <v>276.39</v>
      </c>
      <c r="O1140" s="17">
        <v>0</v>
      </c>
      <c r="P1140" s="3">
        <v>0</v>
      </c>
    </row>
    <row r="1141" spans="1:16" ht="24.95" customHeight="1" x14ac:dyDescent="0.2">
      <c r="A1141" s="21" t="str">
        <f t="shared" si="51"/>
        <v>1441|1440020|986|2025|4309145639|3026|410,7</v>
      </c>
      <c r="B1141" s="21" t="str">
        <f t="shared" si="52"/>
        <v>1441|1440020|986|2025|1190</v>
      </c>
      <c r="C1141" s="14">
        <v>1441</v>
      </c>
      <c r="D1141" s="14">
        <v>1440020</v>
      </c>
      <c r="E1141" s="14">
        <v>986</v>
      </c>
      <c r="F1141" s="14">
        <v>2025</v>
      </c>
      <c r="G1141" s="14">
        <v>4309145639</v>
      </c>
      <c r="H1141" s="15" t="s">
        <v>530</v>
      </c>
      <c r="I1141" s="14">
        <v>3026</v>
      </c>
      <c r="J1141" s="14" t="s">
        <v>5</v>
      </c>
      <c r="K1141" s="16">
        <v>45951</v>
      </c>
      <c r="L1141" s="14">
        <v>1190</v>
      </c>
      <c r="M1141" s="34">
        <f t="shared" si="53"/>
        <v>410.7</v>
      </c>
      <c r="N1141" s="17">
        <v>410.7</v>
      </c>
      <c r="O1141" s="17">
        <v>0</v>
      </c>
      <c r="P1141" s="3">
        <v>0</v>
      </c>
    </row>
    <row r="1142" spans="1:16" ht="24.95" customHeight="1" x14ac:dyDescent="0.2">
      <c r="A1142" s="21" t="str">
        <f t="shared" si="51"/>
        <v>1441|1440020|1001|2025|57165254668|3302|273,14</v>
      </c>
      <c r="B1142" s="21" t="str">
        <f t="shared" si="52"/>
        <v>1441|1440020|1001|2025|1105</v>
      </c>
      <c r="C1142" s="14">
        <v>1441</v>
      </c>
      <c r="D1142" s="14">
        <v>1440020</v>
      </c>
      <c r="E1142" s="14">
        <v>1001</v>
      </c>
      <c r="F1142" s="14">
        <v>2025</v>
      </c>
      <c r="G1142" s="14">
        <v>57165254668</v>
      </c>
      <c r="H1142" s="15" t="s">
        <v>531</v>
      </c>
      <c r="I1142" s="14">
        <v>3302</v>
      </c>
      <c r="J1142" s="14" t="s">
        <v>146</v>
      </c>
      <c r="K1142" s="16">
        <v>45938</v>
      </c>
      <c r="L1142" s="14">
        <v>1105</v>
      </c>
      <c r="M1142" s="34">
        <f t="shared" si="53"/>
        <v>273.14</v>
      </c>
      <c r="N1142" s="17">
        <v>273.14</v>
      </c>
      <c r="O1142" s="17">
        <v>0</v>
      </c>
      <c r="P1142" s="3">
        <v>0</v>
      </c>
    </row>
    <row r="1143" spans="1:16" ht="24.95" customHeight="1" x14ac:dyDescent="0.2">
      <c r="A1143" s="21" t="str">
        <f t="shared" si="51"/>
        <v>1441|1440020|1006|2025|39219984687|3302|166,86</v>
      </c>
      <c r="B1143" s="21" t="str">
        <f t="shared" si="52"/>
        <v>1441|1440020|1006|2025|1127</v>
      </c>
      <c r="C1143" s="14">
        <v>1441</v>
      </c>
      <c r="D1143" s="14">
        <v>1440020</v>
      </c>
      <c r="E1143" s="14">
        <v>1006</v>
      </c>
      <c r="F1143" s="14">
        <v>2025</v>
      </c>
      <c r="G1143" s="14">
        <v>39219984687</v>
      </c>
      <c r="H1143" s="15" t="s">
        <v>532</v>
      </c>
      <c r="I1143" s="14">
        <v>3302</v>
      </c>
      <c r="J1143" s="14" t="s">
        <v>146</v>
      </c>
      <c r="K1143" s="16">
        <v>45943</v>
      </c>
      <c r="L1143" s="14">
        <v>1127</v>
      </c>
      <c r="M1143" s="34">
        <f t="shared" si="53"/>
        <v>166.86</v>
      </c>
      <c r="N1143" s="17">
        <v>166.86</v>
      </c>
      <c r="O1143" s="17">
        <v>0</v>
      </c>
      <c r="P1143" s="3">
        <v>0</v>
      </c>
    </row>
    <row r="1144" spans="1:16" ht="24.95" customHeight="1" x14ac:dyDescent="0.2">
      <c r="A1144" s="21" t="str">
        <f t="shared" si="51"/>
        <v>1441|1440020|1012|2025|1822303095|3302|521,11</v>
      </c>
      <c r="B1144" s="21" t="str">
        <f t="shared" si="52"/>
        <v>1441|1440020|1012|2025|1124</v>
      </c>
      <c r="C1144" s="14">
        <v>1441</v>
      </c>
      <c r="D1144" s="14">
        <v>1440020</v>
      </c>
      <c r="E1144" s="14">
        <v>1012</v>
      </c>
      <c r="F1144" s="14">
        <v>2025</v>
      </c>
      <c r="G1144" s="14">
        <v>1822303095</v>
      </c>
      <c r="H1144" s="15" t="s">
        <v>533</v>
      </c>
      <c r="I1144" s="14">
        <v>3302</v>
      </c>
      <c r="J1144" s="14" t="s">
        <v>146</v>
      </c>
      <c r="K1144" s="16">
        <v>45943</v>
      </c>
      <c r="L1144" s="14">
        <v>1124</v>
      </c>
      <c r="M1144" s="34">
        <f t="shared" si="53"/>
        <v>521.11</v>
      </c>
      <c r="N1144" s="17">
        <v>521.11</v>
      </c>
      <c r="O1144" s="17">
        <v>0</v>
      </c>
      <c r="P1144" s="3">
        <v>0</v>
      </c>
    </row>
    <row r="1145" spans="1:16" ht="24.95" customHeight="1" x14ac:dyDescent="0.2">
      <c r="A1145" s="21" t="str">
        <f t="shared" si="51"/>
        <v>1441|1440020|1019|2025|8060780654|3026|415,14</v>
      </c>
      <c r="B1145" s="21" t="str">
        <f t="shared" si="52"/>
        <v>1441|1440020|1019|2025|1107</v>
      </c>
      <c r="C1145" s="14">
        <v>1441</v>
      </c>
      <c r="D1145" s="14">
        <v>1440020</v>
      </c>
      <c r="E1145" s="14">
        <v>1019</v>
      </c>
      <c r="F1145" s="14">
        <v>2025</v>
      </c>
      <c r="G1145" s="14">
        <v>8060780654</v>
      </c>
      <c r="H1145" s="15" t="s">
        <v>534</v>
      </c>
      <c r="I1145" s="14">
        <v>3026</v>
      </c>
      <c r="J1145" s="14" t="s">
        <v>5</v>
      </c>
      <c r="K1145" s="16">
        <v>45938</v>
      </c>
      <c r="L1145" s="14">
        <v>1107</v>
      </c>
      <c r="M1145" s="34">
        <f t="shared" si="53"/>
        <v>415.14</v>
      </c>
      <c r="N1145" s="17">
        <v>415.14</v>
      </c>
      <c r="O1145" s="17">
        <v>0</v>
      </c>
      <c r="P1145" s="3">
        <v>0</v>
      </c>
    </row>
    <row r="1146" spans="1:16" ht="24.95" customHeight="1" x14ac:dyDescent="0.2">
      <c r="A1146" s="21" t="str">
        <f t="shared" si="51"/>
        <v>1441|1440020|1022|2025|7948804609|3302|155,25</v>
      </c>
      <c r="B1146" s="21" t="str">
        <f t="shared" si="52"/>
        <v>1441|1440020|1022|2025|1125</v>
      </c>
      <c r="C1146" s="14">
        <v>1441</v>
      </c>
      <c r="D1146" s="14">
        <v>1440020</v>
      </c>
      <c r="E1146" s="14">
        <v>1022</v>
      </c>
      <c r="F1146" s="14">
        <v>2025</v>
      </c>
      <c r="G1146" s="14">
        <v>7948804609</v>
      </c>
      <c r="H1146" s="15" t="s">
        <v>535</v>
      </c>
      <c r="I1146" s="14">
        <v>3302</v>
      </c>
      <c r="J1146" s="14" t="s">
        <v>146</v>
      </c>
      <c r="K1146" s="16">
        <v>45943</v>
      </c>
      <c r="L1146" s="14">
        <v>1125</v>
      </c>
      <c r="M1146" s="34">
        <f t="shared" si="53"/>
        <v>155.25</v>
      </c>
      <c r="N1146" s="17">
        <v>155.25</v>
      </c>
      <c r="O1146" s="17">
        <v>0</v>
      </c>
      <c r="P1146" s="3">
        <v>0</v>
      </c>
    </row>
    <row r="1147" spans="1:16" ht="24.95" customHeight="1" x14ac:dyDescent="0.2">
      <c r="A1147" s="21" t="str">
        <f t="shared" si="51"/>
        <v>1441|1440020|1029|2025|95729895615|3026|130,53</v>
      </c>
      <c r="B1147" s="21" t="str">
        <f t="shared" si="52"/>
        <v>1441|1440020|1029|2025|1283</v>
      </c>
      <c r="C1147" s="14">
        <v>1441</v>
      </c>
      <c r="D1147" s="14">
        <v>1440020</v>
      </c>
      <c r="E1147" s="14">
        <v>1029</v>
      </c>
      <c r="F1147" s="14">
        <v>2025</v>
      </c>
      <c r="G1147" s="14">
        <v>95729895615</v>
      </c>
      <c r="H1147" s="15" t="s">
        <v>517</v>
      </c>
      <c r="I1147" s="14">
        <v>3026</v>
      </c>
      <c r="J1147" s="14" t="s">
        <v>5</v>
      </c>
      <c r="K1147" s="16">
        <v>45968</v>
      </c>
      <c r="L1147" s="14">
        <v>1283</v>
      </c>
      <c r="M1147" s="34">
        <f t="shared" si="53"/>
        <v>130.53</v>
      </c>
      <c r="N1147" s="17">
        <v>130.53</v>
      </c>
      <c r="O1147" s="17">
        <v>0</v>
      </c>
      <c r="P1147" s="3">
        <v>0</v>
      </c>
    </row>
    <row r="1148" spans="1:16" ht="24.95" customHeight="1" x14ac:dyDescent="0.2">
      <c r="A1148" s="21" t="str">
        <f t="shared" si="51"/>
        <v>1441|1440020|1034|2025|3467603645|3026|174,04</v>
      </c>
      <c r="B1148" s="21" t="str">
        <f t="shared" si="52"/>
        <v>1441|1440020|1034|2025|1254</v>
      </c>
      <c r="C1148" s="14">
        <v>1441</v>
      </c>
      <c r="D1148" s="14">
        <v>1440020</v>
      </c>
      <c r="E1148" s="14">
        <v>1034</v>
      </c>
      <c r="F1148" s="14">
        <v>2025</v>
      </c>
      <c r="G1148" s="14">
        <v>3467603645</v>
      </c>
      <c r="H1148" s="15" t="s">
        <v>520</v>
      </c>
      <c r="I1148" s="14">
        <v>3026</v>
      </c>
      <c r="J1148" s="14" t="s">
        <v>5</v>
      </c>
      <c r="K1148" s="16">
        <v>45964</v>
      </c>
      <c r="L1148" s="14">
        <v>1254</v>
      </c>
      <c r="M1148" s="34">
        <f t="shared" si="53"/>
        <v>174.04</v>
      </c>
      <c r="N1148" s="17">
        <v>174.04</v>
      </c>
      <c r="O1148" s="17">
        <v>0</v>
      </c>
      <c r="P1148" s="3">
        <v>0</v>
      </c>
    </row>
    <row r="1149" spans="1:16" ht="24.95" customHeight="1" x14ac:dyDescent="0.2">
      <c r="A1149" s="21" t="str">
        <f t="shared" si="51"/>
        <v>1441|1440020|1036|2025|50890190615|3026|237,54</v>
      </c>
      <c r="B1149" s="21" t="str">
        <f t="shared" si="52"/>
        <v>1441|1440020|1036|2025|1181</v>
      </c>
      <c r="C1149" s="14">
        <v>1441</v>
      </c>
      <c r="D1149" s="14">
        <v>1440020</v>
      </c>
      <c r="E1149" s="14">
        <v>1036</v>
      </c>
      <c r="F1149" s="14">
        <v>2025</v>
      </c>
      <c r="G1149" s="14">
        <v>50890190615</v>
      </c>
      <c r="H1149" s="15" t="s">
        <v>528</v>
      </c>
      <c r="I1149" s="14">
        <v>3026</v>
      </c>
      <c r="J1149" s="14" t="s">
        <v>5</v>
      </c>
      <c r="K1149" s="16">
        <v>45950</v>
      </c>
      <c r="L1149" s="14">
        <v>1181</v>
      </c>
      <c r="M1149" s="34">
        <f t="shared" si="53"/>
        <v>237.54</v>
      </c>
      <c r="N1149" s="17">
        <v>237.54</v>
      </c>
      <c r="O1149" s="17">
        <v>0</v>
      </c>
      <c r="P1149" s="3">
        <v>0</v>
      </c>
    </row>
    <row r="1150" spans="1:16" ht="24.95" customHeight="1" x14ac:dyDescent="0.2">
      <c r="A1150" s="21" t="str">
        <f t="shared" si="51"/>
        <v>1441|1440020|1038|2025|11551007606|3302|275,52</v>
      </c>
      <c r="B1150" s="21" t="str">
        <f t="shared" si="52"/>
        <v>1441|1440020|1038|2025|1202</v>
      </c>
      <c r="C1150" s="14">
        <v>1441</v>
      </c>
      <c r="D1150" s="14">
        <v>1440020</v>
      </c>
      <c r="E1150" s="14">
        <v>1038</v>
      </c>
      <c r="F1150" s="14">
        <v>2025</v>
      </c>
      <c r="G1150" s="14">
        <v>11551007606</v>
      </c>
      <c r="H1150" s="15" t="s">
        <v>536</v>
      </c>
      <c r="I1150" s="14">
        <v>3302</v>
      </c>
      <c r="J1150" s="14" t="s">
        <v>146</v>
      </c>
      <c r="K1150" s="16">
        <v>45953</v>
      </c>
      <c r="L1150" s="14">
        <v>1202</v>
      </c>
      <c r="M1150" s="34">
        <f t="shared" si="53"/>
        <v>275.52</v>
      </c>
      <c r="N1150" s="17">
        <v>275.52</v>
      </c>
      <c r="O1150" s="17">
        <v>0</v>
      </c>
      <c r="P1150" s="3">
        <v>0</v>
      </c>
    </row>
    <row r="1151" spans="1:16" ht="24.95" customHeight="1" x14ac:dyDescent="0.2">
      <c r="A1151" s="21" t="str">
        <f t="shared" si="51"/>
        <v>1441|1440020|1040|2025|6225723692|3026|276,39</v>
      </c>
      <c r="B1151" s="21" t="str">
        <f t="shared" si="52"/>
        <v>1441|1440020|1040|2025|1212</v>
      </c>
      <c r="C1151" s="14">
        <v>1441</v>
      </c>
      <c r="D1151" s="14">
        <v>1440020</v>
      </c>
      <c r="E1151" s="14">
        <v>1040</v>
      </c>
      <c r="F1151" s="14">
        <v>2025</v>
      </c>
      <c r="G1151" s="14">
        <v>6225723692</v>
      </c>
      <c r="H1151" s="15" t="s">
        <v>537</v>
      </c>
      <c r="I1151" s="14">
        <v>3026</v>
      </c>
      <c r="J1151" s="14" t="s">
        <v>5</v>
      </c>
      <c r="K1151" s="16">
        <v>45953</v>
      </c>
      <c r="L1151" s="14">
        <v>1212</v>
      </c>
      <c r="M1151" s="34">
        <f t="shared" si="53"/>
        <v>276.39</v>
      </c>
      <c r="N1151" s="17">
        <v>276.39</v>
      </c>
      <c r="O1151" s="17">
        <v>0</v>
      </c>
      <c r="P1151" s="3">
        <v>0</v>
      </c>
    </row>
    <row r="1152" spans="1:16" ht="24.95" customHeight="1" x14ac:dyDescent="0.2">
      <c r="A1152" s="21" t="str">
        <f t="shared" si="51"/>
        <v>1441|1440020|1043|2025|99845199615|3026|231,09</v>
      </c>
      <c r="B1152" s="21" t="str">
        <f t="shared" si="52"/>
        <v>1441|1440020|1043|2025|1285</v>
      </c>
      <c r="C1152" s="14">
        <v>1441</v>
      </c>
      <c r="D1152" s="14">
        <v>1440020</v>
      </c>
      <c r="E1152" s="14">
        <v>1043</v>
      </c>
      <c r="F1152" s="14">
        <v>2025</v>
      </c>
      <c r="G1152" s="14">
        <v>99845199615</v>
      </c>
      <c r="H1152" s="15" t="s">
        <v>519</v>
      </c>
      <c r="I1152" s="14">
        <v>3026</v>
      </c>
      <c r="J1152" s="14" t="s">
        <v>5</v>
      </c>
      <c r="K1152" s="16">
        <v>45968</v>
      </c>
      <c r="L1152" s="14">
        <v>1285</v>
      </c>
      <c r="M1152" s="34">
        <f t="shared" si="53"/>
        <v>231.09</v>
      </c>
      <c r="N1152" s="17">
        <v>231.09</v>
      </c>
      <c r="O1152" s="17">
        <v>0</v>
      </c>
      <c r="P1152" s="3">
        <v>0</v>
      </c>
    </row>
    <row r="1153" spans="1:16" ht="24.95" customHeight="1" x14ac:dyDescent="0.2">
      <c r="A1153" s="21" t="str">
        <f t="shared" si="51"/>
        <v>1441|1440020|1046|2025|5877912682|3026|548,34</v>
      </c>
      <c r="B1153" s="21" t="str">
        <f t="shared" si="52"/>
        <v>1441|1440020|1046|2025|1208</v>
      </c>
      <c r="C1153" s="14">
        <v>1441</v>
      </c>
      <c r="D1153" s="14">
        <v>1440020</v>
      </c>
      <c r="E1153" s="14">
        <v>1046</v>
      </c>
      <c r="F1153" s="14">
        <v>2025</v>
      </c>
      <c r="G1153" s="14">
        <v>5877912682</v>
      </c>
      <c r="H1153" s="15" t="s">
        <v>518</v>
      </c>
      <c r="I1153" s="14">
        <v>3026</v>
      </c>
      <c r="J1153" s="14" t="s">
        <v>5</v>
      </c>
      <c r="K1153" s="16">
        <v>45953</v>
      </c>
      <c r="L1153" s="14">
        <v>1208</v>
      </c>
      <c r="M1153" s="34">
        <f t="shared" si="53"/>
        <v>548.34</v>
      </c>
      <c r="N1153" s="17">
        <v>548.34</v>
      </c>
      <c r="O1153" s="17">
        <v>0</v>
      </c>
      <c r="P1153" s="3">
        <v>0</v>
      </c>
    </row>
    <row r="1154" spans="1:16" ht="24.95" customHeight="1" x14ac:dyDescent="0.2">
      <c r="A1154" s="21" t="str">
        <f t="shared" si="51"/>
        <v>1441|1440020|1048|2025|5877912682|3026|385,15</v>
      </c>
      <c r="B1154" s="21" t="str">
        <f t="shared" si="52"/>
        <v>1441|1440020|1048|2025|1284</v>
      </c>
      <c r="C1154" s="14">
        <v>1441</v>
      </c>
      <c r="D1154" s="14">
        <v>1440020</v>
      </c>
      <c r="E1154" s="14">
        <v>1048</v>
      </c>
      <c r="F1154" s="14">
        <v>2025</v>
      </c>
      <c r="G1154" s="14">
        <v>5877912682</v>
      </c>
      <c r="H1154" s="15" t="s">
        <v>518</v>
      </c>
      <c r="I1154" s="14">
        <v>3026</v>
      </c>
      <c r="J1154" s="14" t="s">
        <v>5</v>
      </c>
      <c r="K1154" s="16">
        <v>45968</v>
      </c>
      <c r="L1154" s="14">
        <v>1284</v>
      </c>
      <c r="M1154" s="34">
        <f t="shared" si="53"/>
        <v>385.15</v>
      </c>
      <c r="N1154" s="17">
        <v>385.15</v>
      </c>
      <c r="O1154" s="17">
        <v>0</v>
      </c>
      <c r="P1154" s="3">
        <v>0</v>
      </c>
    </row>
    <row r="1155" spans="1:16" ht="24.95" customHeight="1" x14ac:dyDescent="0.2">
      <c r="A1155" s="21" t="str">
        <f t="shared" si="51"/>
        <v>1441|1440020|1050|2025|64791157672|3026|334,1</v>
      </c>
      <c r="B1155" s="21" t="str">
        <f t="shared" si="52"/>
        <v>1441|1440020|1050|2025|1282</v>
      </c>
      <c r="C1155" s="14">
        <v>1441</v>
      </c>
      <c r="D1155" s="14">
        <v>1440020</v>
      </c>
      <c r="E1155" s="14">
        <v>1050</v>
      </c>
      <c r="F1155" s="14">
        <v>2025</v>
      </c>
      <c r="G1155" s="14">
        <v>64791157672</v>
      </c>
      <c r="H1155" s="15" t="s">
        <v>525</v>
      </c>
      <c r="I1155" s="14">
        <v>3026</v>
      </c>
      <c r="J1155" s="14" t="s">
        <v>5</v>
      </c>
      <c r="K1155" s="16">
        <v>45968</v>
      </c>
      <c r="L1155" s="14">
        <v>1282</v>
      </c>
      <c r="M1155" s="34">
        <f t="shared" si="53"/>
        <v>334.1</v>
      </c>
      <c r="N1155" s="17">
        <v>334.1</v>
      </c>
      <c r="O1155" s="17">
        <v>0</v>
      </c>
      <c r="P1155" s="3">
        <v>0</v>
      </c>
    </row>
    <row r="1156" spans="1:16" ht="24.95" customHeight="1" x14ac:dyDescent="0.2">
      <c r="A1156" s="21" t="str">
        <f t="shared" si="51"/>
        <v>1441|1440020|1051|2025|199278601|1501|1478,77</v>
      </c>
      <c r="B1156" s="21" t="str">
        <f t="shared" si="52"/>
        <v>1441|1440020|1051|2025|1040</v>
      </c>
      <c r="C1156" s="14">
        <v>1441</v>
      </c>
      <c r="D1156" s="14">
        <v>1440020</v>
      </c>
      <c r="E1156" s="14">
        <v>1051</v>
      </c>
      <c r="F1156" s="14">
        <v>2025</v>
      </c>
      <c r="G1156" s="14">
        <v>199278601</v>
      </c>
      <c r="H1156" s="15" t="s">
        <v>538</v>
      </c>
      <c r="I1156" s="14">
        <v>1501</v>
      </c>
      <c r="J1156" s="14" t="s">
        <v>539</v>
      </c>
      <c r="K1156" s="16">
        <v>45932</v>
      </c>
      <c r="L1156" s="14">
        <v>1040</v>
      </c>
      <c r="M1156" s="34">
        <f t="shared" si="53"/>
        <v>1478.77</v>
      </c>
      <c r="N1156" s="17">
        <v>1478.77</v>
      </c>
      <c r="O1156" s="17">
        <v>0</v>
      </c>
      <c r="P1156" s="3">
        <v>0</v>
      </c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1441|1440020|1052|2025|1230625607|1501|1478,77</v>
      </c>
      <c r="B1157" s="21" t="str">
        <f t="shared" ref="B1157:B1220" si="55">C1157&amp;"|"&amp;D1157&amp;"|"&amp;E1157&amp;"|"&amp;F1157&amp;"|"&amp;L1157</f>
        <v>1441|1440020|1052|2025|1051</v>
      </c>
      <c r="C1157" s="14">
        <v>1441</v>
      </c>
      <c r="D1157" s="14">
        <v>1440020</v>
      </c>
      <c r="E1157" s="14">
        <v>1052</v>
      </c>
      <c r="F1157" s="14">
        <v>2025</v>
      </c>
      <c r="G1157" s="14">
        <v>1230625607</v>
      </c>
      <c r="H1157" s="15" t="s">
        <v>540</v>
      </c>
      <c r="I1157" s="14">
        <v>1501</v>
      </c>
      <c r="J1157" s="14" t="s">
        <v>539</v>
      </c>
      <c r="K1157" s="16">
        <v>45933</v>
      </c>
      <c r="L1157" s="14">
        <v>1051</v>
      </c>
      <c r="M1157" s="34">
        <f t="shared" si="53"/>
        <v>1478.77</v>
      </c>
      <c r="N1157" s="17">
        <v>1478.77</v>
      </c>
      <c r="O1157" s="17">
        <v>0</v>
      </c>
      <c r="P1157" s="3">
        <v>0</v>
      </c>
    </row>
    <row r="1158" spans="1:16" ht="24.95" customHeight="1" x14ac:dyDescent="0.2">
      <c r="A1158" s="21" t="str">
        <f t="shared" si="54"/>
        <v>1441|1440020|1053|2025|80951694634|1501|1478,77</v>
      </c>
      <c r="B1158" s="21" t="str">
        <f t="shared" si="55"/>
        <v>1441|1440020|1053|2025|1050</v>
      </c>
      <c r="C1158" s="14">
        <v>1441</v>
      </c>
      <c r="D1158" s="14">
        <v>1440020</v>
      </c>
      <c r="E1158" s="14">
        <v>1053</v>
      </c>
      <c r="F1158" s="14">
        <v>2025</v>
      </c>
      <c r="G1158" s="14">
        <v>80951694634</v>
      </c>
      <c r="H1158" s="15" t="s">
        <v>541</v>
      </c>
      <c r="I1158" s="14">
        <v>1501</v>
      </c>
      <c r="J1158" s="14" t="s">
        <v>539</v>
      </c>
      <c r="K1158" s="16">
        <v>45933</v>
      </c>
      <c r="L1158" s="14">
        <v>1050</v>
      </c>
      <c r="M1158" s="34">
        <f t="shared" ref="M1158:M1216" si="56">N1158+O1158</f>
        <v>1478.77</v>
      </c>
      <c r="N1158" s="17">
        <v>1478.77</v>
      </c>
      <c r="O1158" s="17">
        <v>0</v>
      </c>
      <c r="P1158" s="3">
        <v>0</v>
      </c>
    </row>
    <row r="1159" spans="1:16" ht="24.95" customHeight="1" x14ac:dyDescent="0.2">
      <c r="A1159" s="21" t="str">
        <f t="shared" si="54"/>
        <v>1441|1440020|1056|2025|905301609|3026|104,34</v>
      </c>
      <c r="B1159" s="21" t="str">
        <f t="shared" si="55"/>
        <v>1441|1440020|1056|2025|1182</v>
      </c>
      <c r="C1159" s="14">
        <v>1441</v>
      </c>
      <c r="D1159" s="14">
        <v>1440020</v>
      </c>
      <c r="E1159" s="14">
        <v>1056</v>
      </c>
      <c r="F1159" s="14">
        <v>2025</v>
      </c>
      <c r="G1159" s="14">
        <v>905301609</v>
      </c>
      <c r="H1159" s="15" t="s">
        <v>542</v>
      </c>
      <c r="I1159" s="14">
        <v>3026</v>
      </c>
      <c r="J1159" s="14" t="s">
        <v>5</v>
      </c>
      <c r="K1159" s="16">
        <v>45950</v>
      </c>
      <c r="L1159" s="14">
        <v>1182</v>
      </c>
      <c r="M1159" s="34">
        <f t="shared" si="56"/>
        <v>104.34</v>
      </c>
      <c r="N1159" s="17">
        <v>104.34</v>
      </c>
      <c r="O1159" s="17">
        <v>0</v>
      </c>
      <c r="P1159" s="3">
        <v>0</v>
      </c>
    </row>
    <row r="1160" spans="1:16" ht="24.95" customHeight="1" x14ac:dyDescent="0.2">
      <c r="A1160" s="21" t="str">
        <f t="shared" si="54"/>
        <v>1441|1440020|1058|2025|3894318694|3026|1337,55</v>
      </c>
      <c r="B1160" s="21" t="str">
        <f t="shared" si="55"/>
        <v>1441|1440020|1058|2025|1198</v>
      </c>
      <c r="C1160" s="14">
        <v>1441</v>
      </c>
      <c r="D1160" s="14">
        <v>1440020</v>
      </c>
      <c r="E1160" s="14">
        <v>1058</v>
      </c>
      <c r="F1160" s="14">
        <v>2025</v>
      </c>
      <c r="G1160" s="14">
        <v>3894318694</v>
      </c>
      <c r="H1160" s="15" t="s">
        <v>543</v>
      </c>
      <c r="I1160" s="14">
        <v>3026</v>
      </c>
      <c r="J1160" s="14" t="s">
        <v>5</v>
      </c>
      <c r="K1160" s="16">
        <v>45952</v>
      </c>
      <c r="L1160" s="14">
        <v>1198</v>
      </c>
      <c r="M1160" s="34">
        <f t="shared" si="56"/>
        <v>1337.55</v>
      </c>
      <c r="N1160" s="17">
        <v>1337.55</v>
      </c>
      <c r="O1160" s="17">
        <v>0</v>
      </c>
      <c r="P1160" s="3">
        <v>0</v>
      </c>
    </row>
    <row r="1161" spans="1:16" ht="24.95" customHeight="1" x14ac:dyDescent="0.2">
      <c r="A1161" s="21" t="str">
        <f t="shared" si="54"/>
        <v>1441|1440020|1062|2025|1855718677|3302|169,08</v>
      </c>
      <c r="B1161" s="21" t="str">
        <f t="shared" si="55"/>
        <v>1441|1440020|1062|2025|1210</v>
      </c>
      <c r="C1161" s="14">
        <v>1441</v>
      </c>
      <c r="D1161" s="14">
        <v>1440020</v>
      </c>
      <c r="E1161" s="14">
        <v>1062</v>
      </c>
      <c r="F1161" s="14">
        <v>2025</v>
      </c>
      <c r="G1161" s="14">
        <v>1855718677</v>
      </c>
      <c r="H1161" s="15" t="s">
        <v>544</v>
      </c>
      <c r="I1161" s="14">
        <v>3302</v>
      </c>
      <c r="J1161" s="14" t="s">
        <v>146</v>
      </c>
      <c r="K1161" s="16">
        <v>45953</v>
      </c>
      <c r="L1161" s="14">
        <v>1210</v>
      </c>
      <c r="M1161" s="34">
        <f t="shared" si="56"/>
        <v>169.08</v>
      </c>
      <c r="N1161" s="17">
        <v>169.08</v>
      </c>
      <c r="O1161" s="17">
        <v>0</v>
      </c>
      <c r="P1161" s="3">
        <v>0</v>
      </c>
    </row>
    <row r="1162" spans="1:16" ht="24.95" customHeight="1" x14ac:dyDescent="0.2">
      <c r="A1162" s="21" t="str">
        <f t="shared" si="54"/>
        <v>1441|1440020|1069|2025|724048685|3612|2200</v>
      </c>
      <c r="B1162" s="21" t="str">
        <f t="shared" si="55"/>
        <v>1441|1440020|1069|2025|1073</v>
      </c>
      <c r="C1162" s="14">
        <v>1441</v>
      </c>
      <c r="D1162" s="14">
        <v>1440020</v>
      </c>
      <c r="E1162" s="14">
        <v>1069</v>
      </c>
      <c r="F1162" s="14">
        <v>2025</v>
      </c>
      <c r="G1162" s="14">
        <v>724048685</v>
      </c>
      <c r="H1162" s="15" t="s">
        <v>545</v>
      </c>
      <c r="I1162" s="14">
        <v>3612</v>
      </c>
      <c r="J1162" s="14" t="s">
        <v>153</v>
      </c>
      <c r="K1162" s="16">
        <v>45937</v>
      </c>
      <c r="L1162" s="14">
        <v>1073</v>
      </c>
      <c r="M1162" s="34">
        <f t="shared" si="56"/>
        <v>2200</v>
      </c>
      <c r="N1162" s="17">
        <v>2200</v>
      </c>
      <c r="O1162" s="17">
        <v>0</v>
      </c>
      <c r="P1162" s="3">
        <v>0</v>
      </c>
    </row>
    <row r="1163" spans="1:16" ht="24.95" customHeight="1" x14ac:dyDescent="0.2">
      <c r="A1163" s="21" t="str">
        <f t="shared" si="54"/>
        <v>1441|1440020|1070|2025|9350677601|3612|1100</v>
      </c>
      <c r="B1163" s="21" t="str">
        <f t="shared" si="55"/>
        <v>1441|1440020|1070|2025|1075</v>
      </c>
      <c r="C1163" s="14">
        <v>1441</v>
      </c>
      <c r="D1163" s="14">
        <v>1440020</v>
      </c>
      <c r="E1163" s="14">
        <v>1070</v>
      </c>
      <c r="F1163" s="14">
        <v>2025</v>
      </c>
      <c r="G1163" s="14">
        <v>9350677601</v>
      </c>
      <c r="H1163" s="15" t="s">
        <v>546</v>
      </c>
      <c r="I1163" s="14">
        <v>3612</v>
      </c>
      <c r="J1163" s="14" t="s">
        <v>153</v>
      </c>
      <c r="K1163" s="16">
        <v>45937</v>
      </c>
      <c r="L1163" s="14">
        <v>1075</v>
      </c>
      <c r="M1163" s="34">
        <f t="shared" si="56"/>
        <v>1100</v>
      </c>
      <c r="N1163" s="17">
        <v>1100</v>
      </c>
      <c r="O1163" s="17">
        <v>0</v>
      </c>
      <c r="P1163" s="3">
        <v>0</v>
      </c>
    </row>
    <row r="1164" spans="1:16" ht="24.95" customHeight="1" x14ac:dyDescent="0.2">
      <c r="A1164" s="21" t="str">
        <f t="shared" si="54"/>
        <v>1441|1440020|1071|2025|13783681855|3612|1100</v>
      </c>
      <c r="B1164" s="21" t="str">
        <f t="shared" si="55"/>
        <v>1441|1440020|1071|2025|1076</v>
      </c>
      <c r="C1164" s="14">
        <v>1441</v>
      </c>
      <c r="D1164" s="14">
        <v>1440020</v>
      </c>
      <c r="E1164" s="14">
        <v>1071</v>
      </c>
      <c r="F1164" s="14">
        <v>2025</v>
      </c>
      <c r="G1164" s="14">
        <v>13783681855</v>
      </c>
      <c r="H1164" s="15" t="s">
        <v>547</v>
      </c>
      <c r="I1164" s="14">
        <v>3612</v>
      </c>
      <c r="J1164" s="14" t="s">
        <v>153</v>
      </c>
      <c r="K1164" s="16">
        <v>45937</v>
      </c>
      <c r="L1164" s="14">
        <v>1076</v>
      </c>
      <c r="M1164" s="34">
        <f t="shared" si="56"/>
        <v>1100</v>
      </c>
      <c r="N1164" s="17">
        <v>1100</v>
      </c>
      <c r="O1164" s="17">
        <v>0</v>
      </c>
      <c r="P1164" s="3">
        <v>0</v>
      </c>
    </row>
    <row r="1165" spans="1:16" ht="24.95" customHeight="1" x14ac:dyDescent="0.2">
      <c r="A1165" s="21" t="str">
        <f t="shared" si="54"/>
        <v>1441|1440020|1072|2025|30256168814|3612|1400</v>
      </c>
      <c r="B1165" s="21" t="str">
        <f t="shared" si="55"/>
        <v>1441|1440020|1072|2025|1077</v>
      </c>
      <c r="C1165" s="14">
        <v>1441</v>
      </c>
      <c r="D1165" s="14">
        <v>1440020</v>
      </c>
      <c r="E1165" s="14">
        <v>1072</v>
      </c>
      <c r="F1165" s="14">
        <v>2025</v>
      </c>
      <c r="G1165" s="14">
        <v>30256168814</v>
      </c>
      <c r="H1165" s="15" t="s">
        <v>548</v>
      </c>
      <c r="I1165" s="14">
        <v>3612</v>
      </c>
      <c r="J1165" s="14" t="s">
        <v>153</v>
      </c>
      <c r="K1165" s="16">
        <v>45937</v>
      </c>
      <c r="L1165" s="14">
        <v>1077</v>
      </c>
      <c r="M1165" s="34">
        <f t="shared" si="56"/>
        <v>1400</v>
      </c>
      <c r="N1165" s="17">
        <v>1400</v>
      </c>
      <c r="O1165" s="17">
        <v>0</v>
      </c>
      <c r="P1165" s="3">
        <v>0</v>
      </c>
    </row>
    <row r="1166" spans="1:16" ht="24.95" customHeight="1" x14ac:dyDescent="0.2">
      <c r="A1166" s="21" t="str">
        <f t="shared" si="54"/>
        <v>1441|1440020|1073|2025|77441478634|3612|2000</v>
      </c>
      <c r="B1166" s="21" t="str">
        <f t="shared" si="55"/>
        <v>1441|1440020|1073|2025|1078</v>
      </c>
      <c r="C1166" s="14">
        <v>1441</v>
      </c>
      <c r="D1166" s="14">
        <v>1440020</v>
      </c>
      <c r="E1166" s="14">
        <v>1073</v>
      </c>
      <c r="F1166" s="14">
        <v>2025</v>
      </c>
      <c r="G1166" s="14">
        <v>77441478634</v>
      </c>
      <c r="H1166" s="15" t="s">
        <v>549</v>
      </c>
      <c r="I1166" s="14">
        <v>3612</v>
      </c>
      <c r="J1166" s="14" t="s">
        <v>153</v>
      </c>
      <c r="K1166" s="16">
        <v>45937</v>
      </c>
      <c r="L1166" s="14">
        <v>1078</v>
      </c>
      <c r="M1166" s="34">
        <f t="shared" si="56"/>
        <v>2000</v>
      </c>
      <c r="N1166" s="17">
        <v>2000</v>
      </c>
      <c r="O1166" s="17">
        <v>0</v>
      </c>
      <c r="P1166" s="3">
        <v>0</v>
      </c>
    </row>
    <row r="1167" spans="1:16" ht="24.95" customHeight="1" x14ac:dyDescent="0.2">
      <c r="A1167" s="21" t="str">
        <f t="shared" si="54"/>
        <v>1441|1440020|1074|2025|28291244804|3612|2000</v>
      </c>
      <c r="B1167" s="21" t="str">
        <f t="shared" si="55"/>
        <v>1441|1440020|1074|2025|1079</v>
      </c>
      <c r="C1167" s="14">
        <v>1441</v>
      </c>
      <c r="D1167" s="14">
        <v>1440020</v>
      </c>
      <c r="E1167" s="14">
        <v>1074</v>
      </c>
      <c r="F1167" s="14">
        <v>2025</v>
      </c>
      <c r="G1167" s="14">
        <v>28291244804</v>
      </c>
      <c r="H1167" s="15" t="s">
        <v>550</v>
      </c>
      <c r="I1167" s="14">
        <v>3612</v>
      </c>
      <c r="J1167" s="14" t="s">
        <v>153</v>
      </c>
      <c r="K1167" s="16">
        <v>45937</v>
      </c>
      <c r="L1167" s="14">
        <v>1079</v>
      </c>
      <c r="M1167" s="34">
        <f t="shared" si="56"/>
        <v>2000</v>
      </c>
      <c r="N1167" s="17">
        <v>2000</v>
      </c>
      <c r="O1167" s="17">
        <v>0</v>
      </c>
      <c r="P1167" s="3">
        <v>0</v>
      </c>
    </row>
    <row r="1168" spans="1:16" ht="24.95" customHeight="1" x14ac:dyDescent="0.2">
      <c r="A1168" s="21" t="str">
        <f t="shared" si="54"/>
        <v>1441|1440020|1076|2025|2266146033|3612|1100</v>
      </c>
      <c r="B1168" s="21" t="str">
        <f t="shared" si="55"/>
        <v>1441|1440020|1076|2025|1080</v>
      </c>
      <c r="C1168" s="14">
        <v>1441</v>
      </c>
      <c r="D1168" s="14">
        <v>1440020</v>
      </c>
      <c r="E1168" s="14">
        <v>1076</v>
      </c>
      <c r="F1168" s="14">
        <v>2025</v>
      </c>
      <c r="G1168" s="14">
        <v>2266146033</v>
      </c>
      <c r="H1168" s="15" t="s">
        <v>551</v>
      </c>
      <c r="I1168" s="14">
        <v>3612</v>
      </c>
      <c r="J1168" s="14" t="s">
        <v>153</v>
      </c>
      <c r="K1168" s="16">
        <v>45937</v>
      </c>
      <c r="L1168" s="14">
        <v>1080</v>
      </c>
      <c r="M1168" s="34">
        <f t="shared" si="56"/>
        <v>1100</v>
      </c>
      <c r="N1168" s="17">
        <v>1100</v>
      </c>
      <c r="O1168" s="17">
        <v>0</v>
      </c>
      <c r="P1168" s="3">
        <v>0</v>
      </c>
    </row>
    <row r="1169" spans="1:16" ht="24.95" customHeight="1" x14ac:dyDescent="0.2">
      <c r="A1169" s="21" t="str">
        <f t="shared" si="54"/>
        <v>1441|1440020|1077|2025|4252208696|3302|120,47</v>
      </c>
      <c r="B1169" s="21" t="str">
        <f t="shared" si="55"/>
        <v>1441|1440020|1077|2025|1063</v>
      </c>
      <c r="C1169" s="14">
        <v>1441</v>
      </c>
      <c r="D1169" s="14">
        <v>1440020</v>
      </c>
      <c r="E1169" s="14">
        <v>1077</v>
      </c>
      <c r="F1169" s="14">
        <v>2025</v>
      </c>
      <c r="G1169" s="14">
        <v>4252208696</v>
      </c>
      <c r="H1169" s="15" t="s">
        <v>552</v>
      </c>
      <c r="I1169" s="14">
        <v>3302</v>
      </c>
      <c r="J1169" s="14" t="s">
        <v>146</v>
      </c>
      <c r="K1169" s="16">
        <v>45937</v>
      </c>
      <c r="L1169" s="14">
        <v>1063</v>
      </c>
      <c r="M1169" s="34">
        <f t="shared" si="56"/>
        <v>120.47</v>
      </c>
      <c r="N1169" s="17">
        <v>120.47</v>
      </c>
      <c r="O1169" s="17">
        <v>0</v>
      </c>
      <c r="P1169" s="3">
        <v>0</v>
      </c>
    </row>
    <row r="1170" spans="1:16" ht="24.95" customHeight="1" x14ac:dyDescent="0.2">
      <c r="A1170" s="21" t="str">
        <f t="shared" si="54"/>
        <v>1441|1440020|1079|2025|8060780654|3026|415,14</v>
      </c>
      <c r="B1170" s="21" t="str">
        <f t="shared" si="55"/>
        <v>1441|1440020|1079|2025|1120</v>
      </c>
      <c r="C1170" s="14">
        <v>1441</v>
      </c>
      <c r="D1170" s="14">
        <v>1440020</v>
      </c>
      <c r="E1170" s="14">
        <v>1079</v>
      </c>
      <c r="F1170" s="14">
        <v>2025</v>
      </c>
      <c r="G1170" s="14">
        <v>8060780654</v>
      </c>
      <c r="H1170" s="15" t="s">
        <v>534</v>
      </c>
      <c r="I1170" s="14">
        <v>3026</v>
      </c>
      <c r="J1170" s="14" t="s">
        <v>5</v>
      </c>
      <c r="K1170" s="16">
        <v>45943</v>
      </c>
      <c r="L1170" s="14">
        <v>1120</v>
      </c>
      <c r="M1170" s="34">
        <f t="shared" si="56"/>
        <v>415.14</v>
      </c>
      <c r="N1170" s="17">
        <v>415.14</v>
      </c>
      <c r="O1170" s="17">
        <v>0</v>
      </c>
      <c r="P1170" s="3">
        <v>0</v>
      </c>
    </row>
    <row r="1171" spans="1:16" ht="24.95" customHeight="1" x14ac:dyDescent="0.2">
      <c r="A1171" s="21" t="str">
        <f t="shared" si="54"/>
        <v>1441|1440020|1081|2025|4899054637|3026|222,44</v>
      </c>
      <c r="B1171" s="21" t="str">
        <f t="shared" si="55"/>
        <v>1441|1440020|1081|2025|1289</v>
      </c>
      <c r="C1171" s="14">
        <v>1441</v>
      </c>
      <c r="D1171" s="14">
        <v>1440020</v>
      </c>
      <c r="E1171" s="14">
        <v>1081</v>
      </c>
      <c r="F1171" s="14">
        <v>2025</v>
      </c>
      <c r="G1171" s="14">
        <v>4899054637</v>
      </c>
      <c r="H1171" s="15" t="s">
        <v>523</v>
      </c>
      <c r="I1171" s="14">
        <v>3026</v>
      </c>
      <c r="J1171" s="14" t="s">
        <v>5</v>
      </c>
      <c r="K1171" s="16">
        <v>45972</v>
      </c>
      <c r="L1171" s="14">
        <v>1289</v>
      </c>
      <c r="M1171" s="34">
        <f t="shared" si="56"/>
        <v>222.44</v>
      </c>
      <c r="N1171" s="17">
        <v>222.44</v>
      </c>
      <c r="O1171" s="17">
        <v>0</v>
      </c>
      <c r="P1171" s="3">
        <v>0</v>
      </c>
    </row>
    <row r="1172" spans="1:16" ht="24.95" customHeight="1" x14ac:dyDescent="0.2">
      <c r="A1172" s="21" t="str">
        <f t="shared" si="54"/>
        <v>1441|1440020|1087|2025|3467603645|3612|1400</v>
      </c>
      <c r="B1172" s="21" t="str">
        <f t="shared" si="55"/>
        <v>1441|1440020|1087|2025|1094</v>
      </c>
      <c r="C1172" s="14">
        <v>1441</v>
      </c>
      <c r="D1172" s="14">
        <v>1440020</v>
      </c>
      <c r="E1172" s="14">
        <v>1087</v>
      </c>
      <c r="F1172" s="14">
        <v>2025</v>
      </c>
      <c r="G1172" s="14">
        <v>3467603645</v>
      </c>
      <c r="H1172" s="15" t="s">
        <v>520</v>
      </c>
      <c r="I1172" s="14">
        <v>3612</v>
      </c>
      <c r="J1172" s="14" t="s">
        <v>153</v>
      </c>
      <c r="K1172" s="16">
        <v>45937</v>
      </c>
      <c r="L1172" s="14">
        <v>1094</v>
      </c>
      <c r="M1172" s="34">
        <f t="shared" si="56"/>
        <v>1400</v>
      </c>
      <c r="N1172" s="17">
        <v>1400</v>
      </c>
      <c r="O1172" s="17">
        <v>0</v>
      </c>
      <c r="P1172" s="3">
        <v>0</v>
      </c>
    </row>
    <row r="1173" spans="1:16" ht="24.95" customHeight="1" x14ac:dyDescent="0.2">
      <c r="A1173" s="21" t="str">
        <f t="shared" si="54"/>
        <v>1441|1440020|1089|2025|1848746962|3026|149,85</v>
      </c>
      <c r="B1173" s="21" t="str">
        <f t="shared" si="55"/>
        <v>1441|1440020|1089|2025|1130</v>
      </c>
      <c r="C1173" s="14">
        <v>1441</v>
      </c>
      <c r="D1173" s="14">
        <v>1440020</v>
      </c>
      <c r="E1173" s="14">
        <v>1089</v>
      </c>
      <c r="F1173" s="14">
        <v>2025</v>
      </c>
      <c r="G1173" s="14">
        <v>1848746962</v>
      </c>
      <c r="H1173" s="15" t="s">
        <v>513</v>
      </c>
      <c r="I1173" s="14">
        <v>3026</v>
      </c>
      <c r="J1173" s="14" t="s">
        <v>5</v>
      </c>
      <c r="K1173" s="16">
        <v>45943</v>
      </c>
      <c r="L1173" s="14">
        <v>1130</v>
      </c>
      <c r="M1173" s="34">
        <f t="shared" si="56"/>
        <v>149.85</v>
      </c>
      <c r="N1173" s="17">
        <v>149.85</v>
      </c>
      <c r="O1173" s="17">
        <v>0</v>
      </c>
      <c r="P1173" s="3">
        <v>0</v>
      </c>
    </row>
    <row r="1174" spans="1:16" ht="24.95" customHeight="1" x14ac:dyDescent="0.2">
      <c r="A1174" s="21" t="str">
        <f t="shared" si="54"/>
        <v>1441|1440020|1094|2025|5015199635|3302|16,51</v>
      </c>
      <c r="B1174" s="21" t="str">
        <f t="shared" si="55"/>
        <v>1441|1440020|1094|2025|1203</v>
      </c>
      <c r="C1174" s="14">
        <v>1441</v>
      </c>
      <c r="D1174" s="14">
        <v>1440020</v>
      </c>
      <c r="E1174" s="14">
        <v>1094</v>
      </c>
      <c r="F1174" s="14">
        <v>2025</v>
      </c>
      <c r="G1174" s="14">
        <v>5015199635</v>
      </c>
      <c r="H1174" s="15" t="s">
        <v>553</v>
      </c>
      <c r="I1174" s="14">
        <v>3302</v>
      </c>
      <c r="J1174" s="14" t="s">
        <v>146</v>
      </c>
      <c r="K1174" s="16">
        <v>45953</v>
      </c>
      <c r="L1174" s="14">
        <v>1203</v>
      </c>
      <c r="M1174" s="34">
        <f t="shared" si="56"/>
        <v>16.510000000000002</v>
      </c>
      <c r="N1174" s="17">
        <v>16.510000000000002</v>
      </c>
      <c r="O1174" s="17">
        <v>0</v>
      </c>
      <c r="P1174" s="3">
        <v>0</v>
      </c>
    </row>
    <row r="1175" spans="1:16" ht="24.95" customHeight="1" x14ac:dyDescent="0.2">
      <c r="A1175" s="21" t="str">
        <f t="shared" si="54"/>
        <v>1441|1440020|1096|2025|3027669605|3026|540,57</v>
      </c>
      <c r="B1175" s="21" t="str">
        <f t="shared" si="55"/>
        <v>1441|1440020|1096|2025|1152</v>
      </c>
      <c r="C1175" s="14">
        <v>1441</v>
      </c>
      <c r="D1175" s="14">
        <v>1440020</v>
      </c>
      <c r="E1175" s="14">
        <v>1096</v>
      </c>
      <c r="F1175" s="14">
        <v>2025</v>
      </c>
      <c r="G1175" s="14">
        <v>3027669605</v>
      </c>
      <c r="H1175" s="15" t="s">
        <v>554</v>
      </c>
      <c r="I1175" s="14">
        <v>3026</v>
      </c>
      <c r="J1175" s="14" t="s">
        <v>5</v>
      </c>
      <c r="K1175" s="16">
        <v>45946</v>
      </c>
      <c r="L1175" s="14">
        <v>1152</v>
      </c>
      <c r="M1175" s="34">
        <f t="shared" si="56"/>
        <v>540.57000000000005</v>
      </c>
      <c r="N1175" s="17">
        <v>540.57000000000005</v>
      </c>
      <c r="O1175" s="17">
        <v>0</v>
      </c>
      <c r="P1175" s="3">
        <v>0</v>
      </c>
    </row>
    <row r="1176" spans="1:16" ht="24.95" customHeight="1" x14ac:dyDescent="0.2">
      <c r="A1176" s="21" t="str">
        <f t="shared" si="54"/>
        <v>1441|1440020|1099|2025|54796075615|3302|357,9</v>
      </c>
      <c r="B1176" s="21" t="str">
        <f t="shared" si="55"/>
        <v>1441|1440020|1099|2025|1207</v>
      </c>
      <c r="C1176" s="14">
        <v>1441</v>
      </c>
      <c r="D1176" s="14">
        <v>1440020</v>
      </c>
      <c r="E1176" s="14">
        <v>1099</v>
      </c>
      <c r="F1176" s="14">
        <v>2025</v>
      </c>
      <c r="G1176" s="14">
        <v>54796075615</v>
      </c>
      <c r="H1176" s="15" t="s">
        <v>555</v>
      </c>
      <c r="I1176" s="14">
        <v>3302</v>
      </c>
      <c r="J1176" s="14" t="s">
        <v>146</v>
      </c>
      <c r="K1176" s="16">
        <v>45953</v>
      </c>
      <c r="L1176" s="14">
        <v>1207</v>
      </c>
      <c r="M1176" s="34">
        <f t="shared" si="56"/>
        <v>357.9</v>
      </c>
      <c r="N1176" s="17">
        <v>357.9</v>
      </c>
      <c r="O1176" s="17">
        <v>0</v>
      </c>
      <c r="P1176" s="3">
        <v>0</v>
      </c>
    </row>
    <row r="1177" spans="1:16" ht="24.95" customHeight="1" x14ac:dyDescent="0.2">
      <c r="A1177" s="21" t="str">
        <f t="shared" si="54"/>
        <v>1441|1440020|1100|2025|3665122694|3302|55,24</v>
      </c>
      <c r="B1177" s="21" t="str">
        <f t="shared" si="55"/>
        <v>1441|1440020|1100|2025|1102</v>
      </c>
      <c r="C1177" s="14">
        <v>1441</v>
      </c>
      <c r="D1177" s="14">
        <v>1440020</v>
      </c>
      <c r="E1177" s="14">
        <v>1100</v>
      </c>
      <c r="F1177" s="14">
        <v>2025</v>
      </c>
      <c r="G1177" s="14">
        <v>3665122694</v>
      </c>
      <c r="H1177" s="15" t="s">
        <v>556</v>
      </c>
      <c r="I1177" s="14">
        <v>3302</v>
      </c>
      <c r="J1177" s="14" t="s">
        <v>146</v>
      </c>
      <c r="K1177" s="16">
        <v>45938</v>
      </c>
      <c r="L1177" s="14">
        <v>1102</v>
      </c>
      <c r="M1177" s="34">
        <f t="shared" si="56"/>
        <v>55.24</v>
      </c>
      <c r="N1177" s="17">
        <v>55.24</v>
      </c>
      <c r="O1177" s="17">
        <v>0</v>
      </c>
      <c r="P1177" s="3">
        <v>0</v>
      </c>
    </row>
    <row r="1178" spans="1:16" ht="24.95" customHeight="1" x14ac:dyDescent="0.2">
      <c r="A1178" s="21" t="str">
        <f t="shared" si="54"/>
        <v>1441|1440020|1103|2025|3050948663|3302|133,9</v>
      </c>
      <c r="B1178" s="21" t="str">
        <f t="shared" si="55"/>
        <v>1441|1440020|1103|2025|1180</v>
      </c>
      <c r="C1178" s="14">
        <v>1441</v>
      </c>
      <c r="D1178" s="14">
        <v>1440020</v>
      </c>
      <c r="E1178" s="14">
        <v>1103</v>
      </c>
      <c r="F1178" s="14">
        <v>2025</v>
      </c>
      <c r="G1178" s="14">
        <v>3050948663</v>
      </c>
      <c r="H1178" s="15" t="s">
        <v>557</v>
      </c>
      <c r="I1178" s="14">
        <v>3302</v>
      </c>
      <c r="J1178" s="14" t="s">
        <v>146</v>
      </c>
      <c r="K1178" s="16">
        <v>45950</v>
      </c>
      <c r="L1178" s="14">
        <v>1180</v>
      </c>
      <c r="M1178" s="34">
        <f t="shared" si="56"/>
        <v>133.9</v>
      </c>
      <c r="N1178" s="17">
        <v>133.9</v>
      </c>
      <c r="O1178" s="17">
        <v>0</v>
      </c>
      <c r="P1178" s="3">
        <v>0</v>
      </c>
    </row>
    <row r="1179" spans="1:16" ht="24.95" customHeight="1" x14ac:dyDescent="0.2">
      <c r="A1179" s="21" t="str">
        <f t="shared" si="54"/>
        <v>1441|1440020|1105|2025|62099469687|3026|522,8</v>
      </c>
      <c r="B1179" s="21" t="str">
        <f t="shared" si="55"/>
        <v>1441|1440020|1105|2025|1286</v>
      </c>
      <c r="C1179" s="14">
        <v>1441</v>
      </c>
      <c r="D1179" s="14">
        <v>1440020</v>
      </c>
      <c r="E1179" s="14">
        <v>1105</v>
      </c>
      <c r="F1179" s="14">
        <v>2025</v>
      </c>
      <c r="G1179" s="14">
        <v>62099469687</v>
      </c>
      <c r="H1179" s="15" t="s">
        <v>527</v>
      </c>
      <c r="I1179" s="14">
        <v>3026</v>
      </c>
      <c r="J1179" s="14" t="s">
        <v>5</v>
      </c>
      <c r="K1179" s="16">
        <v>45968</v>
      </c>
      <c r="L1179" s="14">
        <v>1286</v>
      </c>
      <c r="M1179" s="34">
        <f t="shared" si="56"/>
        <v>522.79999999999995</v>
      </c>
      <c r="N1179" s="17">
        <v>522.79999999999995</v>
      </c>
      <c r="O1179" s="17">
        <v>0</v>
      </c>
      <c r="P1179" s="3">
        <v>0</v>
      </c>
    </row>
    <row r="1180" spans="1:16" ht="24.95" customHeight="1" x14ac:dyDescent="0.2">
      <c r="A1180" s="21" t="str">
        <f t="shared" si="54"/>
        <v>1441|1440020|1109|2025|1848746962|3026|149,85</v>
      </c>
      <c r="B1180" s="21" t="str">
        <f t="shared" si="55"/>
        <v>1441|1440020|1109|2025|1204</v>
      </c>
      <c r="C1180" s="14">
        <v>1441</v>
      </c>
      <c r="D1180" s="14">
        <v>1440020</v>
      </c>
      <c r="E1180" s="14">
        <v>1109</v>
      </c>
      <c r="F1180" s="14">
        <v>2025</v>
      </c>
      <c r="G1180" s="14">
        <v>1848746962</v>
      </c>
      <c r="H1180" s="15" t="s">
        <v>513</v>
      </c>
      <c r="I1180" s="14">
        <v>3026</v>
      </c>
      <c r="J1180" s="14" t="s">
        <v>5</v>
      </c>
      <c r="K1180" s="16">
        <v>45953</v>
      </c>
      <c r="L1180" s="14">
        <v>1204</v>
      </c>
      <c r="M1180" s="34">
        <f t="shared" si="56"/>
        <v>149.85</v>
      </c>
      <c r="N1180" s="17">
        <v>149.85</v>
      </c>
      <c r="O1180" s="17">
        <v>0</v>
      </c>
      <c r="P1180" s="3">
        <v>0</v>
      </c>
    </row>
    <row r="1181" spans="1:16" ht="24.95" customHeight="1" x14ac:dyDescent="0.2">
      <c r="A1181" s="21" t="str">
        <f t="shared" si="54"/>
        <v>1441|1440020|1112|2025|7390763450|3026|501,72</v>
      </c>
      <c r="B1181" s="21" t="str">
        <f t="shared" si="55"/>
        <v>1441|1440020|1112|2025|1213</v>
      </c>
      <c r="C1181" s="14">
        <v>1441</v>
      </c>
      <c r="D1181" s="14">
        <v>1440020</v>
      </c>
      <c r="E1181" s="14">
        <v>1112</v>
      </c>
      <c r="F1181" s="14">
        <v>2025</v>
      </c>
      <c r="G1181" s="14">
        <v>7390763450</v>
      </c>
      <c r="H1181" s="15" t="s">
        <v>558</v>
      </c>
      <c r="I1181" s="14">
        <v>3026</v>
      </c>
      <c r="J1181" s="14" t="s">
        <v>5</v>
      </c>
      <c r="K1181" s="16">
        <v>45953</v>
      </c>
      <c r="L1181" s="14">
        <v>1213</v>
      </c>
      <c r="M1181" s="34">
        <f t="shared" si="56"/>
        <v>501.72</v>
      </c>
      <c r="N1181" s="17">
        <v>501.72</v>
      </c>
      <c r="O1181" s="17">
        <v>0</v>
      </c>
      <c r="P1181" s="3">
        <v>0</v>
      </c>
    </row>
    <row r="1182" spans="1:16" ht="24.95" customHeight="1" x14ac:dyDescent="0.2">
      <c r="A1182" s="21" t="str">
        <f t="shared" si="54"/>
        <v>1441|1440020|1114|2025|10161604617|3026|422,68</v>
      </c>
      <c r="B1182" s="21" t="str">
        <f t="shared" si="55"/>
        <v>1441|1440020|1114|2025|1256</v>
      </c>
      <c r="C1182" s="14">
        <v>1441</v>
      </c>
      <c r="D1182" s="14">
        <v>1440020</v>
      </c>
      <c r="E1182" s="14">
        <v>1114</v>
      </c>
      <c r="F1182" s="14">
        <v>2025</v>
      </c>
      <c r="G1182" s="14">
        <v>10161604617</v>
      </c>
      <c r="H1182" s="15" t="s">
        <v>559</v>
      </c>
      <c r="I1182" s="14">
        <v>3026</v>
      </c>
      <c r="J1182" s="14" t="s">
        <v>5</v>
      </c>
      <c r="K1182" s="16">
        <v>45964</v>
      </c>
      <c r="L1182" s="14">
        <v>1256</v>
      </c>
      <c r="M1182" s="34">
        <f t="shared" si="56"/>
        <v>422.68</v>
      </c>
      <c r="N1182" s="17">
        <v>422.68</v>
      </c>
      <c r="O1182" s="17">
        <v>0</v>
      </c>
      <c r="P1182" s="3">
        <v>0</v>
      </c>
    </row>
    <row r="1183" spans="1:16" ht="24.95" customHeight="1" x14ac:dyDescent="0.2">
      <c r="A1183" s="21" t="str">
        <f t="shared" si="54"/>
        <v>1441|1440020|1116|2025|4791855655|3026|105,67</v>
      </c>
      <c r="B1183" s="21" t="str">
        <f t="shared" si="55"/>
        <v>1441|1440020|1116|2025|1214</v>
      </c>
      <c r="C1183" s="14">
        <v>1441</v>
      </c>
      <c r="D1183" s="14">
        <v>1440020</v>
      </c>
      <c r="E1183" s="14">
        <v>1116</v>
      </c>
      <c r="F1183" s="14">
        <v>2025</v>
      </c>
      <c r="G1183" s="14">
        <v>4791855655</v>
      </c>
      <c r="H1183" s="15" t="s">
        <v>522</v>
      </c>
      <c r="I1183" s="14">
        <v>3026</v>
      </c>
      <c r="J1183" s="14" t="s">
        <v>5</v>
      </c>
      <c r="K1183" s="16">
        <v>45954</v>
      </c>
      <c r="L1183" s="14">
        <v>1214</v>
      </c>
      <c r="M1183" s="34">
        <f t="shared" si="56"/>
        <v>105.67</v>
      </c>
      <c r="N1183" s="17">
        <v>105.67</v>
      </c>
      <c r="O1183" s="17">
        <v>0</v>
      </c>
      <c r="P1183" s="3">
        <v>0</v>
      </c>
    </row>
    <row r="1184" spans="1:16" ht="24.95" customHeight="1" x14ac:dyDescent="0.2">
      <c r="A1184" s="21" t="str">
        <f t="shared" si="54"/>
        <v>1441|1440020|1118|2025|54702119320|3026|352,98</v>
      </c>
      <c r="B1184" s="21" t="str">
        <f t="shared" si="55"/>
        <v>1441|1440020|1118|2025|1221</v>
      </c>
      <c r="C1184" s="14">
        <v>1441</v>
      </c>
      <c r="D1184" s="14">
        <v>1440020</v>
      </c>
      <c r="E1184" s="14">
        <v>1118</v>
      </c>
      <c r="F1184" s="14">
        <v>2025</v>
      </c>
      <c r="G1184" s="14">
        <v>54702119320</v>
      </c>
      <c r="H1184" s="15" t="s">
        <v>524</v>
      </c>
      <c r="I1184" s="14">
        <v>3026</v>
      </c>
      <c r="J1184" s="14" t="s">
        <v>5</v>
      </c>
      <c r="K1184" s="16">
        <v>45959</v>
      </c>
      <c r="L1184" s="14">
        <v>1221</v>
      </c>
      <c r="M1184" s="34">
        <f t="shared" si="56"/>
        <v>352.98</v>
      </c>
      <c r="N1184" s="17">
        <v>352.98</v>
      </c>
      <c r="O1184" s="17">
        <v>0</v>
      </c>
      <c r="P1184" s="3">
        <v>0</v>
      </c>
    </row>
    <row r="1185" spans="1:16" ht="24.95" customHeight="1" x14ac:dyDescent="0.2">
      <c r="A1185" s="21" t="str">
        <f t="shared" si="54"/>
        <v>1441|1440020|1125|2025|6012774656|3026|105,67</v>
      </c>
      <c r="B1185" s="21" t="str">
        <f t="shared" si="55"/>
        <v>1441|1440020|1125|2025|1216</v>
      </c>
      <c r="C1185" s="14">
        <v>1441</v>
      </c>
      <c r="D1185" s="14">
        <v>1440020</v>
      </c>
      <c r="E1185" s="14">
        <v>1125</v>
      </c>
      <c r="F1185" s="14">
        <v>2025</v>
      </c>
      <c r="G1185" s="14">
        <v>6012774656</v>
      </c>
      <c r="H1185" s="15" t="s">
        <v>560</v>
      </c>
      <c r="I1185" s="14">
        <v>3026</v>
      </c>
      <c r="J1185" s="14" t="s">
        <v>5</v>
      </c>
      <c r="K1185" s="16">
        <v>45954</v>
      </c>
      <c r="L1185" s="14">
        <v>1216</v>
      </c>
      <c r="M1185" s="34">
        <f t="shared" si="56"/>
        <v>105.67</v>
      </c>
      <c r="N1185" s="17">
        <v>105.67</v>
      </c>
      <c r="O1185" s="17">
        <v>0</v>
      </c>
      <c r="P1185" s="3">
        <v>0</v>
      </c>
    </row>
    <row r="1186" spans="1:16" ht="24.95" customHeight="1" x14ac:dyDescent="0.2">
      <c r="A1186" s="21" t="str">
        <f t="shared" si="54"/>
        <v>1441|1440020|1126|2025|199278601|1501|865,68</v>
      </c>
      <c r="B1186" s="21" t="str">
        <f t="shared" si="55"/>
        <v>1441|1440020|1126|2025|1131</v>
      </c>
      <c r="C1186" s="14">
        <v>1441</v>
      </c>
      <c r="D1186" s="14">
        <v>1440020</v>
      </c>
      <c r="E1186" s="14">
        <v>1126</v>
      </c>
      <c r="F1186" s="14">
        <v>2025</v>
      </c>
      <c r="G1186" s="14">
        <v>199278601</v>
      </c>
      <c r="H1186" s="15" t="s">
        <v>538</v>
      </c>
      <c r="I1186" s="14">
        <v>1501</v>
      </c>
      <c r="J1186" s="14" t="s">
        <v>539</v>
      </c>
      <c r="K1186" s="16">
        <v>45943</v>
      </c>
      <c r="L1186" s="14">
        <v>1131</v>
      </c>
      <c r="M1186" s="34">
        <f t="shared" si="56"/>
        <v>865.68</v>
      </c>
      <c r="N1186" s="17">
        <v>865.68</v>
      </c>
      <c r="O1186" s="17">
        <v>0</v>
      </c>
      <c r="P1186" s="3">
        <v>0</v>
      </c>
    </row>
    <row r="1187" spans="1:16" ht="24.95" customHeight="1" x14ac:dyDescent="0.2">
      <c r="A1187" s="21" t="str">
        <f t="shared" si="54"/>
        <v>1441|1440020|1127|2025|1230625607|1501|865,68</v>
      </c>
      <c r="B1187" s="21" t="str">
        <f t="shared" si="55"/>
        <v>1441|1440020|1127|2025|1132</v>
      </c>
      <c r="C1187" s="14">
        <v>1441</v>
      </c>
      <c r="D1187" s="14">
        <v>1440020</v>
      </c>
      <c r="E1187" s="14">
        <v>1127</v>
      </c>
      <c r="F1187" s="14">
        <v>2025</v>
      </c>
      <c r="G1187" s="14">
        <v>1230625607</v>
      </c>
      <c r="H1187" s="15" t="s">
        <v>540</v>
      </c>
      <c r="I1187" s="14">
        <v>1501</v>
      </c>
      <c r="J1187" s="14" t="s">
        <v>539</v>
      </c>
      <c r="K1187" s="16">
        <v>45943</v>
      </c>
      <c r="L1187" s="14">
        <v>1132</v>
      </c>
      <c r="M1187" s="34">
        <f t="shared" si="56"/>
        <v>865.68</v>
      </c>
      <c r="N1187" s="17">
        <v>865.68</v>
      </c>
      <c r="O1187" s="17">
        <v>0</v>
      </c>
      <c r="P1187" s="3">
        <v>0</v>
      </c>
    </row>
    <row r="1188" spans="1:16" ht="24.95" customHeight="1" x14ac:dyDescent="0.2">
      <c r="A1188" s="21" t="str">
        <f t="shared" si="54"/>
        <v>1441|1440020|1131|2025|1848746962|3026|149,85</v>
      </c>
      <c r="B1188" s="21" t="str">
        <f t="shared" si="55"/>
        <v>1441|1440020|1131|2025|1136</v>
      </c>
      <c r="C1188" s="14">
        <v>1441</v>
      </c>
      <c r="D1188" s="14">
        <v>1440020</v>
      </c>
      <c r="E1188" s="14">
        <v>1131</v>
      </c>
      <c r="F1188" s="14">
        <v>2025</v>
      </c>
      <c r="G1188" s="14">
        <v>1848746962</v>
      </c>
      <c r="H1188" s="15" t="s">
        <v>513</v>
      </c>
      <c r="I1188" s="14">
        <v>3026</v>
      </c>
      <c r="J1188" s="14" t="s">
        <v>5</v>
      </c>
      <c r="K1188" s="16">
        <v>45944</v>
      </c>
      <c r="L1188" s="14">
        <v>1136</v>
      </c>
      <c r="M1188" s="34">
        <f t="shared" si="56"/>
        <v>149.85</v>
      </c>
      <c r="N1188" s="17">
        <v>149.85</v>
      </c>
      <c r="O1188" s="17">
        <v>0</v>
      </c>
      <c r="P1188" s="3">
        <v>0</v>
      </c>
    </row>
    <row r="1189" spans="1:16" ht="24.95" customHeight="1" x14ac:dyDescent="0.2">
      <c r="A1189" s="21" t="str">
        <f t="shared" si="54"/>
        <v>1441|1440020|1133|2025|1848746962|3026|149,85</v>
      </c>
      <c r="B1189" s="21" t="str">
        <f t="shared" si="55"/>
        <v>1441|1440020|1133|2025|1138</v>
      </c>
      <c r="C1189" s="14">
        <v>1441</v>
      </c>
      <c r="D1189" s="14">
        <v>1440020</v>
      </c>
      <c r="E1189" s="14">
        <v>1133</v>
      </c>
      <c r="F1189" s="14">
        <v>2025</v>
      </c>
      <c r="G1189" s="14">
        <v>1848746962</v>
      </c>
      <c r="H1189" s="15" t="s">
        <v>513</v>
      </c>
      <c r="I1189" s="14">
        <v>3026</v>
      </c>
      <c r="J1189" s="14" t="s">
        <v>5</v>
      </c>
      <c r="K1189" s="16">
        <v>45944</v>
      </c>
      <c r="L1189" s="14">
        <v>1138</v>
      </c>
      <c r="M1189" s="34">
        <f t="shared" si="56"/>
        <v>149.85</v>
      </c>
      <c r="N1189" s="17">
        <v>149.85</v>
      </c>
      <c r="O1189" s="17">
        <v>0</v>
      </c>
      <c r="P1189" s="3">
        <v>0</v>
      </c>
    </row>
    <row r="1190" spans="1:16" ht="24.95" customHeight="1" x14ac:dyDescent="0.2">
      <c r="A1190" s="21" t="str">
        <f t="shared" si="54"/>
        <v>1441|1440020|1135|2025|1848746962|3026|149,85</v>
      </c>
      <c r="B1190" s="21" t="str">
        <f t="shared" si="55"/>
        <v>1441|1440020|1135|2025|1140</v>
      </c>
      <c r="C1190" s="14">
        <v>1441</v>
      </c>
      <c r="D1190" s="14">
        <v>1440020</v>
      </c>
      <c r="E1190" s="14">
        <v>1135</v>
      </c>
      <c r="F1190" s="14">
        <v>2025</v>
      </c>
      <c r="G1190" s="14">
        <v>1848746962</v>
      </c>
      <c r="H1190" s="15" t="s">
        <v>513</v>
      </c>
      <c r="I1190" s="14">
        <v>3026</v>
      </c>
      <c r="J1190" s="14" t="s">
        <v>5</v>
      </c>
      <c r="K1190" s="16">
        <v>45944</v>
      </c>
      <c r="L1190" s="14">
        <v>1140</v>
      </c>
      <c r="M1190" s="34">
        <f t="shared" si="56"/>
        <v>149.85</v>
      </c>
      <c r="N1190" s="17">
        <v>149.85</v>
      </c>
      <c r="O1190" s="17">
        <v>0</v>
      </c>
      <c r="P1190" s="3">
        <v>0</v>
      </c>
    </row>
    <row r="1191" spans="1:16" ht="24.95" customHeight="1" x14ac:dyDescent="0.2">
      <c r="A1191" s="21" t="str">
        <f t="shared" si="54"/>
        <v>1441|1440020|1169|2025|4487550688|3699|980</v>
      </c>
      <c r="B1191" s="21" t="str">
        <f t="shared" si="55"/>
        <v>1441|1440020|1169|2025|1149</v>
      </c>
      <c r="C1191" s="14">
        <v>1441</v>
      </c>
      <c r="D1191" s="14">
        <v>1440020</v>
      </c>
      <c r="E1191" s="14">
        <v>1169</v>
      </c>
      <c r="F1191" s="14">
        <v>2025</v>
      </c>
      <c r="G1191" s="14">
        <v>4487550688</v>
      </c>
      <c r="H1191" s="15" t="s">
        <v>561</v>
      </c>
      <c r="I1191" s="14">
        <v>3699</v>
      </c>
      <c r="J1191" s="14" t="s">
        <v>153</v>
      </c>
      <c r="K1191" s="16">
        <v>45945</v>
      </c>
      <c r="L1191" s="14">
        <v>1149</v>
      </c>
      <c r="M1191" s="34">
        <f t="shared" si="56"/>
        <v>980</v>
      </c>
      <c r="N1191" s="17">
        <v>980</v>
      </c>
      <c r="O1191" s="17">
        <v>0</v>
      </c>
      <c r="P1191" s="3">
        <v>0</v>
      </c>
    </row>
    <row r="1192" spans="1:16" ht="24.95" customHeight="1" x14ac:dyDescent="0.2">
      <c r="A1192" s="21" t="str">
        <f t="shared" si="54"/>
        <v>1441|1440020|1180|2025|70084122153|3612|1400</v>
      </c>
      <c r="B1192" s="21" t="str">
        <f t="shared" si="55"/>
        <v>1441|1440020|1180|2025|1156</v>
      </c>
      <c r="C1192" s="14">
        <v>1441</v>
      </c>
      <c r="D1192" s="14">
        <v>1440020</v>
      </c>
      <c r="E1192" s="14">
        <v>1180</v>
      </c>
      <c r="F1192" s="14">
        <v>2025</v>
      </c>
      <c r="G1192" s="14">
        <v>70084122153</v>
      </c>
      <c r="H1192" s="15" t="s">
        <v>562</v>
      </c>
      <c r="I1192" s="14">
        <v>3612</v>
      </c>
      <c r="J1192" s="14" t="s">
        <v>153</v>
      </c>
      <c r="K1192" s="16">
        <v>45947</v>
      </c>
      <c r="L1192" s="14">
        <v>1156</v>
      </c>
      <c r="M1192" s="34">
        <f t="shared" si="56"/>
        <v>1400</v>
      </c>
      <c r="N1192" s="17">
        <v>1400</v>
      </c>
      <c r="O1192" s="17">
        <v>0</v>
      </c>
      <c r="P1192" s="3">
        <v>0</v>
      </c>
    </row>
    <row r="1193" spans="1:16" ht="24.95" customHeight="1" x14ac:dyDescent="0.2">
      <c r="A1193" s="21" t="str">
        <f t="shared" si="54"/>
        <v>1441|1440020|1183|2025|88378110397|3302|295,74</v>
      </c>
      <c r="B1193" s="21" t="str">
        <f t="shared" si="55"/>
        <v>1441|1440020|1183|2025|1175</v>
      </c>
      <c r="C1193" s="14">
        <v>1441</v>
      </c>
      <c r="D1193" s="14">
        <v>1440020</v>
      </c>
      <c r="E1193" s="14">
        <v>1183</v>
      </c>
      <c r="F1193" s="14">
        <v>2025</v>
      </c>
      <c r="G1193" s="14">
        <v>88378110397</v>
      </c>
      <c r="H1193" s="15" t="s">
        <v>563</v>
      </c>
      <c r="I1193" s="14">
        <v>3302</v>
      </c>
      <c r="J1193" s="14" t="s">
        <v>146</v>
      </c>
      <c r="K1193" s="16">
        <v>45950</v>
      </c>
      <c r="L1193" s="14">
        <v>1175</v>
      </c>
      <c r="M1193" s="34">
        <f t="shared" si="56"/>
        <v>295.74</v>
      </c>
      <c r="N1193" s="17">
        <v>295.74</v>
      </c>
      <c r="O1193" s="17">
        <v>0</v>
      </c>
      <c r="P1193" s="3">
        <v>0</v>
      </c>
    </row>
    <row r="1194" spans="1:16" ht="24.95" customHeight="1" x14ac:dyDescent="0.2">
      <c r="A1194" s="21" t="str">
        <f t="shared" si="54"/>
        <v>1441|1440020|1186|2025|3623721603|3026|708,18</v>
      </c>
      <c r="B1194" s="21" t="str">
        <f t="shared" si="55"/>
        <v>1441|1440020|1186|2025|1274</v>
      </c>
      <c r="C1194" s="14">
        <v>1441</v>
      </c>
      <c r="D1194" s="14">
        <v>1440020</v>
      </c>
      <c r="E1194" s="14">
        <v>1186</v>
      </c>
      <c r="F1194" s="14">
        <v>2025</v>
      </c>
      <c r="G1194" s="14">
        <v>3623721603</v>
      </c>
      <c r="H1194" s="15" t="s">
        <v>564</v>
      </c>
      <c r="I1194" s="14">
        <v>3026</v>
      </c>
      <c r="J1194" s="14" t="s">
        <v>5</v>
      </c>
      <c r="K1194" s="16">
        <v>45967</v>
      </c>
      <c r="L1194" s="14">
        <v>1274</v>
      </c>
      <c r="M1194" s="34">
        <f t="shared" si="56"/>
        <v>708.18</v>
      </c>
      <c r="N1194" s="17">
        <v>708.18</v>
      </c>
      <c r="O1194" s="17">
        <v>0</v>
      </c>
      <c r="P1194" s="3">
        <v>0</v>
      </c>
    </row>
    <row r="1195" spans="1:16" ht="24.95" customHeight="1" x14ac:dyDescent="0.2">
      <c r="A1195" s="21" t="str">
        <f t="shared" si="54"/>
        <v>1441|1440020|1189|2025|5219918621|3612|1400</v>
      </c>
      <c r="B1195" s="21" t="str">
        <f t="shared" si="55"/>
        <v>1441|1440020|1189|2025|1172</v>
      </c>
      <c r="C1195" s="14">
        <v>1441</v>
      </c>
      <c r="D1195" s="14">
        <v>1440020</v>
      </c>
      <c r="E1195" s="14">
        <v>1189</v>
      </c>
      <c r="F1195" s="14">
        <v>2025</v>
      </c>
      <c r="G1195" s="14">
        <v>5219918621</v>
      </c>
      <c r="H1195" s="15" t="s">
        <v>565</v>
      </c>
      <c r="I1195" s="14">
        <v>3612</v>
      </c>
      <c r="J1195" s="14" t="s">
        <v>153</v>
      </c>
      <c r="K1195" s="16">
        <v>45950</v>
      </c>
      <c r="L1195" s="14">
        <v>1172</v>
      </c>
      <c r="M1195" s="34">
        <f t="shared" si="56"/>
        <v>1400</v>
      </c>
      <c r="N1195" s="17">
        <v>1400</v>
      </c>
      <c r="O1195" s="17">
        <v>0</v>
      </c>
      <c r="P1195" s="3">
        <v>0</v>
      </c>
    </row>
    <row r="1196" spans="1:16" ht="24.95" customHeight="1" x14ac:dyDescent="0.2">
      <c r="A1196" s="21" t="str">
        <f t="shared" si="54"/>
        <v>1441|1440020|1193|2025|260102164|3302|232,75</v>
      </c>
      <c r="B1196" s="21" t="str">
        <f t="shared" si="55"/>
        <v>1441|1440020|1193|2025|1193</v>
      </c>
      <c r="C1196" s="14">
        <v>1441</v>
      </c>
      <c r="D1196" s="14">
        <v>1440020</v>
      </c>
      <c r="E1196" s="14">
        <v>1193</v>
      </c>
      <c r="F1196" s="14">
        <v>2025</v>
      </c>
      <c r="G1196" s="14">
        <v>260102164</v>
      </c>
      <c r="H1196" s="15" t="s">
        <v>566</v>
      </c>
      <c r="I1196" s="14">
        <v>3302</v>
      </c>
      <c r="J1196" s="14" t="s">
        <v>146</v>
      </c>
      <c r="K1196" s="16">
        <v>45951</v>
      </c>
      <c r="L1196" s="14">
        <v>1193</v>
      </c>
      <c r="M1196" s="34">
        <f t="shared" si="56"/>
        <v>232.75</v>
      </c>
      <c r="N1196" s="17">
        <v>232.75</v>
      </c>
      <c r="O1196" s="17">
        <v>0</v>
      </c>
      <c r="P1196" s="3">
        <v>0</v>
      </c>
    </row>
    <row r="1197" spans="1:16" ht="24.95" customHeight="1" x14ac:dyDescent="0.2">
      <c r="A1197" s="21" t="str">
        <f t="shared" si="54"/>
        <v>1441|1440020|1194|2025|4001056674|3699|717,4</v>
      </c>
      <c r="B1197" s="21" t="str">
        <f t="shared" si="55"/>
        <v>1441|1440020|1194|2025|1185</v>
      </c>
      <c r="C1197" s="14">
        <v>1441</v>
      </c>
      <c r="D1197" s="14">
        <v>1440020</v>
      </c>
      <c r="E1197" s="14">
        <v>1194</v>
      </c>
      <c r="F1197" s="14">
        <v>2025</v>
      </c>
      <c r="G1197" s="14">
        <v>4001056674</v>
      </c>
      <c r="H1197" s="15" t="s">
        <v>567</v>
      </c>
      <c r="I1197" s="14">
        <v>3699</v>
      </c>
      <c r="J1197" s="14" t="s">
        <v>153</v>
      </c>
      <c r="K1197" s="16">
        <v>45950</v>
      </c>
      <c r="L1197" s="14">
        <v>1185</v>
      </c>
      <c r="M1197" s="34">
        <f t="shared" si="56"/>
        <v>717.4</v>
      </c>
      <c r="N1197" s="17">
        <v>717.4</v>
      </c>
      <c r="O1197" s="17">
        <v>0</v>
      </c>
      <c r="P1197" s="3">
        <v>0</v>
      </c>
    </row>
    <row r="1198" spans="1:16" ht="24.95" customHeight="1" x14ac:dyDescent="0.2">
      <c r="A1198" s="21" t="str">
        <f t="shared" si="54"/>
        <v>1441|1440020|1196|2025|5877912682|3026|235,32</v>
      </c>
      <c r="B1198" s="21" t="str">
        <f t="shared" si="55"/>
        <v>1441|1440020|1196|2025|1220</v>
      </c>
      <c r="C1198" s="14">
        <v>1441</v>
      </c>
      <c r="D1198" s="14">
        <v>1440020</v>
      </c>
      <c r="E1198" s="14">
        <v>1196</v>
      </c>
      <c r="F1198" s="14">
        <v>2025</v>
      </c>
      <c r="G1198" s="14">
        <v>5877912682</v>
      </c>
      <c r="H1198" s="15" t="s">
        <v>518</v>
      </c>
      <c r="I1198" s="14">
        <v>3026</v>
      </c>
      <c r="J1198" s="14" t="s">
        <v>5</v>
      </c>
      <c r="K1198" s="16">
        <v>45959</v>
      </c>
      <c r="L1198" s="14">
        <v>1220</v>
      </c>
      <c r="M1198" s="34">
        <f t="shared" si="56"/>
        <v>235.32</v>
      </c>
      <c r="N1198" s="17">
        <v>235.32</v>
      </c>
      <c r="O1198" s="17">
        <v>0</v>
      </c>
      <c r="P1198" s="3">
        <v>0</v>
      </c>
    </row>
    <row r="1199" spans="1:16" ht="24.95" customHeight="1" x14ac:dyDescent="0.2">
      <c r="A1199" s="21" t="str">
        <f t="shared" si="54"/>
        <v>1441|1440020|1199|2025|6225723692|3026|276,39</v>
      </c>
      <c r="B1199" s="21" t="str">
        <f t="shared" si="55"/>
        <v>1441|1440020|1199|2025|1225</v>
      </c>
      <c r="C1199" s="14">
        <v>1441</v>
      </c>
      <c r="D1199" s="14">
        <v>1440020</v>
      </c>
      <c r="E1199" s="14">
        <v>1199</v>
      </c>
      <c r="F1199" s="14">
        <v>2025</v>
      </c>
      <c r="G1199" s="14">
        <v>6225723692</v>
      </c>
      <c r="H1199" s="15" t="s">
        <v>537</v>
      </c>
      <c r="I1199" s="14">
        <v>3026</v>
      </c>
      <c r="J1199" s="14" t="s">
        <v>5</v>
      </c>
      <c r="K1199" s="16">
        <v>45959</v>
      </c>
      <c r="L1199" s="14">
        <v>1225</v>
      </c>
      <c r="M1199" s="34">
        <f t="shared" si="56"/>
        <v>276.39</v>
      </c>
      <c r="N1199" s="17">
        <v>276.39</v>
      </c>
      <c r="O1199" s="17">
        <v>0</v>
      </c>
      <c r="P1199" s="3">
        <v>0</v>
      </c>
    </row>
    <row r="1200" spans="1:16" ht="24.95" customHeight="1" x14ac:dyDescent="0.2">
      <c r="A1200" s="21" t="str">
        <f t="shared" si="54"/>
        <v>1441|1440020|1202|2025|905301609|3026|330,78</v>
      </c>
      <c r="B1200" s="21" t="str">
        <f t="shared" si="55"/>
        <v>1441|1440020|1202|2025|1223</v>
      </c>
      <c r="C1200" s="14">
        <v>1441</v>
      </c>
      <c r="D1200" s="14">
        <v>1440020</v>
      </c>
      <c r="E1200" s="14">
        <v>1202</v>
      </c>
      <c r="F1200" s="14">
        <v>2025</v>
      </c>
      <c r="G1200" s="14">
        <v>905301609</v>
      </c>
      <c r="H1200" s="15" t="s">
        <v>542</v>
      </c>
      <c r="I1200" s="14">
        <v>3026</v>
      </c>
      <c r="J1200" s="14" t="s">
        <v>5</v>
      </c>
      <c r="K1200" s="16">
        <v>45959</v>
      </c>
      <c r="L1200" s="14">
        <v>1223</v>
      </c>
      <c r="M1200" s="34">
        <f t="shared" si="56"/>
        <v>330.78</v>
      </c>
      <c r="N1200" s="17">
        <v>330.78</v>
      </c>
      <c r="O1200" s="17">
        <v>0</v>
      </c>
      <c r="P1200" s="3">
        <v>0</v>
      </c>
    </row>
    <row r="1201" spans="1:16" ht="24.95" customHeight="1" x14ac:dyDescent="0.2">
      <c r="A1201" s="21" t="str">
        <f t="shared" si="54"/>
        <v>1441|1440020|1203|2025|4689808651|3612|2500</v>
      </c>
      <c r="B1201" s="21" t="str">
        <f t="shared" si="55"/>
        <v>1441|1440020|1203|2025|1199</v>
      </c>
      <c r="C1201" s="14">
        <v>1441</v>
      </c>
      <c r="D1201" s="14">
        <v>1440020</v>
      </c>
      <c r="E1201" s="14">
        <v>1203</v>
      </c>
      <c r="F1201" s="14">
        <v>2025</v>
      </c>
      <c r="G1201" s="14">
        <v>4689808651</v>
      </c>
      <c r="H1201" s="15" t="s">
        <v>568</v>
      </c>
      <c r="I1201" s="14">
        <v>3612</v>
      </c>
      <c r="J1201" s="14" t="s">
        <v>153</v>
      </c>
      <c r="K1201" s="16">
        <v>45952</v>
      </c>
      <c r="L1201" s="14">
        <v>1199</v>
      </c>
      <c r="M1201" s="34">
        <f t="shared" si="56"/>
        <v>2500</v>
      </c>
      <c r="N1201" s="17">
        <v>2500</v>
      </c>
      <c r="O1201" s="17">
        <v>0</v>
      </c>
      <c r="P1201" s="3">
        <v>0</v>
      </c>
    </row>
    <row r="1202" spans="1:16" ht="24.95" customHeight="1" x14ac:dyDescent="0.2">
      <c r="A1202" s="21" t="str">
        <f t="shared" si="54"/>
        <v>1441|1440020|1206|2025|1848746962|3026|149,85</v>
      </c>
      <c r="B1202" s="21" t="str">
        <f t="shared" si="55"/>
        <v>1441|1440020|1206|2025|1281</v>
      </c>
      <c r="C1202" s="14">
        <v>1441</v>
      </c>
      <c r="D1202" s="14">
        <v>1440020</v>
      </c>
      <c r="E1202" s="14">
        <v>1206</v>
      </c>
      <c r="F1202" s="14">
        <v>2025</v>
      </c>
      <c r="G1202" s="14">
        <v>1848746962</v>
      </c>
      <c r="H1202" s="15" t="s">
        <v>513</v>
      </c>
      <c r="I1202" s="14">
        <v>3026</v>
      </c>
      <c r="J1202" s="14" t="s">
        <v>5</v>
      </c>
      <c r="K1202" s="16">
        <v>45968</v>
      </c>
      <c r="L1202" s="14">
        <v>1281</v>
      </c>
      <c r="M1202" s="34">
        <f t="shared" si="56"/>
        <v>149.85</v>
      </c>
      <c r="N1202" s="17">
        <v>149.85</v>
      </c>
      <c r="O1202" s="17">
        <v>0</v>
      </c>
      <c r="P1202" s="3">
        <v>0</v>
      </c>
    </row>
    <row r="1203" spans="1:16" ht="24.95" customHeight="1" x14ac:dyDescent="0.2">
      <c r="A1203" s="21" t="str">
        <f t="shared" si="54"/>
        <v>1441|1440020|1210|2025|12388992699|3612|1100</v>
      </c>
      <c r="B1203" s="21" t="str">
        <f t="shared" si="55"/>
        <v>1441|1440020|1210|2025|1224</v>
      </c>
      <c r="C1203" s="14">
        <v>1441</v>
      </c>
      <c r="D1203" s="14">
        <v>1440020</v>
      </c>
      <c r="E1203" s="14">
        <v>1210</v>
      </c>
      <c r="F1203" s="14">
        <v>2025</v>
      </c>
      <c r="G1203" s="14">
        <v>12388992699</v>
      </c>
      <c r="H1203" s="15" t="s">
        <v>569</v>
      </c>
      <c r="I1203" s="14">
        <v>3612</v>
      </c>
      <c r="J1203" s="14" t="s">
        <v>153</v>
      </c>
      <c r="K1203" s="16">
        <v>45959</v>
      </c>
      <c r="L1203" s="14">
        <v>1224</v>
      </c>
      <c r="M1203" s="34">
        <f t="shared" si="56"/>
        <v>1100</v>
      </c>
      <c r="N1203" s="17">
        <v>1100</v>
      </c>
      <c r="O1203" s="17">
        <v>0</v>
      </c>
      <c r="P1203" s="3">
        <v>0</v>
      </c>
    </row>
    <row r="1204" spans="1:16" ht="24.95" customHeight="1" x14ac:dyDescent="0.2">
      <c r="A1204" s="21" t="str">
        <f t="shared" si="54"/>
        <v>1441|1440020|1215|2025|4349151656|3612|1100</v>
      </c>
      <c r="B1204" s="21" t="str">
        <f t="shared" si="55"/>
        <v>1441|1440020|1215|2025|1228</v>
      </c>
      <c r="C1204" s="14">
        <v>1441</v>
      </c>
      <c r="D1204" s="14">
        <v>1440020</v>
      </c>
      <c r="E1204" s="14">
        <v>1215</v>
      </c>
      <c r="F1204" s="14">
        <v>2025</v>
      </c>
      <c r="G1204" s="14">
        <v>4349151656</v>
      </c>
      <c r="H1204" s="15" t="s">
        <v>570</v>
      </c>
      <c r="I1204" s="14">
        <v>3612</v>
      </c>
      <c r="J1204" s="14" t="s">
        <v>153</v>
      </c>
      <c r="K1204" s="16">
        <v>45964</v>
      </c>
      <c r="L1204" s="14">
        <v>1228</v>
      </c>
      <c r="M1204" s="34">
        <f t="shared" si="56"/>
        <v>1100</v>
      </c>
      <c r="N1204" s="17">
        <v>1100</v>
      </c>
      <c r="O1204" s="17">
        <v>0</v>
      </c>
      <c r="P1204" s="3">
        <v>0</v>
      </c>
    </row>
    <row r="1205" spans="1:16" ht="24.95" customHeight="1" x14ac:dyDescent="0.2">
      <c r="A1205" s="21" t="str">
        <f t="shared" si="54"/>
        <v>1441|1440020|1221|2025|80951694634|1501|865,68</v>
      </c>
      <c r="B1205" s="21" t="str">
        <f t="shared" si="55"/>
        <v>1441|1440020|1221|2025|1238</v>
      </c>
      <c r="C1205" s="14">
        <v>1441</v>
      </c>
      <c r="D1205" s="14">
        <v>1440020</v>
      </c>
      <c r="E1205" s="14">
        <v>1221</v>
      </c>
      <c r="F1205" s="14">
        <v>2025</v>
      </c>
      <c r="G1205" s="14">
        <v>80951694634</v>
      </c>
      <c r="H1205" s="15" t="s">
        <v>541</v>
      </c>
      <c r="I1205" s="14">
        <v>1501</v>
      </c>
      <c r="J1205" s="14" t="s">
        <v>539</v>
      </c>
      <c r="K1205" s="16">
        <v>45964</v>
      </c>
      <c r="L1205" s="14">
        <v>1238</v>
      </c>
      <c r="M1205" s="34">
        <f t="shared" si="56"/>
        <v>865.68</v>
      </c>
      <c r="N1205" s="17">
        <v>865.68</v>
      </c>
      <c r="O1205" s="17">
        <v>0</v>
      </c>
      <c r="P1205" s="3">
        <v>0</v>
      </c>
    </row>
    <row r="1206" spans="1:16" ht="24.95" customHeight="1" x14ac:dyDescent="0.2">
      <c r="A1206" s="21" t="str">
        <f t="shared" si="54"/>
        <v>1441|1440020|1222|2025|199278601|1501|865,68</v>
      </c>
      <c r="B1206" s="21" t="str">
        <f t="shared" si="55"/>
        <v>1441|1440020|1222|2025|1240</v>
      </c>
      <c r="C1206" s="14">
        <v>1441</v>
      </c>
      <c r="D1206" s="14">
        <v>1440020</v>
      </c>
      <c r="E1206" s="14">
        <v>1222</v>
      </c>
      <c r="F1206" s="14">
        <v>2025</v>
      </c>
      <c r="G1206" s="14">
        <v>199278601</v>
      </c>
      <c r="H1206" s="15" t="s">
        <v>538</v>
      </c>
      <c r="I1206" s="14">
        <v>1501</v>
      </c>
      <c r="J1206" s="14" t="s">
        <v>539</v>
      </c>
      <c r="K1206" s="16">
        <v>45964</v>
      </c>
      <c r="L1206" s="14">
        <v>1240</v>
      </c>
      <c r="M1206" s="34">
        <f t="shared" si="56"/>
        <v>865.68</v>
      </c>
      <c r="N1206" s="17">
        <v>865.68</v>
      </c>
      <c r="O1206" s="17">
        <v>0</v>
      </c>
      <c r="P1206" s="3">
        <v>0</v>
      </c>
    </row>
    <row r="1207" spans="1:16" ht="24.95" customHeight="1" x14ac:dyDescent="0.2">
      <c r="A1207" s="21" t="str">
        <f t="shared" si="54"/>
        <v>1441|1440020|1223|2025|1230625607|1501|865,68</v>
      </c>
      <c r="B1207" s="21" t="str">
        <f t="shared" si="55"/>
        <v>1441|1440020|1223|2025|1242</v>
      </c>
      <c r="C1207" s="14">
        <v>1441</v>
      </c>
      <c r="D1207" s="14">
        <v>1440020</v>
      </c>
      <c r="E1207" s="14">
        <v>1223</v>
      </c>
      <c r="F1207" s="14">
        <v>2025</v>
      </c>
      <c r="G1207" s="14">
        <v>1230625607</v>
      </c>
      <c r="H1207" s="15" t="s">
        <v>540</v>
      </c>
      <c r="I1207" s="14">
        <v>1501</v>
      </c>
      <c r="J1207" s="14" t="s">
        <v>539</v>
      </c>
      <c r="K1207" s="16">
        <v>45964</v>
      </c>
      <c r="L1207" s="14">
        <v>1242</v>
      </c>
      <c r="M1207" s="34">
        <f t="shared" si="56"/>
        <v>865.68</v>
      </c>
      <c r="N1207" s="17">
        <v>865.68</v>
      </c>
      <c r="O1207" s="17">
        <v>0</v>
      </c>
      <c r="P1207" s="3">
        <v>0</v>
      </c>
    </row>
    <row r="1208" spans="1:16" ht="24.95" customHeight="1" x14ac:dyDescent="0.2">
      <c r="A1208" s="21" t="str">
        <f t="shared" si="54"/>
        <v>1441|1440020|1262|2025|4487550688|3612|1100</v>
      </c>
      <c r="B1208" s="21" t="str">
        <f t="shared" si="55"/>
        <v>1441|1440020|1262|2025|1264</v>
      </c>
      <c r="C1208" s="14">
        <v>1441</v>
      </c>
      <c r="D1208" s="14">
        <v>1440020</v>
      </c>
      <c r="E1208" s="14">
        <v>1262</v>
      </c>
      <c r="F1208" s="14">
        <v>2025</v>
      </c>
      <c r="G1208" s="14">
        <v>4487550688</v>
      </c>
      <c r="H1208" s="15" t="s">
        <v>561</v>
      </c>
      <c r="I1208" s="14">
        <v>3612</v>
      </c>
      <c r="J1208" s="14" t="s">
        <v>153</v>
      </c>
      <c r="K1208" s="16">
        <v>45964</v>
      </c>
      <c r="L1208" s="14">
        <v>1264</v>
      </c>
      <c r="M1208" s="34">
        <f t="shared" si="56"/>
        <v>1100</v>
      </c>
      <c r="N1208" s="17">
        <v>1100</v>
      </c>
      <c r="O1208" s="17">
        <v>0</v>
      </c>
      <c r="P1208" s="3">
        <v>0</v>
      </c>
    </row>
    <row r="1209" spans="1:16" ht="24.95" customHeight="1" x14ac:dyDescent="0.2">
      <c r="A1209" s="21" t="str">
        <f t="shared" si="54"/>
        <v>1441|1440020|1292|2025|85508586687|1501|252,59</v>
      </c>
      <c r="B1209" s="21" t="str">
        <f t="shared" si="55"/>
        <v>1441|1440020|1292|2025|1292</v>
      </c>
      <c r="C1209" s="14">
        <v>1441</v>
      </c>
      <c r="D1209" s="14">
        <v>1440020</v>
      </c>
      <c r="E1209" s="14">
        <v>1292</v>
      </c>
      <c r="F1209" s="14">
        <v>2025</v>
      </c>
      <c r="G1209" s="14">
        <v>85508586687</v>
      </c>
      <c r="H1209" s="15" t="s">
        <v>571</v>
      </c>
      <c r="I1209" s="14">
        <v>1501</v>
      </c>
      <c r="J1209" s="14" t="s">
        <v>539</v>
      </c>
      <c r="K1209" s="16">
        <v>45973</v>
      </c>
      <c r="L1209" s="14">
        <v>1292</v>
      </c>
      <c r="M1209" s="34">
        <f t="shared" si="56"/>
        <v>252.59</v>
      </c>
      <c r="N1209" s="17">
        <v>252.59</v>
      </c>
      <c r="O1209" s="17">
        <v>0</v>
      </c>
      <c r="P1209" s="3">
        <v>0</v>
      </c>
    </row>
    <row r="1210" spans="1:16" ht="24.95" customHeight="1" x14ac:dyDescent="0.2">
      <c r="A1210" s="21" t="str">
        <f t="shared" si="54"/>
        <v>1441|1440020|1293|2025|1230625607|1501|252,59</v>
      </c>
      <c r="B1210" s="21" t="str">
        <f t="shared" si="55"/>
        <v>1441|1440020|1293|2025|1293</v>
      </c>
      <c r="C1210" s="14">
        <v>1441</v>
      </c>
      <c r="D1210" s="14">
        <v>1440020</v>
      </c>
      <c r="E1210" s="14">
        <v>1293</v>
      </c>
      <c r="F1210" s="14">
        <v>2025</v>
      </c>
      <c r="G1210" s="14">
        <v>1230625607</v>
      </c>
      <c r="H1210" s="15" t="s">
        <v>540</v>
      </c>
      <c r="I1210" s="14">
        <v>1501</v>
      </c>
      <c r="J1210" s="14" t="s">
        <v>539</v>
      </c>
      <c r="K1210" s="16">
        <v>45973</v>
      </c>
      <c r="L1210" s="14">
        <v>1293</v>
      </c>
      <c r="M1210" s="34">
        <f t="shared" si="56"/>
        <v>252.59</v>
      </c>
      <c r="N1210" s="17">
        <v>252.59</v>
      </c>
      <c r="O1210" s="17">
        <v>0</v>
      </c>
      <c r="P1210" s="3">
        <v>0</v>
      </c>
    </row>
    <row r="1211" spans="1:16" ht="24.95" customHeight="1" x14ac:dyDescent="0.2">
      <c r="A1211" s="21" t="str">
        <f t="shared" si="54"/>
        <v>1441|1440020|1300|2025|2565165536|3612|1700</v>
      </c>
      <c r="B1211" s="21" t="str">
        <f t="shared" si="55"/>
        <v>1441|1440020|1300|2025|1295</v>
      </c>
      <c r="C1211" s="14">
        <v>1441</v>
      </c>
      <c r="D1211" s="14">
        <v>1440020</v>
      </c>
      <c r="E1211" s="14">
        <v>1300</v>
      </c>
      <c r="F1211" s="14">
        <v>2025</v>
      </c>
      <c r="G1211" s="14">
        <v>2565165536</v>
      </c>
      <c r="H1211" s="15" t="s">
        <v>572</v>
      </c>
      <c r="I1211" s="14">
        <v>3612</v>
      </c>
      <c r="J1211" s="14" t="s">
        <v>153</v>
      </c>
      <c r="K1211" s="16">
        <v>45973</v>
      </c>
      <c r="L1211" s="14">
        <v>1295</v>
      </c>
      <c r="M1211" s="34">
        <f t="shared" si="56"/>
        <v>1700</v>
      </c>
      <c r="N1211" s="17">
        <v>1700</v>
      </c>
      <c r="O1211" s="17">
        <v>0</v>
      </c>
      <c r="P1211" s="3">
        <v>0</v>
      </c>
    </row>
    <row r="1212" spans="1:16" ht="24.95" customHeight="1" x14ac:dyDescent="0.2">
      <c r="A1212" s="21" t="str">
        <f t="shared" si="54"/>
        <v>4741|1440002|0|2025|38999943615|0|350,19</v>
      </c>
      <c r="B1212" s="21" t="str">
        <f t="shared" si="55"/>
        <v>4741|1440002|0|2025|5</v>
      </c>
      <c r="C1212" s="14">
        <v>4741</v>
      </c>
      <c r="D1212" s="14">
        <v>1440002</v>
      </c>
      <c r="E1212" s="14">
        <v>0</v>
      </c>
      <c r="F1212" s="14">
        <v>2025</v>
      </c>
      <c r="G1212" s="14">
        <v>38999943615</v>
      </c>
      <c r="H1212" s="15" t="s">
        <v>573</v>
      </c>
      <c r="I1212" s="14">
        <v>0</v>
      </c>
      <c r="J1212" s="14" t="s">
        <v>144</v>
      </c>
      <c r="K1212" s="16">
        <v>45945</v>
      </c>
      <c r="L1212" s="14">
        <v>5</v>
      </c>
      <c r="M1212" s="34">
        <f t="shared" si="56"/>
        <v>350.19</v>
      </c>
      <c r="N1212" s="17">
        <v>350.19</v>
      </c>
      <c r="O1212" s="17">
        <v>0</v>
      </c>
      <c r="P1212" s="3">
        <v>0</v>
      </c>
    </row>
    <row r="1213" spans="1:16" ht="24.95" customHeight="1" x14ac:dyDescent="0.2">
      <c r="A1213" s="21" t="str">
        <f t="shared" si="54"/>
        <v>4741|1440002|0|2025|55896758634|0|7757,46</v>
      </c>
      <c r="B1213" s="21" t="str">
        <f t="shared" si="55"/>
        <v>4741|1440002|0|2025|6</v>
      </c>
      <c r="C1213" s="14">
        <v>4741</v>
      </c>
      <c r="D1213" s="14">
        <v>1440002</v>
      </c>
      <c r="E1213" s="14">
        <v>0</v>
      </c>
      <c r="F1213" s="14">
        <v>2025</v>
      </c>
      <c r="G1213" s="14">
        <v>55896758634</v>
      </c>
      <c r="H1213" s="15" t="s">
        <v>574</v>
      </c>
      <c r="I1213" s="14">
        <v>0</v>
      </c>
      <c r="J1213" s="14" t="s">
        <v>144</v>
      </c>
      <c r="K1213" s="16">
        <v>45947</v>
      </c>
      <c r="L1213" s="14">
        <v>6</v>
      </c>
      <c r="M1213" s="34">
        <f t="shared" si="56"/>
        <v>7757.46</v>
      </c>
      <c r="N1213" s="17">
        <v>7757.46</v>
      </c>
      <c r="O1213" s="17">
        <v>0</v>
      </c>
      <c r="P1213" s="3">
        <v>0</v>
      </c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5fe7618e6e314083fdc238f3e24432d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d7b67b8465ae79e1c575f9a4a64b9f10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eb0982ca-2f34-4782-ae56-e7017963951c"/>
    <ds:schemaRef ds:uri="6cdcdf08-9007-4546-b332-2dd8ed0a8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577650-39F7-4ABE-951B-3FE4AB56E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2025-11-13T19:12:48Z</cp:lastPrinted>
  <dcterms:created xsi:type="dcterms:W3CDTF">2023-11-07T12:09:56Z</dcterms:created>
  <dcterms:modified xsi:type="dcterms:W3CDTF">2025-11-13T19:14:25Z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