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5.2025 - Mai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LIQUIDAÇÃO'!$A$4:$Q$569</definedName>
    <definedName name="_xlnm._FilterDatabase" localSheetId="4" hidden="1">'BASE DE DADOS OPS'!$A$4:$P$9635</definedName>
    <definedName name="_xlnm._FilterDatabase" localSheetId="0" hidden="1">'CATEGORIZAÇÃO PARA PUBLICAÇÃO'!$A$1:$C$57</definedName>
    <definedName name="_xlnm._FilterDatabase" localSheetId="2" hidden="1">'PLANILHA DE ELABORAÇÃO'!$A$4:$AD$236</definedName>
    <definedName name="_xlnm._FilterDatabase" localSheetId="1" hidden="1">'PLANILHA PARA PUBLICAÇÃO'!$A$3:$V$228</definedName>
    <definedName name="_xlnm.Print_Area" localSheetId="1">'PLANILHA PARA PUBLICAÇÃO'!$A$1:$U$243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" i="3" l="1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R174" i="1" l="1"/>
  <c r="AA179" i="1"/>
  <c r="Z179" i="1"/>
  <c r="Y179" i="1"/>
  <c r="F155" i="1" l="1"/>
  <c r="I155" i="1"/>
  <c r="U155" i="1"/>
  <c r="A155" i="1" s="1"/>
  <c r="F170" i="1"/>
  <c r="I170" i="1"/>
  <c r="U170" i="1"/>
  <c r="A170" i="1" s="1"/>
  <c r="F193" i="1"/>
  <c r="I193" i="1"/>
  <c r="U193" i="1"/>
  <c r="A193" i="1" s="1"/>
  <c r="F213" i="1"/>
  <c r="I213" i="1"/>
  <c r="U213" i="1"/>
  <c r="A213" i="1" s="1"/>
  <c r="F232" i="1"/>
  <c r="I232" i="1"/>
  <c r="U232" i="1"/>
  <c r="A232" i="1" s="1"/>
  <c r="F156" i="1"/>
  <c r="I156" i="1"/>
  <c r="U156" i="1"/>
  <c r="A156" i="1" s="1"/>
  <c r="F184" i="1"/>
  <c r="I184" i="1"/>
  <c r="U184" i="1"/>
  <c r="A184" i="1" s="1"/>
  <c r="F157" i="1"/>
  <c r="I157" i="1"/>
  <c r="U157" i="1"/>
  <c r="A157" i="1" s="1"/>
  <c r="F103" i="1"/>
  <c r="I103" i="1"/>
  <c r="U103" i="1"/>
  <c r="A103" i="1" s="1"/>
  <c r="F198" i="1"/>
  <c r="I198" i="1"/>
  <c r="U198" i="1"/>
  <c r="A198" i="1" s="1"/>
  <c r="F209" i="1"/>
  <c r="I209" i="1"/>
  <c r="U209" i="1"/>
  <c r="A209" i="1" s="1"/>
  <c r="F171" i="1"/>
  <c r="I171" i="1"/>
  <c r="U171" i="1"/>
  <c r="A171" i="1" s="1"/>
  <c r="F176" i="1"/>
  <c r="I176" i="1"/>
  <c r="U176" i="1"/>
  <c r="A176" i="1" s="1"/>
  <c r="F219" i="1"/>
  <c r="I219" i="1"/>
  <c r="U219" i="1"/>
  <c r="A219" i="1" s="1"/>
  <c r="F217" i="1"/>
  <c r="I217" i="1"/>
  <c r="U217" i="1"/>
  <c r="A217" i="1" s="1"/>
  <c r="F199" i="1"/>
  <c r="I199" i="1"/>
  <c r="U199" i="1"/>
  <c r="A199" i="1" s="1"/>
  <c r="F177" i="1"/>
  <c r="I177" i="1"/>
  <c r="U177" i="1"/>
  <c r="A177" i="1" s="1"/>
  <c r="F178" i="1"/>
  <c r="I178" i="1"/>
  <c r="U178" i="1"/>
  <c r="A178" i="1" s="1"/>
  <c r="F52" i="1"/>
  <c r="I52" i="1"/>
  <c r="U52" i="1"/>
  <c r="A52" i="1" s="1"/>
  <c r="F53" i="1"/>
  <c r="I53" i="1"/>
  <c r="U53" i="1"/>
  <c r="A53" i="1" s="1"/>
  <c r="F104" i="1"/>
  <c r="I104" i="1"/>
  <c r="U104" i="1"/>
  <c r="A104" i="1" s="1"/>
  <c r="F54" i="1"/>
  <c r="I54" i="1"/>
  <c r="U54" i="1"/>
  <c r="A54" i="1" s="1"/>
  <c r="F26" i="1"/>
  <c r="I26" i="1"/>
  <c r="U26" i="1"/>
  <c r="A26" i="1" s="1"/>
  <c r="F105" i="1"/>
  <c r="I105" i="1"/>
  <c r="U105" i="1"/>
  <c r="A105" i="1" s="1"/>
  <c r="F55" i="1"/>
  <c r="I55" i="1"/>
  <c r="U55" i="1"/>
  <c r="A55" i="1" s="1"/>
  <c r="F27" i="1"/>
  <c r="I27" i="1"/>
  <c r="U27" i="1"/>
  <c r="A27" i="1" s="1"/>
  <c r="F28" i="1"/>
  <c r="I28" i="1"/>
  <c r="U28" i="1"/>
  <c r="A28" i="1" s="1"/>
  <c r="F56" i="1"/>
  <c r="I56" i="1"/>
  <c r="U56" i="1"/>
  <c r="A56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218" i="1"/>
  <c r="I218" i="1"/>
  <c r="U218" i="1"/>
  <c r="A218" i="1" s="1"/>
  <c r="F110" i="1"/>
  <c r="I110" i="1"/>
  <c r="U110" i="1"/>
  <c r="A110" i="1" s="1"/>
  <c r="F64" i="1"/>
  <c r="I64" i="1"/>
  <c r="U64" i="1"/>
  <c r="A64" i="1" s="1"/>
  <c r="F34" i="1"/>
  <c r="I34" i="1"/>
  <c r="U34" i="1"/>
  <c r="A34" i="1" s="1"/>
  <c r="F111" i="1"/>
  <c r="I111" i="1"/>
  <c r="U111" i="1"/>
  <c r="A111" i="1" s="1"/>
  <c r="F35" i="1"/>
  <c r="I35" i="1"/>
  <c r="U35" i="1"/>
  <c r="A35" i="1" s="1"/>
  <c r="F65" i="1"/>
  <c r="I65" i="1"/>
  <c r="U65" i="1"/>
  <c r="A65" i="1" s="1"/>
  <c r="F112" i="1"/>
  <c r="I112" i="1"/>
  <c r="U112" i="1"/>
  <c r="A112" i="1" s="1"/>
  <c r="F66" i="1"/>
  <c r="I66" i="1"/>
  <c r="U66" i="1"/>
  <c r="A66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67" i="1"/>
  <c r="I67" i="1"/>
  <c r="U67" i="1"/>
  <c r="A67" i="1" s="1"/>
  <c r="F36" i="1"/>
  <c r="I36" i="1"/>
  <c r="U36" i="1"/>
  <c r="A36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116" i="1"/>
  <c r="I116" i="1"/>
  <c r="U116" i="1"/>
  <c r="A116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117" i="1"/>
  <c r="I117" i="1"/>
  <c r="U117" i="1"/>
  <c r="A117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38" i="1"/>
  <c r="I38" i="1"/>
  <c r="U38" i="1"/>
  <c r="A38" i="1" s="1"/>
  <c r="F86" i="1"/>
  <c r="I86" i="1"/>
  <c r="U86" i="1"/>
  <c r="A86" i="1" s="1"/>
  <c r="F87" i="1"/>
  <c r="I87" i="1"/>
  <c r="U87" i="1"/>
  <c r="A87" i="1" s="1"/>
  <c r="F185" i="1"/>
  <c r="I185" i="1"/>
  <c r="U185" i="1"/>
  <c r="A185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5" i="1"/>
  <c r="I5" i="1"/>
  <c r="U5" i="1"/>
  <c r="A5" i="1" s="1"/>
  <c r="F6" i="1"/>
  <c r="I6" i="1"/>
  <c r="U6" i="1"/>
  <c r="A6" i="1" s="1"/>
  <c r="F7" i="1"/>
  <c r="I7" i="1"/>
  <c r="U7" i="1"/>
  <c r="A7" i="1" s="1"/>
  <c r="F223" i="1"/>
  <c r="I223" i="1"/>
  <c r="U223" i="1"/>
  <c r="A223" i="1" s="1"/>
  <c r="F224" i="1"/>
  <c r="I224" i="1"/>
  <c r="U224" i="1"/>
  <c r="A224" i="1" s="1"/>
  <c r="F88" i="1"/>
  <c r="I88" i="1"/>
  <c r="U88" i="1"/>
  <c r="A88" i="1" s="1"/>
  <c r="F194" i="1"/>
  <c r="I194" i="1"/>
  <c r="U194" i="1"/>
  <c r="A194" i="1" s="1"/>
  <c r="F89" i="1"/>
  <c r="I89" i="1"/>
  <c r="U89" i="1"/>
  <c r="A89" i="1" s="1"/>
  <c r="F90" i="1"/>
  <c r="I90" i="1"/>
  <c r="U90" i="1"/>
  <c r="A90" i="1" s="1"/>
  <c r="F142" i="1"/>
  <c r="I142" i="1"/>
  <c r="U142" i="1"/>
  <c r="A142" i="1" s="1"/>
  <c r="F39" i="1"/>
  <c r="I39" i="1"/>
  <c r="U39" i="1"/>
  <c r="A39" i="1" s="1"/>
  <c r="F91" i="1"/>
  <c r="I91" i="1"/>
  <c r="U91" i="1"/>
  <c r="A91" i="1" s="1"/>
  <c r="F8" i="1"/>
  <c r="I8" i="1"/>
  <c r="U8" i="1"/>
  <c r="A8" i="1" s="1"/>
  <c r="F214" i="1"/>
  <c r="I214" i="1"/>
  <c r="U214" i="1"/>
  <c r="A214" i="1" s="1"/>
  <c r="F143" i="1"/>
  <c r="I143" i="1"/>
  <c r="U143" i="1"/>
  <c r="A143" i="1" s="1"/>
  <c r="F195" i="1"/>
  <c r="I195" i="1"/>
  <c r="U195" i="1"/>
  <c r="A195" i="1" s="1"/>
  <c r="F172" i="1"/>
  <c r="I172" i="1"/>
  <c r="U172" i="1"/>
  <c r="A172" i="1" s="1"/>
  <c r="F173" i="1"/>
  <c r="I173" i="1"/>
  <c r="U173" i="1"/>
  <c r="A173" i="1" s="1"/>
  <c r="F40" i="1"/>
  <c r="I40" i="1"/>
  <c r="U40" i="1"/>
  <c r="A40" i="1" s="1"/>
  <c r="F41" i="1"/>
  <c r="I41" i="1"/>
  <c r="U41" i="1"/>
  <c r="A41" i="1" s="1"/>
  <c r="F92" i="1"/>
  <c r="I92" i="1"/>
  <c r="U92" i="1"/>
  <c r="A92" i="1" s="1"/>
  <c r="F174" i="1"/>
  <c r="I174" i="1"/>
  <c r="U174" i="1"/>
  <c r="A174" i="1" s="1"/>
  <c r="F186" i="1"/>
  <c r="I186" i="1"/>
  <c r="U186" i="1"/>
  <c r="A186" i="1" s="1"/>
  <c r="F42" i="1"/>
  <c r="I42" i="1"/>
  <c r="U42" i="1"/>
  <c r="A42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1" i="1"/>
  <c r="I11" i="1"/>
  <c r="U11" i="1"/>
  <c r="A11" i="1" s="1"/>
  <c r="F200" i="1"/>
  <c r="I200" i="1"/>
  <c r="U200" i="1"/>
  <c r="A200" i="1" s="1"/>
  <c r="F225" i="1"/>
  <c r="I225" i="1"/>
  <c r="U225" i="1"/>
  <c r="A225" i="1" s="1"/>
  <c r="F226" i="1"/>
  <c r="I226" i="1"/>
  <c r="U226" i="1"/>
  <c r="A226" i="1" s="1"/>
  <c r="F43" i="1"/>
  <c r="I43" i="1"/>
  <c r="U43" i="1"/>
  <c r="A43" i="1" s="1"/>
  <c r="F21" i="1"/>
  <c r="I21" i="1"/>
  <c r="U21" i="1"/>
  <c r="A21" i="1" s="1"/>
  <c r="F220" i="1"/>
  <c r="I220" i="1"/>
  <c r="U220" i="1"/>
  <c r="A220" i="1" s="1"/>
  <c r="F158" i="1"/>
  <c r="I158" i="1"/>
  <c r="U158" i="1"/>
  <c r="A158" i="1" s="1"/>
  <c r="F179" i="1"/>
  <c r="I179" i="1"/>
  <c r="U179" i="1"/>
  <c r="A179" i="1" s="1"/>
  <c r="F44" i="1"/>
  <c r="I44" i="1"/>
  <c r="U44" i="1"/>
  <c r="A44" i="1" s="1"/>
  <c r="F12" i="1"/>
  <c r="I12" i="1"/>
  <c r="U12" i="1"/>
  <c r="A12" i="1" s="1"/>
  <c r="F159" i="1"/>
  <c r="I159" i="1"/>
  <c r="U159" i="1"/>
  <c r="A159" i="1" s="1"/>
  <c r="F160" i="1"/>
  <c r="I160" i="1"/>
  <c r="U160" i="1"/>
  <c r="A160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201" i="1"/>
  <c r="I201" i="1"/>
  <c r="U201" i="1"/>
  <c r="A201" i="1" s="1"/>
  <c r="F96" i="1"/>
  <c r="I96" i="1"/>
  <c r="U96" i="1"/>
  <c r="A96" i="1" s="1"/>
  <c r="F22" i="1"/>
  <c r="I22" i="1"/>
  <c r="U22" i="1"/>
  <c r="A22" i="1" s="1"/>
  <c r="F161" i="1"/>
  <c r="I161" i="1"/>
  <c r="U161" i="1"/>
  <c r="A161" i="1" s="1"/>
  <c r="F23" i="1"/>
  <c r="I23" i="1"/>
  <c r="U23" i="1"/>
  <c r="A23" i="1" s="1"/>
  <c r="F24" i="1"/>
  <c r="I24" i="1"/>
  <c r="U24" i="1"/>
  <c r="A24" i="1" s="1"/>
  <c r="F221" i="1"/>
  <c r="I221" i="1"/>
  <c r="U221" i="1"/>
  <c r="A221" i="1" s="1"/>
  <c r="F25" i="1"/>
  <c r="I25" i="1"/>
  <c r="U25" i="1"/>
  <c r="A25" i="1" s="1"/>
  <c r="F222" i="1"/>
  <c r="I222" i="1"/>
  <c r="U222" i="1"/>
  <c r="A222" i="1" s="1"/>
  <c r="F97" i="1"/>
  <c r="I97" i="1"/>
  <c r="U97" i="1"/>
  <c r="A97" i="1" s="1"/>
  <c r="F162" i="1"/>
  <c r="I162" i="1"/>
  <c r="U162" i="1"/>
  <c r="A162" i="1" s="1"/>
  <c r="F227" i="1"/>
  <c r="I227" i="1"/>
  <c r="U227" i="1"/>
  <c r="A227" i="1" s="1"/>
  <c r="F163" i="1"/>
  <c r="I163" i="1"/>
  <c r="U163" i="1"/>
  <c r="A163" i="1" s="1"/>
  <c r="F196" i="1"/>
  <c r="I196" i="1"/>
  <c r="U196" i="1"/>
  <c r="A196" i="1" s="1"/>
  <c r="F180" i="1"/>
  <c r="I180" i="1"/>
  <c r="U180" i="1"/>
  <c r="A180" i="1" s="1"/>
  <c r="F46" i="1"/>
  <c r="I46" i="1"/>
  <c r="U46" i="1"/>
  <c r="A46" i="1" s="1"/>
  <c r="F181" i="1"/>
  <c r="I181" i="1"/>
  <c r="U181" i="1"/>
  <c r="A181" i="1" s="1"/>
  <c r="F202" i="1"/>
  <c r="I202" i="1"/>
  <c r="U202" i="1"/>
  <c r="A202" i="1" s="1"/>
  <c r="F144" i="1"/>
  <c r="I144" i="1"/>
  <c r="U144" i="1"/>
  <c r="A144" i="1" s="1"/>
  <c r="F47" i="1"/>
  <c r="I47" i="1"/>
  <c r="U47" i="1"/>
  <c r="A47" i="1" s="1"/>
  <c r="F215" i="1"/>
  <c r="I215" i="1"/>
  <c r="U215" i="1"/>
  <c r="A215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45" i="1"/>
  <c r="I145" i="1"/>
  <c r="U145" i="1"/>
  <c r="A145" i="1" s="1"/>
  <c r="F203" i="1"/>
  <c r="I203" i="1"/>
  <c r="U203" i="1"/>
  <c r="A203" i="1" s="1"/>
  <c r="F98" i="1"/>
  <c r="I98" i="1"/>
  <c r="U98" i="1"/>
  <c r="A98" i="1" s="1"/>
  <c r="F197" i="1"/>
  <c r="I197" i="1"/>
  <c r="U197" i="1"/>
  <c r="A197" i="1" s="1"/>
  <c r="F146" i="1"/>
  <c r="I146" i="1"/>
  <c r="U146" i="1"/>
  <c r="A146" i="1" s="1"/>
  <c r="F16" i="1"/>
  <c r="I16" i="1"/>
  <c r="U16" i="1"/>
  <c r="A16" i="1" s="1"/>
  <c r="F204" i="1"/>
  <c r="I204" i="1"/>
  <c r="U204" i="1"/>
  <c r="A204" i="1" s="1"/>
  <c r="F228" i="1"/>
  <c r="I228" i="1"/>
  <c r="U228" i="1"/>
  <c r="A228" i="1" s="1"/>
  <c r="F229" i="1"/>
  <c r="I229" i="1"/>
  <c r="U229" i="1"/>
  <c r="A229" i="1" s="1"/>
  <c r="F147" i="1"/>
  <c r="I147" i="1"/>
  <c r="U147" i="1"/>
  <c r="A147" i="1" s="1"/>
  <c r="F148" i="1"/>
  <c r="I148" i="1"/>
  <c r="U148" i="1"/>
  <c r="A148" i="1" s="1"/>
  <c r="F99" i="1"/>
  <c r="I99" i="1"/>
  <c r="U99" i="1"/>
  <c r="A99" i="1" s="1"/>
  <c r="F149" i="1"/>
  <c r="I149" i="1"/>
  <c r="U149" i="1"/>
  <c r="A149" i="1" s="1"/>
  <c r="F48" i="1"/>
  <c r="I48" i="1"/>
  <c r="U48" i="1"/>
  <c r="A48" i="1" s="1"/>
  <c r="F49" i="1"/>
  <c r="I49" i="1"/>
  <c r="U49" i="1"/>
  <c r="A49" i="1" s="1"/>
  <c r="F233" i="1"/>
  <c r="I233" i="1"/>
  <c r="U233" i="1"/>
  <c r="A233" i="1" s="1"/>
  <c r="F17" i="1"/>
  <c r="I17" i="1"/>
  <c r="U17" i="1"/>
  <c r="A17" i="1" s="1"/>
  <c r="F150" i="1"/>
  <c r="I150" i="1"/>
  <c r="U150" i="1"/>
  <c r="A150" i="1" s="1"/>
  <c r="F151" i="1"/>
  <c r="I151" i="1"/>
  <c r="U151" i="1"/>
  <c r="A151" i="1" s="1"/>
  <c r="F50" i="1"/>
  <c r="I50" i="1"/>
  <c r="U50" i="1"/>
  <c r="A50" i="1" s="1"/>
  <c r="F182" i="1"/>
  <c r="I182" i="1"/>
  <c r="U182" i="1"/>
  <c r="A182" i="1" s="1"/>
  <c r="F190" i="1"/>
  <c r="I190" i="1"/>
  <c r="U190" i="1"/>
  <c r="A190" i="1" s="1"/>
  <c r="F191" i="1"/>
  <c r="I191" i="1"/>
  <c r="U191" i="1"/>
  <c r="A191" i="1" s="1"/>
  <c r="F230" i="1"/>
  <c r="I230" i="1"/>
  <c r="U230" i="1"/>
  <c r="A230" i="1" s="1"/>
  <c r="F192" i="1"/>
  <c r="I192" i="1"/>
  <c r="U192" i="1"/>
  <c r="A192" i="1" s="1"/>
  <c r="F210" i="1"/>
  <c r="I210" i="1"/>
  <c r="U210" i="1"/>
  <c r="A210" i="1" s="1"/>
  <c r="F18" i="1"/>
  <c r="I18" i="1"/>
  <c r="U18" i="1"/>
  <c r="A18" i="1" s="1"/>
  <c r="F19" i="1"/>
  <c r="I19" i="1"/>
  <c r="U19" i="1"/>
  <c r="A19" i="1" s="1"/>
  <c r="F164" i="1"/>
  <c r="I164" i="1"/>
  <c r="U164" i="1"/>
  <c r="A164" i="1" s="1"/>
  <c r="F216" i="1"/>
  <c r="I216" i="1"/>
  <c r="U216" i="1"/>
  <c r="A216" i="1" s="1"/>
  <c r="F152" i="1"/>
  <c r="I152" i="1"/>
  <c r="U152" i="1"/>
  <c r="A152" i="1" s="1"/>
  <c r="F231" i="1"/>
  <c r="I231" i="1"/>
  <c r="U231" i="1"/>
  <c r="A231" i="1" s="1"/>
  <c r="F20" i="1"/>
  <c r="I20" i="1"/>
  <c r="U20" i="1"/>
  <c r="A20" i="1" s="1"/>
  <c r="F165" i="1"/>
  <c r="I165" i="1"/>
  <c r="U165" i="1"/>
  <c r="A165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234" i="1"/>
  <c r="I234" i="1"/>
  <c r="U234" i="1"/>
  <c r="A234" i="1" s="1"/>
  <c r="F9" i="1"/>
  <c r="I9" i="1"/>
  <c r="U9" i="1"/>
  <c r="A9" i="1" s="1"/>
  <c r="F10" i="1"/>
  <c r="I10" i="1"/>
  <c r="U10" i="1"/>
  <c r="A10" i="1" s="1"/>
  <c r="F205" i="1"/>
  <c r="I205" i="1"/>
  <c r="U205" i="1"/>
  <c r="A205" i="1" s="1"/>
  <c r="F153" i="1"/>
  <c r="I153" i="1"/>
  <c r="U153" i="1"/>
  <c r="A153" i="1" s="1"/>
  <c r="F235" i="1"/>
  <c r="I235" i="1"/>
  <c r="U235" i="1"/>
  <c r="A235" i="1" s="1"/>
  <c r="F206" i="1"/>
  <c r="I206" i="1"/>
  <c r="U206" i="1"/>
  <c r="A206" i="1" s="1"/>
  <c r="F51" i="1"/>
  <c r="I51" i="1"/>
  <c r="U51" i="1"/>
  <c r="A51" i="1" s="1"/>
  <c r="F211" i="1"/>
  <c r="I211" i="1"/>
  <c r="U211" i="1"/>
  <c r="A211" i="1" s="1"/>
  <c r="F236" i="1"/>
  <c r="I236" i="1"/>
  <c r="U236" i="1"/>
  <c r="A236" i="1" s="1"/>
  <c r="F175" i="1"/>
  <c r="I175" i="1"/>
  <c r="U175" i="1"/>
  <c r="A175" i="1" s="1"/>
  <c r="F207" i="1"/>
  <c r="I207" i="1"/>
  <c r="U207" i="1"/>
  <c r="A207" i="1" s="1"/>
  <c r="F166" i="1"/>
  <c r="I166" i="1"/>
  <c r="U166" i="1"/>
  <c r="A166" i="1" s="1"/>
  <c r="F212" i="1"/>
  <c r="I212" i="1"/>
  <c r="U212" i="1"/>
  <c r="A212" i="1" s="1"/>
  <c r="F208" i="1"/>
  <c r="I208" i="1"/>
  <c r="U208" i="1"/>
  <c r="A208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83" i="1"/>
  <c r="I183" i="1"/>
  <c r="U183" i="1"/>
  <c r="A183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V4" i="3" l="1"/>
  <c r="V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U154" i="1" l="1"/>
  <c r="F154" i="1"/>
  <c r="I154" i="1" l="1"/>
  <c r="Q5" i="2"/>
  <c r="Q568" i="2"/>
  <c r="Q569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154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232" i="1" l="1"/>
  <c r="X67" i="1"/>
  <c r="X77" i="1"/>
  <c r="X82" i="1"/>
  <c r="X18" i="1"/>
  <c r="X206" i="1"/>
  <c r="X26" i="1"/>
  <c r="X40" i="1"/>
  <c r="X161" i="1"/>
  <c r="X97" i="1"/>
  <c r="X15" i="1"/>
  <c r="X157" i="1"/>
  <c r="X209" i="1"/>
  <c r="X31" i="1"/>
  <c r="X66" i="1"/>
  <c r="X37" i="1"/>
  <c r="X87" i="1"/>
  <c r="X122" i="1"/>
  <c r="X142" i="1"/>
  <c r="X233" i="1"/>
  <c r="X190" i="1"/>
  <c r="X100" i="1"/>
  <c r="X52" i="1"/>
  <c r="X27" i="1"/>
  <c r="X60" i="1"/>
  <c r="X110" i="1"/>
  <c r="X128" i="1"/>
  <c r="X188" i="1"/>
  <c r="X44" i="1"/>
  <c r="X155" i="1"/>
  <c r="X65" i="1"/>
  <c r="X73" i="1"/>
  <c r="X38" i="1"/>
  <c r="X131" i="1"/>
  <c r="X136" i="1"/>
  <c r="X43" i="1"/>
  <c r="X16" i="1"/>
  <c r="X166" i="1"/>
  <c r="X183" i="1"/>
  <c r="X219" i="1"/>
  <c r="X29" i="1"/>
  <c r="X62" i="1"/>
  <c r="X36" i="1"/>
  <c r="X78" i="1"/>
  <c r="X117" i="1"/>
  <c r="X41" i="1"/>
  <c r="X25" i="1"/>
  <c r="X162" i="1"/>
  <c r="X229" i="1"/>
  <c r="X177" i="1"/>
  <c r="X109" i="1"/>
  <c r="X115" i="1"/>
  <c r="X76" i="1"/>
  <c r="X134" i="1"/>
  <c r="X191" i="1"/>
  <c r="X32" i="1"/>
  <c r="X70" i="1"/>
  <c r="X140" i="1"/>
  <c r="X95" i="1"/>
  <c r="X14" i="1"/>
  <c r="X101" i="1"/>
  <c r="X64" i="1"/>
  <c r="X185" i="1"/>
  <c r="X173" i="1"/>
  <c r="X12" i="1"/>
  <c r="X47" i="1"/>
  <c r="X49" i="1"/>
  <c r="X184" i="1"/>
  <c r="X53" i="1"/>
  <c r="X61" i="1"/>
  <c r="X86" i="1"/>
  <c r="X187" i="1"/>
  <c r="X164" i="1"/>
  <c r="X55" i="1"/>
  <c r="X132" i="1"/>
  <c r="X88" i="1"/>
  <c r="X93" i="1"/>
  <c r="X63" i="1"/>
  <c r="X9" i="1"/>
  <c r="X176" i="1"/>
  <c r="X68" i="1"/>
  <c r="X203" i="1"/>
  <c r="X170" i="1"/>
  <c r="X218" i="1"/>
  <c r="X72" i="1"/>
  <c r="X108" i="1"/>
  <c r="X34" i="1"/>
  <c r="X90" i="1"/>
  <c r="X163" i="1"/>
  <c r="X118" i="1"/>
  <c r="X146" i="1"/>
  <c r="X149" i="1"/>
  <c r="X228" i="1"/>
  <c r="X135" i="1"/>
  <c r="X213" i="1"/>
  <c r="X172" i="1"/>
  <c r="X13" i="1"/>
  <c r="X103" i="1"/>
  <c r="X236" i="1"/>
  <c r="X125" i="1"/>
  <c r="X50" i="1"/>
  <c r="X215" i="1"/>
  <c r="X56" i="1"/>
  <c r="X45" i="1"/>
  <c r="X202" i="1"/>
  <c r="X227" i="1"/>
  <c r="X127" i="1"/>
  <c r="X226" i="1"/>
  <c r="X5" i="1"/>
  <c r="X114" i="1"/>
  <c r="X74" i="1"/>
  <c r="X143" i="1"/>
  <c r="X178" i="1"/>
  <c r="X180" i="1"/>
  <c r="X145" i="1"/>
  <c r="X120" i="1"/>
  <c r="X144" i="1"/>
  <c r="X111" i="1"/>
  <c r="X69" i="1"/>
  <c r="X195" i="1"/>
  <c r="X204" i="1"/>
  <c r="X207" i="1"/>
  <c r="X96" i="1"/>
  <c r="X129" i="1"/>
  <c r="X6" i="1"/>
  <c r="X42" i="1"/>
  <c r="X46" i="1"/>
  <c r="X130" i="1"/>
  <c r="X201" i="1"/>
  <c r="X91" i="1"/>
  <c r="X150" i="1"/>
  <c r="X24" i="1"/>
  <c r="X234" i="1"/>
  <c r="X21" i="1"/>
  <c r="X28" i="1"/>
  <c r="X126" i="1"/>
  <c r="X214" i="1"/>
  <c r="X160" i="1"/>
  <c r="X106" i="1"/>
  <c r="X216" i="1"/>
  <c r="X22" i="1"/>
  <c r="X59" i="1"/>
  <c r="X35" i="1"/>
  <c r="X113" i="1"/>
  <c r="X71" i="1"/>
  <c r="X156" i="1"/>
  <c r="X151" i="1"/>
  <c r="X230" i="1"/>
  <c r="X11" i="1"/>
  <c r="X54" i="1"/>
  <c r="X30" i="1"/>
  <c r="X58" i="1"/>
  <c r="X51" i="1"/>
  <c r="X57" i="1"/>
  <c r="X48" i="1"/>
  <c r="X192" i="1"/>
  <c r="X8" i="1"/>
  <c r="X137" i="1"/>
  <c r="X217" i="1"/>
  <c r="X175" i="1"/>
  <c r="X171" i="1"/>
  <c r="X10" i="1"/>
  <c r="X105" i="1"/>
  <c r="X148" i="1"/>
  <c r="X104" i="1"/>
  <c r="X159" i="1"/>
  <c r="X168" i="1"/>
  <c r="X181" i="1"/>
  <c r="X189" i="1"/>
  <c r="X224" i="1"/>
  <c r="X158" i="1"/>
  <c r="X19" i="1"/>
  <c r="X139" i="1"/>
  <c r="X121" i="1"/>
  <c r="X92" i="1"/>
  <c r="X107" i="1"/>
  <c r="X208" i="1"/>
  <c r="X221" i="1"/>
  <c r="X85" i="1"/>
  <c r="X79" i="1"/>
  <c r="X235" i="1"/>
  <c r="X116" i="1"/>
  <c r="X152" i="1"/>
  <c r="X196" i="1"/>
  <c r="X211" i="1"/>
  <c r="X212" i="1"/>
  <c r="X112" i="1"/>
  <c r="X20" i="1"/>
  <c r="X99" i="1"/>
  <c r="X167" i="1"/>
  <c r="X94" i="1"/>
  <c r="X153" i="1"/>
  <c r="X33" i="1"/>
  <c r="X39" i="1"/>
  <c r="X98" i="1"/>
  <c r="X102" i="1"/>
  <c r="X174" i="1"/>
  <c r="X83" i="1"/>
  <c r="X123" i="1"/>
  <c r="X89" i="1"/>
  <c r="X186" i="1"/>
  <c r="X199" i="1"/>
  <c r="X169" i="1"/>
  <c r="X198" i="1"/>
  <c r="X84" i="1"/>
  <c r="X133" i="1"/>
  <c r="X194" i="1"/>
  <c r="X193" i="1"/>
  <c r="X165" i="1"/>
  <c r="X81" i="1"/>
  <c r="X119" i="1"/>
  <c r="X75" i="1"/>
  <c r="X141" i="1"/>
  <c r="X205" i="1"/>
  <c r="X210" i="1"/>
  <c r="X124" i="1"/>
  <c r="X17" i="1"/>
  <c r="X23" i="1"/>
  <c r="X223" i="1"/>
  <c r="X80" i="1"/>
  <c r="X197" i="1"/>
  <c r="X225" i="1"/>
  <c r="X138" i="1"/>
  <c r="X147" i="1"/>
  <c r="X7" i="1"/>
  <c r="X182" i="1"/>
  <c r="X154" i="1"/>
  <c r="C23" i="1" l="1"/>
  <c r="B23" i="1"/>
  <c r="C84" i="1"/>
  <c r="B84" i="1"/>
  <c r="C200" i="1"/>
  <c r="B200" i="1"/>
  <c r="B116" i="1"/>
  <c r="C116" i="1"/>
  <c r="C158" i="1"/>
  <c r="B158" i="1"/>
  <c r="B159" i="1"/>
  <c r="C159" i="1"/>
  <c r="B105" i="1"/>
  <c r="C105" i="1"/>
  <c r="B156" i="1"/>
  <c r="C156" i="1"/>
  <c r="C234" i="1"/>
  <c r="B234" i="1"/>
  <c r="C120" i="1"/>
  <c r="B120" i="1"/>
  <c r="B127" i="1"/>
  <c r="C127" i="1"/>
  <c r="B56" i="1"/>
  <c r="C56" i="1"/>
  <c r="C135" i="1"/>
  <c r="B135" i="1"/>
  <c r="B118" i="1"/>
  <c r="C118" i="1"/>
  <c r="B163" i="1"/>
  <c r="C163" i="1"/>
  <c r="C55" i="1"/>
  <c r="B55" i="1"/>
  <c r="B61" i="1"/>
  <c r="C61" i="1"/>
  <c r="C185" i="1"/>
  <c r="B185" i="1"/>
  <c r="B136" i="1"/>
  <c r="C136" i="1"/>
  <c r="C188" i="1"/>
  <c r="B188" i="1"/>
  <c r="B231" i="1"/>
  <c r="C231" i="1"/>
  <c r="C165" i="1"/>
  <c r="B165" i="1"/>
  <c r="B167" i="1"/>
  <c r="C167" i="1"/>
  <c r="B104" i="1"/>
  <c r="C104" i="1"/>
  <c r="C10" i="1"/>
  <c r="B10" i="1"/>
  <c r="C22" i="1"/>
  <c r="B22" i="1"/>
  <c r="C106" i="1"/>
  <c r="B106" i="1"/>
  <c r="C42" i="1"/>
  <c r="B42" i="1"/>
  <c r="B195" i="1"/>
  <c r="C195" i="1"/>
  <c r="B74" i="1"/>
  <c r="C74" i="1"/>
  <c r="C125" i="1"/>
  <c r="B125" i="1"/>
  <c r="B108" i="1"/>
  <c r="C108" i="1"/>
  <c r="C9" i="1"/>
  <c r="B9" i="1"/>
  <c r="C53" i="1"/>
  <c r="B53" i="1"/>
  <c r="B64" i="1"/>
  <c r="C64" i="1"/>
  <c r="B229" i="1"/>
  <c r="C229" i="1"/>
  <c r="B131" i="1"/>
  <c r="C131" i="1"/>
  <c r="B128" i="1"/>
  <c r="C128" i="1"/>
  <c r="C190" i="1"/>
  <c r="B190" i="1"/>
  <c r="B17" i="1"/>
  <c r="C17" i="1"/>
  <c r="B223" i="1"/>
  <c r="C223" i="1"/>
  <c r="B199" i="1"/>
  <c r="C199" i="1"/>
  <c r="C33" i="1"/>
  <c r="B33" i="1"/>
  <c r="C99" i="1"/>
  <c r="B99" i="1"/>
  <c r="C224" i="1"/>
  <c r="B224" i="1"/>
  <c r="B171" i="1"/>
  <c r="C171" i="1"/>
  <c r="C8" i="1"/>
  <c r="B8" i="1"/>
  <c r="B192" i="1"/>
  <c r="C192" i="1"/>
  <c r="C30" i="1"/>
  <c r="B30" i="1"/>
  <c r="B71" i="1"/>
  <c r="C71" i="1"/>
  <c r="C24" i="1"/>
  <c r="B24" i="1"/>
  <c r="C236" i="1"/>
  <c r="B236" i="1"/>
  <c r="C218" i="1"/>
  <c r="B218" i="1"/>
  <c r="C63" i="1"/>
  <c r="B63" i="1"/>
  <c r="C184" i="1"/>
  <c r="B184" i="1"/>
  <c r="B162" i="1"/>
  <c r="C162" i="1"/>
  <c r="B38" i="1"/>
  <c r="C38" i="1"/>
  <c r="C110" i="1"/>
  <c r="B110" i="1"/>
  <c r="B233" i="1"/>
  <c r="C233" i="1"/>
  <c r="C80" i="1"/>
  <c r="B80" i="1"/>
  <c r="B186" i="1"/>
  <c r="C186" i="1"/>
  <c r="C153" i="1"/>
  <c r="B153" i="1"/>
  <c r="B20" i="1"/>
  <c r="C20" i="1"/>
  <c r="B79" i="1"/>
  <c r="C79" i="1"/>
  <c r="B208" i="1"/>
  <c r="C208" i="1"/>
  <c r="C189" i="1"/>
  <c r="B189" i="1"/>
  <c r="B160" i="1"/>
  <c r="C160" i="1"/>
  <c r="B6" i="1"/>
  <c r="C6" i="1"/>
  <c r="C114" i="1"/>
  <c r="B114" i="1"/>
  <c r="C226" i="1"/>
  <c r="B226" i="1"/>
  <c r="B227" i="1"/>
  <c r="C227" i="1"/>
  <c r="B103" i="1"/>
  <c r="C103" i="1"/>
  <c r="B228" i="1"/>
  <c r="C228" i="1"/>
  <c r="C25" i="1"/>
  <c r="B25" i="1"/>
  <c r="C73" i="1"/>
  <c r="B73" i="1"/>
  <c r="B60" i="1"/>
  <c r="C60" i="1"/>
  <c r="C142" i="1"/>
  <c r="B142" i="1"/>
  <c r="B154" i="1"/>
  <c r="C154" i="1"/>
  <c r="C210" i="1"/>
  <c r="B210" i="1"/>
  <c r="C89" i="1"/>
  <c r="B89" i="1"/>
  <c r="C85" i="1"/>
  <c r="B85" i="1"/>
  <c r="B48" i="1"/>
  <c r="C48" i="1"/>
  <c r="B54" i="1"/>
  <c r="C54" i="1"/>
  <c r="B113" i="1"/>
  <c r="C113" i="1"/>
  <c r="B216" i="1"/>
  <c r="C216" i="1"/>
  <c r="C150" i="1"/>
  <c r="B150" i="1"/>
  <c r="C129" i="1"/>
  <c r="B129" i="1"/>
  <c r="B145" i="1"/>
  <c r="C145" i="1"/>
  <c r="B13" i="1"/>
  <c r="C13" i="1"/>
  <c r="B41" i="1"/>
  <c r="C41" i="1"/>
  <c r="B65" i="1"/>
  <c r="C65" i="1"/>
  <c r="C27" i="1"/>
  <c r="B27" i="1"/>
  <c r="C122" i="1"/>
  <c r="B122" i="1"/>
  <c r="C124" i="1"/>
  <c r="B124" i="1"/>
  <c r="C205" i="1"/>
  <c r="B205" i="1"/>
  <c r="C75" i="1"/>
  <c r="B75" i="1"/>
  <c r="B198" i="1"/>
  <c r="C198" i="1"/>
  <c r="B123" i="1"/>
  <c r="C123" i="1"/>
  <c r="B196" i="1"/>
  <c r="C196" i="1"/>
  <c r="B221" i="1"/>
  <c r="C221" i="1"/>
  <c r="B181" i="1"/>
  <c r="C181" i="1"/>
  <c r="B214" i="1"/>
  <c r="C214" i="1"/>
  <c r="B91" i="1"/>
  <c r="C91" i="1"/>
  <c r="B69" i="1"/>
  <c r="C69" i="1"/>
  <c r="C202" i="1"/>
  <c r="B202" i="1"/>
  <c r="C172" i="1"/>
  <c r="B172" i="1"/>
  <c r="B149" i="1"/>
  <c r="C149" i="1"/>
  <c r="C179" i="1"/>
  <c r="B179" i="1"/>
  <c r="C68" i="1"/>
  <c r="B68" i="1"/>
  <c r="B101" i="1"/>
  <c r="C101" i="1"/>
  <c r="B117" i="1"/>
  <c r="C117" i="1"/>
  <c r="C155" i="1"/>
  <c r="B155" i="1"/>
  <c r="B52" i="1"/>
  <c r="C52" i="1"/>
  <c r="C87" i="1"/>
  <c r="B87" i="1"/>
  <c r="C15" i="1"/>
  <c r="B15" i="1"/>
  <c r="C182" i="1"/>
  <c r="B182" i="1"/>
  <c r="C119" i="1"/>
  <c r="B119" i="1"/>
  <c r="C169" i="1"/>
  <c r="B169" i="1"/>
  <c r="C94" i="1"/>
  <c r="B94" i="1"/>
  <c r="C175" i="1"/>
  <c r="B175" i="1"/>
  <c r="C11" i="1"/>
  <c r="B11" i="1"/>
  <c r="B96" i="1"/>
  <c r="C96" i="1"/>
  <c r="B180" i="1"/>
  <c r="C180" i="1"/>
  <c r="C5" i="1"/>
  <c r="B5" i="1"/>
  <c r="C176" i="1"/>
  <c r="B176" i="1"/>
  <c r="C14" i="1"/>
  <c r="B14" i="1"/>
  <c r="B191" i="1"/>
  <c r="C191" i="1"/>
  <c r="B78" i="1"/>
  <c r="C78" i="1"/>
  <c r="C37" i="1"/>
  <c r="B37" i="1"/>
  <c r="C97" i="1"/>
  <c r="B97" i="1"/>
  <c r="B206" i="1"/>
  <c r="C206" i="1"/>
  <c r="B7" i="1"/>
  <c r="C7" i="1"/>
  <c r="B81" i="1"/>
  <c r="C81" i="1"/>
  <c r="C174" i="1"/>
  <c r="B174" i="1"/>
  <c r="B112" i="1"/>
  <c r="C112" i="1"/>
  <c r="B152" i="1"/>
  <c r="C152" i="1"/>
  <c r="B107" i="1"/>
  <c r="C107" i="1"/>
  <c r="B217" i="1"/>
  <c r="C217" i="1"/>
  <c r="C57" i="1"/>
  <c r="B57" i="1"/>
  <c r="C126" i="1"/>
  <c r="B126" i="1"/>
  <c r="C111" i="1"/>
  <c r="B111" i="1"/>
  <c r="B45" i="1"/>
  <c r="C45" i="1"/>
  <c r="B146" i="1"/>
  <c r="C146" i="1"/>
  <c r="B170" i="1"/>
  <c r="C170" i="1"/>
  <c r="B95" i="1"/>
  <c r="C95" i="1"/>
  <c r="B134" i="1"/>
  <c r="C134" i="1"/>
  <c r="C36" i="1"/>
  <c r="B36" i="1"/>
  <c r="C66" i="1"/>
  <c r="B66" i="1"/>
  <c r="B161" i="1"/>
  <c r="C161" i="1"/>
  <c r="C18" i="1"/>
  <c r="B18" i="1"/>
  <c r="C147" i="1"/>
  <c r="B147" i="1"/>
  <c r="C225" i="1"/>
  <c r="B225" i="1"/>
  <c r="B102" i="1"/>
  <c r="C102" i="1"/>
  <c r="B212" i="1"/>
  <c r="C212" i="1"/>
  <c r="B92" i="1"/>
  <c r="C92" i="1"/>
  <c r="B139" i="1"/>
  <c r="C139" i="1"/>
  <c r="B51" i="1"/>
  <c r="C51" i="1"/>
  <c r="B28" i="1"/>
  <c r="C28" i="1"/>
  <c r="B207" i="1"/>
  <c r="C207" i="1"/>
  <c r="B178" i="1"/>
  <c r="C178" i="1"/>
  <c r="C72" i="1"/>
  <c r="B72" i="1"/>
  <c r="B49" i="1"/>
  <c r="C49" i="1"/>
  <c r="B140" i="1"/>
  <c r="C140" i="1"/>
  <c r="B76" i="1"/>
  <c r="C76" i="1"/>
  <c r="B62" i="1"/>
  <c r="C62" i="1"/>
  <c r="B183" i="1"/>
  <c r="C183" i="1"/>
  <c r="B31" i="1"/>
  <c r="C31" i="1"/>
  <c r="C220" i="1"/>
  <c r="B220" i="1"/>
  <c r="B82" i="1"/>
  <c r="C82" i="1"/>
  <c r="C197" i="1"/>
  <c r="B197" i="1"/>
  <c r="B141" i="1"/>
  <c r="C141" i="1"/>
  <c r="B193" i="1"/>
  <c r="C193" i="1"/>
  <c r="C98" i="1"/>
  <c r="B98" i="1"/>
  <c r="B121" i="1"/>
  <c r="C121" i="1"/>
  <c r="C168" i="1"/>
  <c r="B168" i="1"/>
  <c r="B148" i="1"/>
  <c r="C148" i="1"/>
  <c r="B58" i="1"/>
  <c r="C58" i="1"/>
  <c r="C230" i="1"/>
  <c r="B230" i="1"/>
  <c r="B35" i="1"/>
  <c r="C35" i="1"/>
  <c r="B130" i="1"/>
  <c r="C130" i="1"/>
  <c r="C215" i="1"/>
  <c r="B215" i="1"/>
  <c r="B213" i="1"/>
  <c r="C213" i="1"/>
  <c r="C90" i="1"/>
  <c r="B90" i="1"/>
  <c r="C93" i="1"/>
  <c r="B93" i="1"/>
  <c r="C164" i="1"/>
  <c r="B164" i="1"/>
  <c r="C47" i="1"/>
  <c r="B47" i="1"/>
  <c r="B70" i="1"/>
  <c r="C70" i="1"/>
  <c r="C115" i="1"/>
  <c r="B115" i="1"/>
  <c r="C29" i="1"/>
  <c r="B29" i="1"/>
  <c r="C166" i="1"/>
  <c r="B166" i="1"/>
  <c r="B209" i="1"/>
  <c r="C209" i="1"/>
  <c r="B40" i="1"/>
  <c r="C40" i="1"/>
  <c r="B77" i="1"/>
  <c r="C77" i="1"/>
  <c r="C194" i="1"/>
  <c r="B194" i="1"/>
  <c r="C83" i="1"/>
  <c r="B83" i="1"/>
  <c r="B39" i="1"/>
  <c r="C39" i="1"/>
  <c r="B235" i="1"/>
  <c r="C235" i="1"/>
  <c r="B222" i="1"/>
  <c r="C222" i="1"/>
  <c r="C19" i="1"/>
  <c r="B19" i="1"/>
  <c r="C21" i="1"/>
  <c r="B21" i="1"/>
  <c r="C201" i="1"/>
  <c r="B201" i="1"/>
  <c r="B204" i="1"/>
  <c r="C204" i="1"/>
  <c r="B144" i="1"/>
  <c r="C144" i="1"/>
  <c r="B203" i="1"/>
  <c r="C203" i="1"/>
  <c r="B88" i="1"/>
  <c r="C88" i="1"/>
  <c r="C187" i="1"/>
  <c r="B187" i="1"/>
  <c r="B12" i="1"/>
  <c r="C12" i="1"/>
  <c r="C32" i="1"/>
  <c r="B32" i="1"/>
  <c r="B109" i="1"/>
  <c r="C109" i="1"/>
  <c r="C219" i="1"/>
  <c r="B219" i="1"/>
  <c r="B16" i="1"/>
  <c r="C16" i="1"/>
  <c r="B157" i="1"/>
  <c r="C157" i="1"/>
  <c r="C26" i="1"/>
  <c r="B26" i="1"/>
  <c r="B67" i="1"/>
  <c r="C67" i="1"/>
  <c r="B138" i="1"/>
  <c r="C138" i="1"/>
  <c r="C133" i="1"/>
  <c r="B133" i="1"/>
  <c r="C211" i="1"/>
  <c r="B211" i="1"/>
  <c r="B137" i="1"/>
  <c r="C137" i="1"/>
  <c r="C151" i="1"/>
  <c r="B151" i="1"/>
  <c r="C59" i="1"/>
  <c r="B59" i="1"/>
  <c r="B46" i="1"/>
  <c r="C46" i="1"/>
  <c r="B143" i="1"/>
  <c r="C143" i="1"/>
  <c r="C50" i="1"/>
  <c r="B50" i="1"/>
  <c r="C34" i="1"/>
  <c r="B34" i="1"/>
  <c r="B132" i="1"/>
  <c r="C132" i="1"/>
  <c r="C86" i="1"/>
  <c r="B86" i="1"/>
  <c r="B173" i="1"/>
  <c r="C173" i="1"/>
  <c r="C177" i="1"/>
  <c r="B177" i="1"/>
  <c r="B43" i="1"/>
  <c r="C43" i="1"/>
  <c r="B44" i="1"/>
  <c r="C44" i="1"/>
  <c r="B100" i="1"/>
  <c r="C100" i="1"/>
  <c r="C232" i="1"/>
  <c r="B232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2" i="1" l="1"/>
  <c r="AA159" i="1"/>
  <c r="Z105" i="1"/>
  <c r="Z136" i="1"/>
  <c r="Z159" i="1"/>
  <c r="V120" i="1"/>
  <c r="W120" i="1" s="1"/>
  <c r="AA56" i="1"/>
  <c r="AA136" i="1"/>
  <c r="AA231" i="1"/>
  <c r="Y167" i="1"/>
  <c r="V22" i="1"/>
  <c r="W22" i="1" s="1"/>
  <c r="V195" i="1"/>
  <c r="W195" i="1" s="1"/>
  <c r="Z125" i="1"/>
  <c r="AA23" i="1"/>
  <c r="Y84" i="1"/>
  <c r="V159" i="1"/>
  <c r="W159" i="1" s="1"/>
  <c r="Y105" i="1"/>
  <c r="Y120" i="1"/>
  <c r="AA127" i="1"/>
  <c r="Z118" i="1"/>
  <c r="Z61" i="1"/>
  <c r="V136" i="1"/>
  <c r="W136" i="1" s="1"/>
  <c r="Y22" i="1"/>
  <c r="Z195" i="1"/>
  <c r="AA125" i="1"/>
  <c r="Y23" i="1"/>
  <c r="V84" i="1"/>
  <c r="W84" i="1" s="1"/>
  <c r="AA105" i="1"/>
  <c r="AA120" i="1"/>
  <c r="Y118" i="1"/>
  <c r="AA61" i="1"/>
  <c r="V231" i="1"/>
  <c r="W231" i="1" s="1"/>
  <c r="AA22" i="1"/>
  <c r="V127" i="1"/>
  <c r="W127" i="1" s="1"/>
  <c r="V118" i="1"/>
  <c r="W118" i="1" s="1"/>
  <c r="Y231" i="1"/>
  <c r="AA165" i="1"/>
  <c r="Y42" i="1"/>
  <c r="Y200" i="1"/>
  <c r="Z116" i="1"/>
  <c r="AA200" i="1"/>
  <c r="Y116" i="1"/>
  <c r="Y127" i="1"/>
  <c r="V165" i="1"/>
  <c r="W165" i="1" s="1"/>
  <c r="V104" i="1"/>
  <c r="W104" i="1" s="1"/>
  <c r="V42" i="1"/>
  <c r="W42" i="1" s="1"/>
  <c r="Z127" i="1"/>
  <c r="V55" i="1"/>
  <c r="W55" i="1" s="1"/>
  <c r="AA116" i="1"/>
  <c r="AA158" i="1"/>
  <c r="V56" i="1"/>
  <c r="W56" i="1" s="1"/>
  <c r="V163" i="1"/>
  <c r="W163" i="1" s="1"/>
  <c r="Z55" i="1"/>
  <c r="V188" i="1"/>
  <c r="W188" i="1" s="1"/>
  <c r="AA104" i="1"/>
  <c r="V10" i="1"/>
  <c r="W10" i="1" s="1"/>
  <c r="V106" i="1"/>
  <c r="W106" i="1" s="1"/>
  <c r="AA42" i="1"/>
  <c r="AA74" i="1"/>
  <c r="V116" i="1"/>
  <c r="W116" i="1" s="1"/>
  <c r="AA163" i="1"/>
  <c r="AA167" i="1"/>
  <c r="AA195" i="1"/>
  <c r="Y125" i="1"/>
  <c r="AB125" i="1" s="1"/>
  <c r="Y9" i="1"/>
  <c r="AA229" i="1"/>
  <c r="Z17" i="1"/>
  <c r="AA99" i="1"/>
  <c r="AA224" i="1"/>
  <c r="Y8" i="1"/>
  <c r="Z218" i="1"/>
  <c r="AA63" i="1"/>
  <c r="Y184" i="1"/>
  <c r="Z186" i="1"/>
  <c r="AA153" i="1"/>
  <c r="AA189" i="1"/>
  <c r="V99" i="1"/>
  <c r="W99" i="1" s="1"/>
  <c r="V224" i="1"/>
  <c r="W224" i="1" s="1"/>
  <c r="V63" i="1"/>
  <c r="W63" i="1" s="1"/>
  <c r="AA162" i="1"/>
  <c r="AA114" i="1"/>
  <c r="Z99" i="1"/>
  <c r="Z224" i="1"/>
  <c r="AA218" i="1"/>
  <c r="V162" i="1"/>
  <c r="W162" i="1" s="1"/>
  <c r="Y99" i="1"/>
  <c r="AA71" i="1"/>
  <c r="Y24" i="1"/>
  <c r="Z63" i="1"/>
  <c r="Z162" i="1"/>
  <c r="Z153" i="1"/>
  <c r="Y79" i="1"/>
  <c r="AA199" i="1"/>
  <c r="Z24" i="1"/>
  <c r="Y218" i="1"/>
  <c r="AB218" i="1" s="1"/>
  <c r="Y162" i="1"/>
  <c r="V153" i="1"/>
  <c r="W153" i="1" s="1"/>
  <c r="AA79" i="1"/>
  <c r="V199" i="1"/>
  <c r="W199" i="1" s="1"/>
  <c r="Y171" i="1"/>
  <c r="AA24" i="1"/>
  <c r="V79" i="1"/>
  <c r="W79" i="1" s="1"/>
  <c r="AA64" i="1"/>
  <c r="Y128" i="1"/>
  <c r="Y199" i="1"/>
  <c r="Z33" i="1"/>
  <c r="AA171" i="1"/>
  <c r="Y80" i="1"/>
  <c r="V226" i="1"/>
  <c r="W226" i="1" s="1"/>
  <c r="V33" i="1"/>
  <c r="W33" i="1" s="1"/>
  <c r="V171" i="1"/>
  <c r="W171" i="1" s="1"/>
  <c r="AA192" i="1"/>
  <c r="V71" i="1"/>
  <c r="W71" i="1" s="1"/>
  <c r="Y110" i="1"/>
  <c r="Z80" i="1"/>
  <c r="Y226" i="1"/>
  <c r="Z9" i="1"/>
  <c r="V131" i="1"/>
  <c r="W131" i="1" s="1"/>
  <c r="Y192" i="1"/>
  <c r="AA236" i="1"/>
  <c r="V110" i="1"/>
  <c r="W110" i="1" s="1"/>
  <c r="AA80" i="1"/>
  <c r="AA208" i="1"/>
  <c r="Z110" i="1"/>
  <c r="V208" i="1"/>
  <c r="W208" i="1" s="1"/>
  <c r="Y114" i="1"/>
  <c r="AA103" i="1"/>
  <c r="AA226" i="1"/>
  <c r="Y60" i="1"/>
  <c r="AA210" i="1"/>
  <c r="V150" i="1"/>
  <c r="W150" i="1" s="1"/>
  <c r="AA129" i="1"/>
  <c r="AA145" i="1"/>
  <c r="Y103" i="1"/>
  <c r="Y129" i="1"/>
  <c r="AA65" i="1"/>
  <c r="Z150" i="1"/>
  <c r="V129" i="1"/>
  <c r="W129" i="1" s="1"/>
  <c r="V60" i="1"/>
  <c r="W60" i="1" s="1"/>
  <c r="Y210" i="1"/>
  <c r="Y150" i="1"/>
  <c r="Z60" i="1"/>
  <c r="Y160" i="1"/>
  <c r="V228" i="1"/>
  <c r="W228" i="1" s="1"/>
  <c r="Z73" i="1"/>
  <c r="AA89" i="1"/>
  <c r="Z54" i="1"/>
  <c r="Z113" i="1"/>
  <c r="AA13" i="1"/>
  <c r="Y189" i="1"/>
  <c r="Z227" i="1"/>
  <c r="V13" i="1"/>
  <c r="W13" i="1" s="1"/>
  <c r="AA122" i="1"/>
  <c r="Y54" i="1"/>
  <c r="Y13" i="1"/>
  <c r="AA54" i="1"/>
  <c r="Z205" i="1"/>
  <c r="V114" i="1"/>
  <c r="W114" i="1" s="1"/>
  <c r="Z142" i="1"/>
  <c r="AA85" i="1"/>
  <c r="Y145" i="1"/>
  <c r="Z13" i="1"/>
  <c r="V227" i="1"/>
  <c r="W227" i="1" s="1"/>
  <c r="Z129" i="1"/>
  <c r="AA205" i="1"/>
  <c r="Y122" i="1"/>
  <c r="V205" i="1"/>
  <c r="W205" i="1" s="1"/>
  <c r="V198" i="1"/>
  <c r="W198" i="1" s="1"/>
  <c r="Y196" i="1"/>
  <c r="V221" i="1"/>
  <c r="W221" i="1" s="1"/>
  <c r="Y214" i="1"/>
  <c r="AA69" i="1"/>
  <c r="Y149" i="1"/>
  <c r="Y117" i="1"/>
  <c r="V15" i="1"/>
  <c r="W15" i="1" s="1"/>
  <c r="V182" i="1"/>
  <c r="W182" i="1" s="1"/>
  <c r="Z94" i="1"/>
  <c r="AA11" i="1"/>
  <c r="AA5" i="1"/>
  <c r="V122" i="1"/>
  <c r="W122" i="1" s="1"/>
  <c r="Z182" i="1"/>
  <c r="Y94" i="1"/>
  <c r="Z5" i="1"/>
  <c r="Z65" i="1"/>
  <c r="Z122" i="1"/>
  <c r="AA75" i="1"/>
  <c r="AA214" i="1"/>
  <c r="AA68" i="1"/>
  <c r="V117" i="1"/>
  <c r="W117" i="1" s="1"/>
  <c r="Z155" i="1"/>
  <c r="Y87" i="1"/>
  <c r="Y182" i="1"/>
  <c r="AA94" i="1"/>
  <c r="Y65" i="1"/>
  <c r="V69" i="1"/>
  <c r="W69" i="1" s="1"/>
  <c r="Z68" i="1"/>
  <c r="AA117" i="1"/>
  <c r="AA87" i="1"/>
  <c r="V65" i="1"/>
  <c r="W65" i="1" s="1"/>
  <c r="Z124" i="1"/>
  <c r="Y75" i="1"/>
  <c r="Z214" i="1"/>
  <c r="Y69" i="1"/>
  <c r="V68" i="1"/>
  <c r="W68" i="1" s="1"/>
  <c r="Z87" i="1"/>
  <c r="V169" i="1"/>
  <c r="W169" i="1" s="1"/>
  <c r="V75" i="1"/>
  <c r="W75" i="1" s="1"/>
  <c r="Y123" i="1"/>
  <c r="V214" i="1"/>
  <c r="W214" i="1" s="1"/>
  <c r="Y172" i="1"/>
  <c r="AA101" i="1"/>
  <c r="Y155" i="1"/>
  <c r="V87" i="1"/>
  <c r="W87" i="1" s="1"/>
  <c r="AA119" i="1"/>
  <c r="Z180" i="1"/>
  <c r="Y41" i="1"/>
  <c r="Z91" i="1"/>
  <c r="Z52" i="1"/>
  <c r="Y169" i="1"/>
  <c r="Y5" i="1"/>
  <c r="V27" i="1"/>
  <c r="W27" i="1" s="1"/>
  <c r="Z123" i="1"/>
  <c r="AA196" i="1"/>
  <c r="Y221" i="1"/>
  <c r="AA91" i="1"/>
  <c r="W179" i="1"/>
  <c r="V52" i="1"/>
  <c r="W52" i="1" s="1"/>
  <c r="AA15" i="1"/>
  <c r="V123" i="1"/>
  <c r="W123" i="1" s="1"/>
  <c r="V91" i="1"/>
  <c r="W91" i="1" s="1"/>
  <c r="AA52" i="1"/>
  <c r="AA206" i="1"/>
  <c r="Y217" i="1"/>
  <c r="V95" i="1"/>
  <c r="W95" i="1" s="1"/>
  <c r="V206" i="1"/>
  <c r="W206" i="1" s="1"/>
  <c r="V152" i="1"/>
  <c r="W152" i="1" s="1"/>
  <c r="Z107" i="1"/>
  <c r="V170" i="1"/>
  <c r="W170" i="1" s="1"/>
  <c r="Y225" i="1"/>
  <c r="AA152" i="1"/>
  <c r="V217" i="1"/>
  <c r="W217" i="1" s="1"/>
  <c r="Y14" i="1"/>
  <c r="Y206" i="1"/>
  <c r="Y152" i="1"/>
  <c r="AA45" i="1"/>
  <c r="V14" i="1"/>
  <c r="W14" i="1" s="1"/>
  <c r="Y7" i="1"/>
  <c r="Y134" i="1"/>
  <c r="Z147" i="1"/>
  <c r="Z97" i="1"/>
  <c r="AA134" i="1"/>
  <c r="Z170" i="1"/>
  <c r="Z66" i="1"/>
  <c r="Z18" i="1"/>
  <c r="V147" i="1"/>
  <c r="W147" i="1" s="1"/>
  <c r="Y212" i="1"/>
  <c r="V97" i="1"/>
  <c r="W97" i="1" s="1"/>
  <c r="Z7" i="1"/>
  <c r="V81" i="1"/>
  <c r="W81" i="1" s="1"/>
  <c r="AA174" i="1"/>
  <c r="Z146" i="1"/>
  <c r="Z95" i="1"/>
  <c r="AA66" i="1"/>
  <c r="AA147" i="1"/>
  <c r="V78" i="1"/>
  <c r="W78" i="1" s="1"/>
  <c r="Y97" i="1"/>
  <c r="V174" i="1"/>
  <c r="W174" i="1" s="1"/>
  <c r="AA191" i="1"/>
  <c r="AA81" i="1"/>
  <c r="Y174" i="1"/>
  <c r="Z217" i="1"/>
  <c r="AA95" i="1"/>
  <c r="AA170" i="1"/>
  <c r="V220" i="1"/>
  <c r="W220" i="1" s="1"/>
  <c r="AA213" i="1"/>
  <c r="V93" i="1"/>
  <c r="W93" i="1" s="1"/>
  <c r="Y47" i="1"/>
  <c r="Z220" i="1"/>
  <c r="AA212" i="1"/>
  <c r="V51" i="1"/>
  <c r="W51" i="1" s="1"/>
  <c r="Z93" i="1"/>
  <c r="V47" i="1"/>
  <c r="W47" i="1" s="1"/>
  <c r="Z212" i="1"/>
  <c r="Z51" i="1"/>
  <c r="V72" i="1"/>
  <c r="W72" i="1" s="1"/>
  <c r="Z49" i="1"/>
  <c r="AA76" i="1"/>
  <c r="AA62" i="1"/>
  <c r="V98" i="1"/>
  <c r="W98" i="1" s="1"/>
  <c r="Z35" i="1"/>
  <c r="V212" i="1"/>
  <c r="W212" i="1" s="1"/>
  <c r="Y51" i="1"/>
  <c r="AA49" i="1"/>
  <c r="Y76" i="1"/>
  <c r="Z121" i="1"/>
  <c r="V230" i="1"/>
  <c r="W230" i="1" s="1"/>
  <c r="V35" i="1"/>
  <c r="W35" i="1" s="1"/>
  <c r="AA130" i="1"/>
  <c r="Y147" i="1"/>
  <c r="AA178" i="1"/>
  <c r="Y35" i="1"/>
  <c r="Z130" i="1"/>
  <c r="Y95" i="1"/>
  <c r="Y66" i="1"/>
  <c r="Z92" i="1"/>
  <c r="Z178" i="1"/>
  <c r="AA183" i="1"/>
  <c r="Y141" i="1"/>
  <c r="AA193" i="1"/>
  <c r="AA98" i="1"/>
  <c r="V168" i="1"/>
  <c r="W168" i="1" s="1"/>
  <c r="AA35" i="1"/>
  <c r="Y130" i="1"/>
  <c r="Y193" i="1"/>
  <c r="AA121" i="1"/>
  <c r="Y168" i="1"/>
  <c r="Z77" i="1"/>
  <c r="Y92" i="1"/>
  <c r="AA28" i="1"/>
  <c r="Y178" i="1"/>
  <c r="V70" i="1"/>
  <c r="W70" i="1" s="1"/>
  <c r="Z235" i="1"/>
  <c r="V134" i="1"/>
  <c r="W134" i="1" s="1"/>
  <c r="Y18" i="1"/>
  <c r="AA225" i="1"/>
  <c r="Z28" i="1"/>
  <c r="Z140" i="1"/>
  <c r="Z183" i="1"/>
  <c r="AA220" i="1"/>
  <c r="V141" i="1"/>
  <c r="W141" i="1" s="1"/>
  <c r="Z168" i="1"/>
  <c r="Y58" i="1"/>
  <c r="V213" i="1"/>
  <c r="W213" i="1" s="1"/>
  <c r="Z134" i="1"/>
  <c r="V225" i="1"/>
  <c r="W225" i="1" s="1"/>
  <c r="Y139" i="1"/>
  <c r="V193" i="1"/>
  <c r="W193" i="1" s="1"/>
  <c r="V58" i="1"/>
  <c r="W58" i="1" s="1"/>
  <c r="Y213" i="1"/>
  <c r="V28" i="1"/>
  <c r="W28" i="1" s="1"/>
  <c r="V235" i="1"/>
  <c r="W235" i="1" s="1"/>
  <c r="Y93" i="1"/>
  <c r="Y70" i="1"/>
  <c r="Z209" i="1"/>
  <c r="Y203" i="1"/>
  <c r="Z166" i="1"/>
  <c r="Y235" i="1"/>
  <c r="AA166" i="1"/>
  <c r="V40" i="1"/>
  <c r="W40" i="1" s="1"/>
  <c r="Y19" i="1"/>
  <c r="Z109" i="1"/>
  <c r="V219" i="1"/>
  <c r="W219" i="1" s="1"/>
  <c r="AA151" i="1"/>
  <c r="V19" i="1"/>
  <c r="W19" i="1" s="1"/>
  <c r="V21" i="1"/>
  <c r="W21" i="1" s="1"/>
  <c r="V203" i="1"/>
  <c r="W203" i="1" s="1"/>
  <c r="Y12" i="1"/>
  <c r="AA219" i="1"/>
  <c r="V138" i="1"/>
  <c r="W138" i="1" s="1"/>
  <c r="Z151" i="1"/>
  <c r="Z21" i="1"/>
  <c r="AA88" i="1"/>
  <c r="Y109" i="1"/>
  <c r="Y219" i="1"/>
  <c r="V157" i="1"/>
  <c r="W157" i="1" s="1"/>
  <c r="Z138" i="1"/>
  <c r="Y151" i="1"/>
  <c r="Z46" i="1"/>
  <c r="V50" i="1"/>
  <c r="W50" i="1" s="1"/>
  <c r="Z34" i="1"/>
  <c r="AA21" i="1"/>
  <c r="V88" i="1"/>
  <c r="W88" i="1" s="1"/>
  <c r="AA12" i="1"/>
  <c r="Y138" i="1"/>
  <c r="V211" i="1"/>
  <c r="W211" i="1" s="1"/>
  <c r="V143" i="1"/>
  <c r="W143" i="1" s="1"/>
  <c r="V34" i="1"/>
  <c r="W34" i="1" s="1"/>
  <c r="V77" i="1"/>
  <c r="W77" i="1" s="1"/>
  <c r="V222" i="1"/>
  <c r="W222" i="1" s="1"/>
  <c r="Z47" i="1"/>
  <c r="AB47" i="1" s="1"/>
  <c r="Y34" i="1"/>
  <c r="Z222" i="1"/>
  <c r="Y144" i="1"/>
  <c r="AA211" i="1"/>
  <c r="V59" i="1"/>
  <c r="W59" i="1" s="1"/>
  <c r="AA194" i="1"/>
  <c r="AA222" i="1"/>
  <c r="Z201" i="1"/>
  <c r="V204" i="1"/>
  <c r="W204" i="1" s="1"/>
  <c r="V144" i="1"/>
  <c r="W144" i="1" s="1"/>
  <c r="AA16" i="1"/>
  <c r="Y133" i="1"/>
  <c r="Z211" i="1"/>
  <c r="Z137" i="1"/>
  <c r="Y59" i="1"/>
  <c r="V46" i="1"/>
  <c r="W46" i="1" s="1"/>
  <c r="Y143" i="1"/>
  <c r="AA201" i="1"/>
  <c r="AA204" i="1"/>
  <c r="AA144" i="1"/>
  <c r="V32" i="1"/>
  <c r="W32" i="1" s="1"/>
  <c r="V26" i="1"/>
  <c r="W26" i="1" s="1"/>
  <c r="Z133" i="1"/>
  <c r="V137" i="1"/>
  <c r="W137" i="1" s="1"/>
  <c r="AA59" i="1"/>
  <c r="Z143" i="1"/>
  <c r="Y209" i="1"/>
  <c r="AA235" i="1"/>
  <c r="Y204" i="1"/>
  <c r="Z144" i="1"/>
  <c r="V177" i="1"/>
  <c r="W177" i="1" s="1"/>
  <c r="Z86" i="1"/>
  <c r="V43" i="1"/>
  <c r="W43" i="1" s="1"/>
  <c r="AA43" i="1"/>
  <c r="Z132" i="1"/>
  <c r="V232" i="1"/>
  <c r="W232" i="1" s="1"/>
  <c r="Y44" i="1"/>
  <c r="V44" i="1"/>
  <c r="W44" i="1" s="1"/>
  <c r="Z44" i="1"/>
  <c r="Z173" i="1"/>
  <c r="Y100" i="1"/>
  <c r="Y46" i="1"/>
  <c r="AA173" i="1"/>
  <c r="Y16" i="1"/>
  <c r="AA100" i="1"/>
  <c r="Z88" i="1"/>
  <c r="AA29" i="1"/>
  <c r="V62" i="1"/>
  <c r="W62" i="1" s="1"/>
  <c r="Y67" i="1"/>
  <c r="Y43" i="1"/>
  <c r="Z50" i="1"/>
  <c r="Z207" i="1"/>
  <c r="Z230" i="1"/>
  <c r="V83" i="1"/>
  <c r="W83" i="1" s="1"/>
  <c r="AA26" i="1"/>
  <c r="Z139" i="1"/>
  <c r="Z213" i="1"/>
  <c r="Y90" i="1"/>
  <c r="AA90" i="1"/>
  <c r="Z62" i="1"/>
  <c r="Z126" i="1"/>
  <c r="V112" i="1"/>
  <c r="W112" i="1" s="1"/>
  <c r="Y91" i="1"/>
  <c r="AB91" i="1" s="1"/>
  <c r="AC91" i="1" s="1"/>
  <c r="Z174" i="1"/>
  <c r="V92" i="1"/>
  <c r="W92" i="1" s="1"/>
  <c r="AA14" i="1"/>
  <c r="V202" i="1"/>
  <c r="W202" i="1" s="1"/>
  <c r="Z112" i="1"/>
  <c r="Y48" i="1"/>
  <c r="V119" i="1"/>
  <c r="W119" i="1" s="1"/>
  <c r="AA25" i="1"/>
  <c r="V210" i="1"/>
  <c r="W210" i="1" s="1"/>
  <c r="AA50" i="1"/>
  <c r="Y232" i="1"/>
  <c r="V173" i="1"/>
  <c r="W173" i="1" s="1"/>
  <c r="Z187" i="1"/>
  <c r="AA157" i="1"/>
  <c r="Y86" i="1"/>
  <c r="AA133" i="1"/>
  <c r="Z83" i="1"/>
  <c r="V197" i="1"/>
  <c r="W197" i="1" s="1"/>
  <c r="Z219" i="1"/>
  <c r="V109" i="1"/>
  <c r="W109" i="1" s="1"/>
  <c r="AA18" i="1"/>
  <c r="AA148" i="1"/>
  <c r="Y191" i="1"/>
  <c r="Y215" i="1"/>
  <c r="AA58" i="1"/>
  <c r="Y121" i="1"/>
  <c r="AB121" i="1" s="1"/>
  <c r="Y49" i="1"/>
  <c r="AA102" i="1"/>
  <c r="Z175" i="1"/>
  <c r="V196" i="1"/>
  <c r="W196" i="1" s="1"/>
  <c r="Z181" i="1"/>
  <c r="Y81" i="1"/>
  <c r="V66" i="1"/>
  <c r="W66" i="1" s="1"/>
  <c r="AA126" i="1"/>
  <c r="V37" i="1"/>
  <c r="W37" i="1" s="1"/>
  <c r="Z14" i="1"/>
  <c r="V107" i="1"/>
  <c r="W107" i="1" s="1"/>
  <c r="Z81" i="1"/>
  <c r="V96" i="1"/>
  <c r="W96" i="1" s="1"/>
  <c r="AA172" i="1"/>
  <c r="Z27" i="1"/>
  <c r="AA180" i="1"/>
  <c r="Y52" i="1"/>
  <c r="AA155" i="1"/>
  <c r="V181" i="1"/>
  <c r="W181" i="1" s="1"/>
  <c r="V155" i="1"/>
  <c r="W155" i="1" s="1"/>
  <c r="AA149" i="1"/>
  <c r="Y142" i="1"/>
  <c r="AB142" i="1" s="1"/>
  <c r="V5" i="1"/>
  <c r="W5" i="1" s="1"/>
  <c r="AA182" i="1"/>
  <c r="Y71" i="1"/>
  <c r="Y228" i="1"/>
  <c r="Y177" i="1"/>
  <c r="AA232" i="1"/>
  <c r="Y173" i="1"/>
  <c r="Y183" i="1"/>
  <c r="AB183" i="1" s="1"/>
  <c r="AC183" i="1" s="1"/>
  <c r="V201" i="1"/>
  <c r="W201" i="1" s="1"/>
  <c r="Z59" i="1"/>
  <c r="Z72" i="1"/>
  <c r="AA138" i="1"/>
  <c r="V102" i="1"/>
  <c r="W102" i="1" s="1"/>
  <c r="Y83" i="1"/>
  <c r="Z12" i="1"/>
  <c r="V187" i="1"/>
  <c r="W187" i="1" s="1"/>
  <c r="V166" i="1"/>
  <c r="W166" i="1" s="1"/>
  <c r="Y77" i="1"/>
  <c r="AA215" i="1"/>
  <c r="Z76" i="1"/>
  <c r="V191" i="1"/>
  <c r="W191" i="1" s="1"/>
  <c r="V126" i="1"/>
  <c r="W126" i="1" s="1"/>
  <c r="V172" i="1"/>
  <c r="W172" i="1" s="1"/>
  <c r="AA37" i="1"/>
  <c r="Y202" i="1"/>
  <c r="Z169" i="1"/>
  <c r="AA27" i="1"/>
  <c r="Z117" i="1"/>
  <c r="AA142" i="1"/>
  <c r="Y20" i="1"/>
  <c r="AA177" i="1"/>
  <c r="Y132" i="1"/>
  <c r="AB132" i="1" s="1"/>
  <c r="Y50" i="1"/>
  <c r="Y32" i="1"/>
  <c r="V121" i="1"/>
  <c r="W121" i="1" s="1"/>
  <c r="AA77" i="1"/>
  <c r="AA115" i="1"/>
  <c r="V12" i="1"/>
  <c r="W12" i="1" s="1"/>
  <c r="Y220" i="1"/>
  <c r="AB220" i="1" s="1"/>
  <c r="AC220" i="1" s="1"/>
  <c r="Y37" i="1"/>
  <c r="V148" i="1"/>
  <c r="W148" i="1" s="1"/>
  <c r="AA161" i="1"/>
  <c r="Y176" i="1"/>
  <c r="Z70" i="1"/>
  <c r="Y98" i="1"/>
  <c r="V111" i="1"/>
  <c r="W111" i="1" s="1"/>
  <c r="Z176" i="1"/>
  <c r="V7" i="1"/>
  <c r="W7" i="1" s="1"/>
  <c r="Y15" i="1"/>
  <c r="Y119" i="1"/>
  <c r="Z202" i="1"/>
  <c r="Y27" i="1"/>
  <c r="AA154" i="1"/>
  <c r="AA175" i="1"/>
  <c r="Y96" i="1"/>
  <c r="AA131" i="1"/>
  <c r="V132" i="1"/>
  <c r="W132" i="1" s="1"/>
  <c r="V133" i="1"/>
  <c r="W133" i="1" s="1"/>
  <c r="Y88" i="1"/>
  <c r="AA67" i="1"/>
  <c r="Y157" i="1"/>
  <c r="Z115" i="1"/>
  <c r="Z203" i="1"/>
  <c r="AA168" i="1"/>
  <c r="Z161" i="1"/>
  <c r="Y21" i="1"/>
  <c r="Y230" i="1"/>
  <c r="AA141" i="1"/>
  <c r="Z57" i="1"/>
  <c r="Z204" i="1"/>
  <c r="V176" i="1"/>
  <c r="W176" i="1" s="1"/>
  <c r="Z119" i="1"/>
  <c r="Z221" i="1"/>
  <c r="Y170" i="1"/>
  <c r="Y101" i="1"/>
  <c r="Y11" i="1"/>
  <c r="V85" i="1"/>
  <c r="W85" i="1" s="1"/>
  <c r="V41" i="1"/>
  <c r="W41" i="1" s="1"/>
  <c r="AA181" i="1"/>
  <c r="AA198" i="1"/>
  <c r="Y175" i="1"/>
  <c r="AA73" i="1"/>
  <c r="Z157" i="1"/>
  <c r="Y201" i="1"/>
  <c r="AB201" i="1" s="1"/>
  <c r="Z26" i="1"/>
  <c r="Y137" i="1"/>
  <c r="Z16" i="1"/>
  <c r="V115" i="1"/>
  <c r="W115" i="1" s="1"/>
  <c r="Z19" i="1"/>
  <c r="V183" i="1"/>
  <c r="W183" i="1" s="1"/>
  <c r="V207" i="1"/>
  <c r="W207" i="1" s="1"/>
  <c r="Y161" i="1"/>
  <c r="V215" i="1"/>
  <c r="W215" i="1" s="1"/>
  <c r="Y102" i="1"/>
  <c r="Y207" i="1"/>
  <c r="AA72" i="1"/>
  <c r="Y107" i="1"/>
  <c r="AB107" i="1" s="1"/>
  <c r="V146" i="1"/>
  <c r="W146" i="1" s="1"/>
  <c r="AA78" i="1"/>
  <c r="V18" i="1"/>
  <c r="W18" i="1" s="1"/>
  <c r="Y45" i="1"/>
  <c r="Z206" i="1"/>
  <c r="Z89" i="1"/>
  <c r="Z41" i="1"/>
  <c r="V113" i="1"/>
  <c r="W113" i="1" s="1"/>
  <c r="Z198" i="1"/>
  <c r="Y68" i="1"/>
  <c r="V216" i="1"/>
  <c r="W216" i="1" s="1"/>
  <c r="V25" i="1"/>
  <c r="W25" i="1" s="1"/>
  <c r="AA109" i="1"/>
  <c r="Z177" i="1"/>
  <c r="V151" i="1"/>
  <c r="W151" i="1" s="1"/>
  <c r="AA187" i="1"/>
  <c r="V67" i="1"/>
  <c r="W67" i="1" s="1"/>
  <c r="Y222" i="1"/>
  <c r="AA34" i="1"/>
  <c r="Y115" i="1"/>
  <c r="AA40" i="1"/>
  <c r="Y166" i="1"/>
  <c r="Z193" i="1"/>
  <c r="Y62" i="1"/>
  <c r="AB62" i="1" s="1"/>
  <c r="V161" i="1"/>
  <c r="W161" i="1" s="1"/>
  <c r="Z148" i="1"/>
  <c r="V36" i="1"/>
  <c r="W36" i="1" s="1"/>
  <c r="Y72" i="1"/>
  <c r="AA57" i="1"/>
  <c r="AA112" i="1"/>
  <c r="Z78" i="1"/>
  <c r="AA41" i="1"/>
  <c r="Z192" i="1"/>
  <c r="V86" i="1"/>
  <c r="W86" i="1" s="1"/>
  <c r="AA203" i="1"/>
  <c r="V209" i="1"/>
  <c r="W209" i="1" s="1"/>
  <c r="V16" i="1"/>
  <c r="W16" i="1" s="1"/>
  <c r="V194" i="1"/>
  <c r="W194" i="1" s="1"/>
  <c r="V90" i="1"/>
  <c r="W90" i="1" s="1"/>
  <c r="Y164" i="1"/>
  <c r="Z58" i="1"/>
  <c r="Y40" i="1"/>
  <c r="V140" i="1"/>
  <c r="W140" i="1" s="1"/>
  <c r="Z82" i="1"/>
  <c r="Y36" i="1"/>
  <c r="Z90" i="1"/>
  <c r="V130" i="1"/>
  <c r="W130" i="1" s="1"/>
  <c r="Z98" i="1"/>
  <c r="Y112" i="1"/>
  <c r="Z191" i="1"/>
  <c r="V178" i="1"/>
  <c r="W178" i="1" s="1"/>
  <c r="AA7" i="1"/>
  <c r="AA146" i="1"/>
  <c r="Z45" i="1"/>
  <c r="AB45" i="1" s="1"/>
  <c r="V57" i="1"/>
  <c r="W57" i="1" s="1"/>
  <c r="AA221" i="1"/>
  <c r="Z101" i="1"/>
  <c r="Y181" i="1"/>
  <c r="Z75" i="1"/>
  <c r="V180" i="1"/>
  <c r="W180" i="1" s="1"/>
  <c r="AA96" i="1"/>
  <c r="Y26" i="1"/>
  <c r="AA132" i="1"/>
  <c r="Z29" i="1"/>
  <c r="Z32" i="1"/>
  <c r="Z194" i="1"/>
  <c r="AA47" i="1"/>
  <c r="AC47" i="1" s="1"/>
  <c r="Z164" i="1"/>
  <c r="Y148" i="1"/>
  <c r="Z40" i="1"/>
  <c r="V82" i="1"/>
  <c r="W82" i="1" s="1"/>
  <c r="Y31" i="1"/>
  <c r="AA82" i="1"/>
  <c r="Y28" i="1"/>
  <c r="AB28" i="1" s="1"/>
  <c r="AA107" i="1"/>
  <c r="AA92" i="1"/>
  <c r="AA31" i="1"/>
  <c r="AA36" i="1"/>
  <c r="AA19" i="1"/>
  <c r="V45" i="1"/>
  <c r="W45" i="1" s="1"/>
  <c r="AA51" i="1"/>
  <c r="AA97" i="1"/>
  <c r="Z96" i="1"/>
  <c r="Z11" i="1"/>
  <c r="V149" i="1"/>
  <c r="W149" i="1" s="1"/>
  <c r="Y78" i="1"/>
  <c r="Z111" i="1"/>
  <c r="Y57" i="1"/>
  <c r="Z196" i="1"/>
  <c r="AA202" i="1"/>
  <c r="V11" i="1"/>
  <c r="W11" i="1" s="1"/>
  <c r="V175" i="1"/>
  <c r="W175" i="1" s="1"/>
  <c r="V6" i="1"/>
  <c r="W6" i="1" s="1"/>
  <c r="Y113" i="1"/>
  <c r="AB113" i="1" s="1"/>
  <c r="Z25" i="1"/>
  <c r="Y108" i="1"/>
  <c r="AA137" i="1"/>
  <c r="V100" i="1"/>
  <c r="W100" i="1" s="1"/>
  <c r="AA70" i="1"/>
  <c r="Y194" i="1"/>
  <c r="Y211" i="1"/>
  <c r="Z215" i="1"/>
  <c r="Z43" i="1"/>
  <c r="V39" i="1"/>
  <c r="W39" i="1" s="1"/>
  <c r="V164" i="1"/>
  <c r="W164" i="1" s="1"/>
  <c r="Y140" i="1"/>
  <c r="AB140" i="1" s="1"/>
  <c r="AA93" i="1"/>
  <c r="V49" i="1"/>
  <c r="W49" i="1" s="1"/>
  <c r="Z31" i="1"/>
  <c r="Z36" i="1"/>
  <c r="AA197" i="1"/>
  <c r="AA207" i="1"/>
  <c r="Z152" i="1"/>
  <c r="Y180" i="1"/>
  <c r="AA217" i="1"/>
  <c r="Z15" i="1"/>
  <c r="V124" i="1"/>
  <c r="W124" i="1" s="1"/>
  <c r="Y198" i="1"/>
  <c r="V38" i="1"/>
  <c r="W38" i="1" s="1"/>
  <c r="Y6" i="1"/>
  <c r="AA124" i="1"/>
  <c r="Z100" i="1"/>
  <c r="AA32" i="1"/>
  <c r="Y187" i="1"/>
  <c r="V29" i="1"/>
  <c r="W29" i="1" s="1"/>
  <c r="Z141" i="1"/>
  <c r="AA86" i="1"/>
  <c r="Y39" i="1"/>
  <c r="AA164" i="1"/>
  <c r="V31" i="1"/>
  <c r="W31" i="1" s="1"/>
  <c r="AA44" i="1"/>
  <c r="AA139" i="1"/>
  <c r="AA140" i="1"/>
  <c r="Y111" i="1"/>
  <c r="Y126" i="1"/>
  <c r="AB126" i="1" s="1"/>
  <c r="AA176" i="1"/>
  <c r="V101" i="1"/>
  <c r="W101" i="1" s="1"/>
  <c r="AA228" i="1"/>
  <c r="Z149" i="1"/>
  <c r="V94" i="1"/>
  <c r="W94" i="1" s="1"/>
  <c r="V53" i="1"/>
  <c r="W53" i="1" s="1"/>
  <c r="Z145" i="1"/>
  <c r="Z232" i="1"/>
  <c r="AA143" i="1"/>
  <c r="Z67" i="1"/>
  <c r="AA39" i="1"/>
  <c r="Y29" i="1"/>
  <c r="AA46" i="1"/>
  <c r="Y82" i="1"/>
  <c r="Z39" i="1"/>
  <c r="V76" i="1"/>
  <c r="W76" i="1" s="1"/>
  <c r="AA83" i="1"/>
  <c r="V139" i="1"/>
  <c r="W139" i="1" s="1"/>
  <c r="Y146" i="1"/>
  <c r="AB146" i="1" s="1"/>
  <c r="Z225" i="1"/>
  <c r="AA230" i="1"/>
  <c r="Z102" i="1"/>
  <c r="Z197" i="1"/>
  <c r="Y197" i="1"/>
  <c r="AA209" i="1"/>
  <c r="AA111" i="1"/>
  <c r="Z37" i="1"/>
  <c r="Z69" i="1"/>
  <c r="AA169" i="1"/>
  <c r="Z172" i="1"/>
  <c r="AA113" i="1"/>
  <c r="AC113" i="1" s="1"/>
  <c r="Y208" i="1"/>
  <c r="Z10" i="1"/>
  <c r="AA184" i="1"/>
  <c r="V8" i="1"/>
  <c r="W8" i="1" s="1"/>
  <c r="AA223" i="1"/>
  <c r="V229" i="1"/>
  <c r="W229" i="1" s="1"/>
  <c r="AA234" i="1"/>
  <c r="Y135" i="1"/>
  <c r="V156" i="1"/>
  <c r="W156" i="1" s="1"/>
  <c r="Z56" i="1"/>
  <c r="Y85" i="1"/>
  <c r="Z48" i="1"/>
  <c r="AB48" i="1" s="1"/>
  <c r="Z228" i="1"/>
  <c r="AA160" i="1"/>
  <c r="Y190" i="1"/>
  <c r="V154" i="1"/>
  <c r="W154" i="1" s="1"/>
  <c r="Z223" i="1"/>
  <c r="Z208" i="1"/>
  <c r="V234" i="1"/>
  <c r="W234" i="1" s="1"/>
  <c r="V233" i="1"/>
  <c r="W233" i="1" s="1"/>
  <c r="Y30" i="1"/>
  <c r="Z108" i="1"/>
  <c r="Z184" i="1"/>
  <c r="Z53" i="1"/>
  <c r="Y165" i="1"/>
  <c r="Y185" i="1"/>
  <c r="V105" i="1"/>
  <c r="W105" i="1" s="1"/>
  <c r="V142" i="1"/>
  <c r="W142" i="1" s="1"/>
  <c r="Y229" i="1"/>
  <c r="Z210" i="1"/>
  <c r="Z160" i="1"/>
  <c r="V9" i="1"/>
  <c r="W9" i="1" s="1"/>
  <c r="AA216" i="1"/>
  <c r="V190" i="1"/>
  <c r="W190" i="1" s="1"/>
  <c r="AA30" i="1"/>
  <c r="AA108" i="1"/>
  <c r="Z190" i="1"/>
  <c r="Z114" i="1"/>
  <c r="Y74" i="1"/>
  <c r="Z188" i="1"/>
  <c r="Y106" i="1"/>
  <c r="Z156" i="1"/>
  <c r="V61" i="1"/>
  <c r="W61" i="1" s="1"/>
  <c r="Y153" i="1"/>
  <c r="AB153" i="1" s="1"/>
  <c r="V160" i="1"/>
  <c r="W160" i="1" s="1"/>
  <c r="AA17" i="1"/>
  <c r="AA190" i="1"/>
  <c r="V80" i="1"/>
  <c r="W80" i="1" s="1"/>
  <c r="Y33" i="1"/>
  <c r="Z233" i="1"/>
  <c r="Z171" i="1"/>
  <c r="V158" i="1"/>
  <c r="W158" i="1" s="1"/>
  <c r="Y63" i="1"/>
  <c r="V108" i="1"/>
  <c r="W108" i="1" s="1"/>
  <c r="AA53" i="1"/>
  <c r="Z163" i="1"/>
  <c r="Z200" i="1"/>
  <c r="Z6" i="1"/>
  <c r="Z85" i="1"/>
  <c r="Z154" i="1"/>
  <c r="V89" i="1"/>
  <c r="W89" i="1" s="1"/>
  <c r="Y17" i="1"/>
  <c r="Y53" i="1"/>
  <c r="V103" i="1"/>
  <c r="W103" i="1" s="1"/>
  <c r="AA33" i="1"/>
  <c r="AA38" i="1"/>
  <c r="Y55" i="1"/>
  <c r="AB55" i="1" s="1"/>
  <c r="Z74" i="1"/>
  <c r="V17" i="1"/>
  <c r="W17" i="1" s="1"/>
  <c r="AA8" i="1"/>
  <c r="V185" i="1"/>
  <c r="W185" i="1" s="1"/>
  <c r="Z234" i="1"/>
  <c r="Y156" i="1"/>
  <c r="Z104" i="1"/>
  <c r="Y195" i="1"/>
  <c r="Y159" i="1"/>
  <c r="AB159" i="1" s="1"/>
  <c r="AC159" i="1" s="1"/>
  <c r="V73" i="1"/>
  <c r="W73" i="1" s="1"/>
  <c r="V236" i="1"/>
  <c r="W236" i="1" s="1"/>
  <c r="AA6" i="1"/>
  <c r="V189" i="1"/>
  <c r="W189" i="1" s="1"/>
  <c r="Y186" i="1"/>
  <c r="Z167" i="1"/>
  <c r="AA227" i="1"/>
  <c r="AA233" i="1"/>
  <c r="Y131" i="1"/>
  <c r="Z106" i="1"/>
  <c r="V74" i="1"/>
  <c r="W74" i="1" s="1"/>
  <c r="Y154" i="1"/>
  <c r="Z199" i="1"/>
  <c r="V145" i="1"/>
  <c r="W145" i="1" s="1"/>
  <c r="V20" i="1"/>
  <c r="W20" i="1" s="1"/>
  <c r="AA188" i="1"/>
  <c r="Y236" i="1"/>
  <c r="AA20" i="1"/>
  <c r="AA128" i="1"/>
  <c r="Y64" i="1"/>
  <c r="Z189" i="1"/>
  <c r="AA156" i="1"/>
  <c r="AA10" i="1"/>
  <c r="Z158" i="1"/>
  <c r="Y10" i="1"/>
  <c r="Y188" i="1"/>
  <c r="Z8" i="1"/>
  <c r="AA150" i="1"/>
  <c r="Y89" i="1"/>
  <c r="AA9" i="1"/>
  <c r="Y104" i="1"/>
  <c r="Z226" i="1"/>
  <c r="V128" i="1"/>
  <c r="W128" i="1" s="1"/>
  <c r="V200" i="1"/>
  <c r="W200" i="1" s="1"/>
  <c r="Y136" i="1"/>
  <c r="AB136" i="1" s="1"/>
  <c r="Z84" i="1"/>
  <c r="Y25" i="1"/>
  <c r="Y227" i="1"/>
  <c r="AB227" i="1" s="1"/>
  <c r="Z216" i="1"/>
  <c r="Y73" i="1"/>
  <c r="AB73" i="1" s="1"/>
  <c r="AC73" i="1" s="1"/>
  <c r="Y56" i="1"/>
  <c r="V223" i="1"/>
  <c r="W223" i="1" s="1"/>
  <c r="V125" i="1"/>
  <c r="W125" i="1" s="1"/>
  <c r="V64" i="1"/>
  <c r="W64" i="1" s="1"/>
  <c r="V23" i="1"/>
  <c r="W23" i="1" s="1"/>
  <c r="Z20" i="1"/>
  <c r="AA84" i="1"/>
  <c r="AA118" i="1"/>
  <c r="Z120" i="1"/>
  <c r="Y124" i="1"/>
  <c r="AB124" i="1" s="1"/>
  <c r="AA110" i="1"/>
  <c r="AA123" i="1"/>
  <c r="Z165" i="1"/>
  <c r="Z231" i="1"/>
  <c r="Z131" i="1"/>
  <c r="Z64" i="1"/>
  <c r="AA135" i="1"/>
  <c r="V186" i="1"/>
  <c r="W186" i="1" s="1"/>
  <c r="V135" i="1"/>
  <c r="W135" i="1" s="1"/>
  <c r="Z185" i="1"/>
  <c r="Y234" i="1"/>
  <c r="Z23" i="1"/>
  <c r="Y224" i="1"/>
  <c r="V54" i="1"/>
  <c r="W54" i="1" s="1"/>
  <c r="Y216" i="1"/>
  <c r="Y233" i="1"/>
  <c r="Y205" i="1"/>
  <c r="AB205" i="1" s="1"/>
  <c r="V48" i="1"/>
  <c r="W48" i="1" s="1"/>
  <c r="AA186" i="1"/>
  <c r="V184" i="1"/>
  <c r="W184" i="1" s="1"/>
  <c r="Z236" i="1"/>
  <c r="Z229" i="1"/>
  <c r="Z71" i="1"/>
  <c r="AA106" i="1"/>
  <c r="Z79" i="1"/>
  <c r="Z103" i="1"/>
  <c r="Z135" i="1"/>
  <c r="AA55" i="1"/>
  <c r="V167" i="1"/>
  <c r="W167" i="1" s="1"/>
  <c r="Y163" i="1"/>
  <c r="V218" i="1"/>
  <c r="W218" i="1" s="1"/>
  <c r="Z30" i="1"/>
  <c r="AA60" i="1"/>
  <c r="AA48" i="1"/>
  <c r="Z128" i="1"/>
  <c r="V192" i="1"/>
  <c r="W192" i="1" s="1"/>
  <c r="Y61" i="1"/>
  <c r="Z42" i="1"/>
  <c r="V24" i="1"/>
  <c r="W24" i="1" s="1"/>
  <c r="V30" i="1"/>
  <c r="W30" i="1" s="1"/>
  <c r="Y38" i="1"/>
  <c r="Z38" i="1"/>
  <c r="Y223" i="1"/>
  <c r="AA185" i="1"/>
  <c r="Y158" i="1"/>
  <c r="AB89" i="1" l="1"/>
  <c r="AB115" i="1"/>
  <c r="AC115" i="1" s="1"/>
  <c r="AB78" i="1"/>
  <c r="AB222" i="1"/>
  <c r="AC222" i="1" s="1"/>
  <c r="AB82" i="1"/>
  <c r="AC82" i="1" s="1"/>
  <c r="AB122" i="1"/>
  <c r="AC122" i="1" s="1"/>
  <c r="AB72" i="1"/>
  <c r="AC72" i="1" s="1"/>
  <c r="AB181" i="1"/>
  <c r="AC181" i="1" s="1"/>
  <c r="AB207" i="1"/>
  <c r="AC207" i="1" s="1"/>
  <c r="AB50" i="1"/>
  <c r="AC50" i="1" s="1"/>
  <c r="AB41" i="1"/>
  <c r="AC41" i="1" s="1"/>
  <c r="AB233" i="1"/>
  <c r="AB180" i="1"/>
  <c r="AC180" i="1" s="1"/>
  <c r="AB224" i="1"/>
  <c r="AC224" i="1" s="1"/>
  <c r="AB187" i="1"/>
  <c r="AC187" i="1" s="1"/>
  <c r="AC107" i="1"/>
  <c r="AB25" i="1"/>
  <c r="AC25" i="1" s="1"/>
  <c r="AB170" i="1"/>
  <c r="AC170" i="1" s="1"/>
  <c r="AB30" i="1"/>
  <c r="AC30" i="1" s="1"/>
  <c r="AB234" i="1"/>
  <c r="AB29" i="1"/>
  <c r="AB27" i="1"/>
  <c r="AC27" i="1" s="1"/>
  <c r="AB158" i="1"/>
  <c r="AC158" i="1" s="1"/>
  <c r="AB131" i="1"/>
  <c r="AC131" i="1" s="1"/>
  <c r="AC146" i="1"/>
  <c r="AB148" i="1"/>
  <c r="AC148" i="1" s="1"/>
  <c r="AB165" i="1"/>
  <c r="AC165" i="1" s="1"/>
  <c r="AB56" i="1"/>
  <c r="AC56" i="1" s="1"/>
  <c r="AB86" i="1"/>
  <c r="AC86" i="1" s="1"/>
  <c r="AB88" i="1"/>
  <c r="AC88" i="1" s="1"/>
  <c r="AB57" i="1"/>
  <c r="AC57" i="1" s="1"/>
  <c r="AB230" i="1"/>
  <c r="AC230" i="1" s="1"/>
  <c r="AB209" i="1"/>
  <c r="AC209" i="1" s="1"/>
  <c r="AB95" i="1"/>
  <c r="AC95" i="1" s="1"/>
  <c r="AB26" i="1"/>
  <c r="AC26" i="1" s="1"/>
  <c r="AB35" i="1"/>
  <c r="AC35" i="1" s="1"/>
  <c r="AB223" i="1"/>
  <c r="AC223" i="1" s="1"/>
  <c r="AB173" i="1"/>
  <c r="AC173" i="1" s="1"/>
  <c r="AB77" i="1"/>
  <c r="AC77" i="1" s="1"/>
  <c r="AB161" i="1"/>
  <c r="AC161" i="1" s="1"/>
  <c r="AB87" i="1"/>
  <c r="AC87" i="1" s="1"/>
  <c r="AB182" i="1"/>
  <c r="AC182" i="1" s="1"/>
  <c r="AB162" i="1"/>
  <c r="AC162" i="1" s="1"/>
  <c r="AB163" i="1"/>
  <c r="AC163" i="1" s="1"/>
  <c r="AB46" i="1"/>
  <c r="AC46" i="1" s="1"/>
  <c r="AB109" i="1"/>
  <c r="AC109" i="1" s="1"/>
  <c r="AB66" i="1"/>
  <c r="AC66" i="1" s="1"/>
  <c r="AB118" i="1"/>
  <c r="AC118" i="1" s="1"/>
  <c r="AC132" i="1"/>
  <c r="AB101" i="1"/>
  <c r="AC101" i="1" s="1"/>
  <c r="AB235" i="1"/>
  <c r="AC235" i="1" s="1"/>
  <c r="AB104" i="1"/>
  <c r="AC104" i="1" s="1"/>
  <c r="AB156" i="1"/>
  <c r="AC156" i="1" s="1"/>
  <c r="AB139" i="1"/>
  <c r="AC139" i="1" s="1"/>
  <c r="AB10" i="1"/>
  <c r="AC10" i="1" s="1"/>
  <c r="AB53" i="1"/>
  <c r="AC53" i="1" s="1"/>
  <c r="AB198" i="1"/>
  <c r="AC198" i="1" s="1"/>
  <c r="AB97" i="1"/>
  <c r="AC97" i="1" s="1"/>
  <c r="AB22" i="1"/>
  <c r="AC22" i="1" s="1"/>
  <c r="AB178" i="1"/>
  <c r="AC178" i="1" s="1"/>
  <c r="AB51" i="1"/>
  <c r="AC51" i="1" s="1"/>
  <c r="AB105" i="1"/>
  <c r="AC105" i="1" s="1"/>
  <c r="AB214" i="1"/>
  <c r="AC214" i="1" s="1"/>
  <c r="AB138" i="1"/>
  <c r="AC138" i="1" s="1"/>
  <c r="AB54" i="1"/>
  <c r="AC54" i="1" s="1"/>
  <c r="AC142" i="1"/>
  <c r="AB151" i="1"/>
  <c r="AC151" i="1" s="1"/>
  <c r="AB147" i="1"/>
  <c r="AC147" i="1" s="1"/>
  <c r="AB216" i="1"/>
  <c r="AC216" i="1" s="1"/>
  <c r="AB155" i="1"/>
  <c r="AC155" i="1" s="1"/>
  <c r="AB188" i="1"/>
  <c r="AC188" i="1" s="1"/>
  <c r="AB94" i="1"/>
  <c r="AC94" i="1" s="1"/>
  <c r="AB74" i="1"/>
  <c r="AC74" i="1" s="1"/>
  <c r="AB154" i="1"/>
  <c r="AC154" i="1" s="1"/>
  <c r="AB116" i="1"/>
  <c r="AC116" i="1" s="1"/>
  <c r="AB157" i="1"/>
  <c r="AC157" i="1" s="1"/>
  <c r="AB92" i="1"/>
  <c r="AC92" i="1" s="1"/>
  <c r="AB34" i="1"/>
  <c r="AC34" i="1" s="1"/>
  <c r="AB150" i="1"/>
  <c r="AC150" i="1" s="1"/>
  <c r="AB197" i="1"/>
  <c r="AC197" i="1" s="1"/>
  <c r="AB168" i="1"/>
  <c r="AC168" i="1" s="1"/>
  <c r="AB133" i="1"/>
  <c r="AC133" i="1" s="1"/>
  <c r="AB110" i="1"/>
  <c r="AC110" i="1" s="1"/>
  <c r="AC218" i="1"/>
  <c r="AB38" i="1"/>
  <c r="AC38" i="1" s="1"/>
  <c r="AC227" i="1"/>
  <c r="AC201" i="1"/>
  <c r="AB219" i="1"/>
  <c r="AC219" i="1" s="1"/>
  <c r="AB130" i="1"/>
  <c r="AC130" i="1" s="1"/>
  <c r="AC45" i="1"/>
  <c r="AB69" i="1"/>
  <c r="AC69" i="1" s="1"/>
  <c r="AB80" i="1"/>
  <c r="AC80" i="1" s="1"/>
  <c r="AB171" i="1"/>
  <c r="AC171" i="1" s="1"/>
  <c r="AB17" i="1"/>
  <c r="AC17" i="1" s="1"/>
  <c r="AC140" i="1"/>
  <c r="AB98" i="1"/>
  <c r="AC98" i="1" s="1"/>
  <c r="AB37" i="1"/>
  <c r="AC37" i="1" s="1"/>
  <c r="AB175" i="1"/>
  <c r="AC175" i="1" s="1"/>
  <c r="AB43" i="1"/>
  <c r="AC43" i="1" s="1"/>
  <c r="AB100" i="1"/>
  <c r="AC100" i="1" s="1"/>
  <c r="AB44" i="1"/>
  <c r="AC44" i="1" s="1"/>
  <c r="AB123" i="1"/>
  <c r="AC123" i="1" s="1"/>
  <c r="AB127" i="1"/>
  <c r="AC127" i="1" s="1"/>
  <c r="AB42" i="1"/>
  <c r="AC42" i="1" s="1"/>
  <c r="AB39" i="1"/>
  <c r="AC39" i="1" s="1"/>
  <c r="AB40" i="1"/>
  <c r="AC40" i="1" s="1"/>
  <c r="AB59" i="1"/>
  <c r="AC59" i="1" s="1"/>
  <c r="AB144" i="1"/>
  <c r="AC144" i="1" s="1"/>
  <c r="AB210" i="1"/>
  <c r="AC210" i="1" s="1"/>
  <c r="AB129" i="1"/>
  <c r="AC129" i="1" s="1"/>
  <c r="AB33" i="1"/>
  <c r="AC33" i="1" s="1"/>
  <c r="AB24" i="1"/>
  <c r="AC24" i="1" s="1"/>
  <c r="AC153" i="1"/>
  <c r="AB167" i="1"/>
  <c r="AC167" i="1" s="1"/>
  <c r="AB20" i="1"/>
  <c r="AC20" i="1" s="1"/>
  <c r="AB213" i="1"/>
  <c r="AC213" i="1" s="1"/>
  <c r="AB58" i="1"/>
  <c r="AC58" i="1" s="1"/>
  <c r="AC28" i="1"/>
  <c r="AB76" i="1"/>
  <c r="AC76" i="1" s="1"/>
  <c r="AB18" i="1"/>
  <c r="AC18" i="1" s="1"/>
  <c r="AB221" i="1"/>
  <c r="AC221" i="1" s="1"/>
  <c r="AB172" i="1"/>
  <c r="AC172" i="1" s="1"/>
  <c r="AB68" i="1"/>
  <c r="AC68" i="1" s="1"/>
  <c r="AB65" i="1"/>
  <c r="AC65" i="1" s="1"/>
  <c r="AB60" i="1"/>
  <c r="AC60" i="1" s="1"/>
  <c r="AB199" i="1"/>
  <c r="AC199" i="1" s="1"/>
  <c r="AB186" i="1"/>
  <c r="AC186" i="1" s="1"/>
  <c r="AC124" i="1"/>
  <c r="AB177" i="1"/>
  <c r="AC177" i="1" s="1"/>
  <c r="AB112" i="1"/>
  <c r="AC112" i="1" s="1"/>
  <c r="AB204" i="1"/>
  <c r="AC204" i="1" s="1"/>
  <c r="AB137" i="1"/>
  <c r="AC137" i="1" s="1"/>
  <c r="AB12" i="1"/>
  <c r="AC12" i="1" s="1"/>
  <c r="AB134" i="1"/>
  <c r="AC134" i="1" s="1"/>
  <c r="AB217" i="1"/>
  <c r="AC217" i="1" s="1"/>
  <c r="AB169" i="1"/>
  <c r="AC169" i="1" s="1"/>
  <c r="AB196" i="1"/>
  <c r="AC196" i="1" s="1"/>
  <c r="AC205" i="1"/>
  <c r="AB145" i="1"/>
  <c r="AC145" i="1" s="1"/>
  <c r="AB192" i="1"/>
  <c r="AC192" i="1" s="1"/>
  <c r="AB9" i="1"/>
  <c r="AC9" i="1" s="1"/>
  <c r="AB135" i="1"/>
  <c r="AC135" i="1" s="1"/>
  <c r="AB6" i="1"/>
  <c r="AC6" i="1" s="1"/>
  <c r="AB111" i="1"/>
  <c r="AC111" i="1" s="1"/>
  <c r="AB232" i="1"/>
  <c r="AC232" i="1" s="1"/>
  <c r="AB143" i="1"/>
  <c r="AC143" i="1" s="1"/>
  <c r="AB7" i="1"/>
  <c r="AC7" i="1" s="1"/>
  <c r="AB75" i="1"/>
  <c r="AC75" i="1" s="1"/>
  <c r="AB5" i="1"/>
  <c r="AC5" i="1" s="1"/>
  <c r="AB117" i="1"/>
  <c r="AC117" i="1" s="1"/>
  <c r="AB149" i="1"/>
  <c r="AC149" i="1" s="1"/>
  <c r="AC89" i="1"/>
  <c r="AB160" i="1"/>
  <c r="AC160" i="1" s="1"/>
  <c r="AB226" i="1"/>
  <c r="AC226" i="1" s="1"/>
  <c r="AB231" i="1"/>
  <c r="AC231" i="1" s="1"/>
  <c r="AB195" i="1"/>
  <c r="AC195" i="1" s="1"/>
  <c r="AC136" i="1"/>
  <c r="AB64" i="1"/>
  <c r="AC64" i="1" s="1"/>
  <c r="AB229" i="1"/>
  <c r="AC229" i="1" s="1"/>
  <c r="AB185" i="1"/>
  <c r="AC185" i="1" s="1"/>
  <c r="AB119" i="1"/>
  <c r="AC119" i="1" s="1"/>
  <c r="AB15" i="1"/>
  <c r="AC15" i="1" s="1"/>
  <c r="AB215" i="1"/>
  <c r="AC215" i="1" s="1"/>
  <c r="AB83" i="1"/>
  <c r="AC83" i="1" s="1"/>
  <c r="AB16" i="1"/>
  <c r="AC16" i="1" s="1"/>
  <c r="AB21" i="1"/>
  <c r="AC21" i="1" s="1"/>
  <c r="AB152" i="1"/>
  <c r="AC152" i="1" s="1"/>
  <c r="AB52" i="1"/>
  <c r="AC52" i="1" s="1"/>
  <c r="AB13" i="1"/>
  <c r="AC13" i="1" s="1"/>
  <c r="AB63" i="1"/>
  <c r="AC63" i="1" s="1"/>
  <c r="AB8" i="1"/>
  <c r="AC8" i="1" s="1"/>
  <c r="AB61" i="1"/>
  <c r="AC61" i="1" s="1"/>
  <c r="AC55" i="1"/>
  <c r="AC48" i="1"/>
  <c r="AB85" i="1"/>
  <c r="AC85" i="1" s="1"/>
  <c r="AB108" i="1"/>
  <c r="AC108" i="1" s="1"/>
  <c r="AB32" i="1"/>
  <c r="AC32" i="1" s="1"/>
  <c r="AB191" i="1"/>
  <c r="AC191" i="1" s="1"/>
  <c r="AB67" i="1"/>
  <c r="AC67" i="1" s="1"/>
  <c r="AB211" i="1"/>
  <c r="AC211" i="1" s="1"/>
  <c r="AB19" i="1"/>
  <c r="AC19" i="1" s="1"/>
  <c r="AB203" i="1"/>
  <c r="AC203" i="1" s="1"/>
  <c r="AC121" i="1"/>
  <c r="AB141" i="1"/>
  <c r="AC141" i="1" s="1"/>
  <c r="AB225" i="1"/>
  <c r="AC225" i="1" s="1"/>
  <c r="AB103" i="1"/>
  <c r="AC103" i="1" s="1"/>
  <c r="AB114" i="1"/>
  <c r="AC114" i="1" s="1"/>
  <c r="AB128" i="1"/>
  <c r="AC128" i="1" s="1"/>
  <c r="AB184" i="1"/>
  <c r="AC184" i="1" s="1"/>
  <c r="AB84" i="1"/>
  <c r="AC84" i="1" s="1"/>
  <c r="AB236" i="1"/>
  <c r="AC236" i="1" s="1"/>
  <c r="AB190" i="1"/>
  <c r="AC190" i="1" s="1"/>
  <c r="AB31" i="1"/>
  <c r="AC31" i="1" s="1"/>
  <c r="AC78" i="1"/>
  <c r="AB228" i="1"/>
  <c r="AC228" i="1" s="1"/>
  <c r="AB71" i="1"/>
  <c r="AC71" i="1" s="1"/>
  <c r="AC62" i="1"/>
  <c r="AB189" i="1"/>
  <c r="AC189" i="1" s="1"/>
  <c r="AC234" i="1"/>
  <c r="AB96" i="1"/>
  <c r="AC96" i="1" s="1"/>
  <c r="AB81" i="1"/>
  <c r="AC81" i="1" s="1"/>
  <c r="AB90" i="1"/>
  <c r="AC90" i="1" s="1"/>
  <c r="AB193" i="1"/>
  <c r="AC193" i="1" s="1"/>
  <c r="AB200" i="1"/>
  <c r="AC200" i="1" s="1"/>
  <c r="AC125" i="1"/>
  <c r="AB106" i="1"/>
  <c r="AC106" i="1" s="1"/>
  <c r="AB208" i="1"/>
  <c r="AC208" i="1" s="1"/>
  <c r="AB102" i="1"/>
  <c r="AC102" i="1" s="1"/>
  <c r="AB11" i="1"/>
  <c r="AC11" i="1" s="1"/>
  <c r="AB202" i="1"/>
  <c r="AC202" i="1" s="1"/>
  <c r="AC126" i="1"/>
  <c r="AB166" i="1"/>
  <c r="AC166" i="1" s="1"/>
  <c r="AB49" i="1"/>
  <c r="AC49" i="1" s="1"/>
  <c r="AB206" i="1"/>
  <c r="AC206" i="1" s="1"/>
  <c r="AB120" i="1"/>
  <c r="AC120" i="1" s="1"/>
  <c r="AC233" i="1"/>
  <c r="AB194" i="1"/>
  <c r="AC194" i="1" s="1"/>
  <c r="AB36" i="1"/>
  <c r="AC36" i="1" s="1"/>
  <c r="AB164" i="1"/>
  <c r="AC164" i="1" s="1"/>
  <c r="AB176" i="1"/>
  <c r="AC176" i="1" s="1"/>
  <c r="AC29" i="1"/>
  <c r="AB70" i="1"/>
  <c r="AC70" i="1" s="1"/>
  <c r="AB93" i="1"/>
  <c r="AC93" i="1" s="1"/>
  <c r="AB174" i="1"/>
  <c r="AC174" i="1" s="1"/>
  <c r="AB212" i="1"/>
  <c r="AC212" i="1" s="1"/>
  <c r="AB14" i="1"/>
  <c r="AC14" i="1" s="1"/>
  <c r="AB179" i="1"/>
  <c r="AC179" i="1" s="1"/>
  <c r="AB79" i="1"/>
  <c r="AC79" i="1" s="1"/>
  <c r="AB99" i="1"/>
  <c r="AC99" i="1" s="1"/>
  <c r="AB23" i="1"/>
  <c r="AC23" i="1" s="1"/>
</calcChain>
</file>

<file path=xl/sharedStrings.xml><?xml version="1.0" encoding="utf-8"?>
<sst xmlns="http://schemas.openxmlformats.org/spreadsheetml/2006/main" count="4037" uniqueCount="683">
  <si>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</si>
  <si>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</si>
  <si>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</si>
  <si>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</si>
  <si>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</si>
  <si>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</si>
  <si>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</si>
  <si>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</si>
  <si>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</si>
  <si>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</si>
  <si>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</si>
  <si>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</si>
  <si>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</si>
  <si>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</si>
  <si>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</si>
  <si>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</si>
  <si>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</si>
  <si>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</si>
  <si>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</si>
  <si>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</si>
  <si>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</si>
  <si>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</si>
  <si>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</si>
  <si>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</si>
  <si>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</si>
  <si>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</si>
  <si>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</si>
  <si>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</si>
  <si>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</si>
  <si>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</si>
  <si>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</si>
  <si>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</si>
  <si>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</si>
  <si>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</si>
  <si>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</si>
  <si>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</si>
  <si>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</si>
  <si>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</si>
  <si>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</si>
  <si>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</si>
  <si>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</si>
  <si>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</si>
  <si>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</si>
  <si>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</si>
  <si>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</si>
  <si>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</si>
  <si>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</si>
  <si>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</si>
  <si>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</si>
  <si>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</si>
  <si>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</si>
  <si>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</si>
  <si>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</si>
  <si>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</si>
  <si>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</si>
  <si>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</si>
  <si>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</si>
  <si>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</si>
  <si>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</si>
  <si>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</si>
  <si>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</si>
  <si>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</si>
  <si>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</si>
  <si>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</si>
  <si>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</si>
  <si>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</si>
  <si>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</si>
  <si>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</si>
  <si>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</si>
  <si>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</si>
  <si>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</si>
  <si>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</si>
  <si>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</si>
  <si>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</si>
  <si>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</si>
  <si>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</si>
  <si>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</si>
  <si>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</si>
  <si>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</si>
  <si>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</si>
  <si>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</si>
  <si>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</si>
  <si>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</si>
  <si>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</si>
  <si>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</si>
  <si>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</si>
  <si>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</si>
  <si>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</si>
  <si>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</si>
  <si>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</si>
  <si>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</si>
  <si>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</si>
  <si>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</si>
  <si>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</si>
  <si>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</si>
  <si>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</si>
  <si>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</si>
  <si>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</si>
  <si>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</si>
  <si>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</si>
  <si>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</si>
  <si>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</si>
  <si>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</si>
  <si>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</si>
  <si>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</si>
  <si>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</si>
  <si>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</si>
  <si>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</si>
  <si>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</si>
  <si>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</si>
  <si>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EMPRESA DE PESQUISA AGROPECUARIA DE MINAS GERAIS</t>
  </si>
  <si>
    <t>27.386.559 CLAUDIA MARCIA DE PAULA OLIVEIRA</t>
  </si>
  <si>
    <t>V. Z. MERCEARIA PANORAMA II LTDA -ME</t>
  </si>
  <si>
    <t>AC CLEAN COMERCIO DE LIMPEZA LTDA</t>
  </si>
  <si>
    <t>ARTIGOS PARA LIMPEZA E HIGIENE</t>
  </si>
  <si>
    <t>MULTIMIX DISTRIBUIDORA LTDA</t>
  </si>
  <si>
    <t>MATERIAL PARA ESCRITORIO</t>
  </si>
  <si>
    <t>B2G VIX COMERCIO DE PRODUTOS E EQUIPAMENTOS LTDA</t>
  </si>
  <si>
    <t>VOETUR TURISMO E REPRESENTACOES LTDA</t>
  </si>
  <si>
    <t>PASSAGENS - PESSOA JURIDICA</t>
  </si>
  <si>
    <t>LEANDRO UCHOAS RIBEIRO 05059938646</t>
  </si>
  <si>
    <t>JOAO DUQUE CORREIA LIMA NETO</t>
  </si>
  <si>
    <t>INFOCO-RH LTDA</t>
  </si>
  <si>
    <t>52.078.371 ROBERT EVANGELISTA</t>
  </si>
  <si>
    <t>LOCACAO DE MAQUINAS E EQUIPAMENTOS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</si>
  <si>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</si>
  <si>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</si>
  <si>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</si>
  <si>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</si>
  <si>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</si>
  <si>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</si>
  <si>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</si>
  <si>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</si>
  <si>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</si>
  <si>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</si>
  <si>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</si>
  <si>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</si>
  <si>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</si>
  <si>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</si>
  <si>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</si>
  <si>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</si>
  <si>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</si>
  <si>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</si>
  <si>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</si>
  <si>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</si>
  <si>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</si>
  <si>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</si>
  <si>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</si>
  <si>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</si>
  <si>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</si>
  <si>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</si>
  <si>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</si>
  <si>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</si>
  <si>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</si>
  <si>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</si>
  <si>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</si>
  <si>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</si>
  <si>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</si>
  <si>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</si>
  <si>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</si>
  <si>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</si>
  <si>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</si>
  <si>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</si>
  <si>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</si>
  <si>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</si>
  <si>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</si>
  <si>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</si>
  <si>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</si>
  <si>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</si>
  <si>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</si>
  <si>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</si>
  <si>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</si>
  <si>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</si>
  <si>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</si>
  <si>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</si>
  <si>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</si>
  <si>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</si>
  <si>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</si>
  <si>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</si>
  <si>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</si>
  <si>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</si>
  <si>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</si>
  <si>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</si>
  <si>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</si>
  <si>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</si>
  <si>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</si>
  <si>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</si>
  <si>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</si>
  <si>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</si>
  <si>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</si>
  <si>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</si>
  <si>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</si>
  <si>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</si>
  <si>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</si>
  <si>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</si>
  <si>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</si>
  <si>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</si>
  <si>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</si>
  <si>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</si>
  <si>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</si>
  <si>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</si>
  <si>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</si>
  <si>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</si>
  <si>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</si>
  <si>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</si>
  <si>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</si>
  <si>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</si>
  <si>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</si>
  <si>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</si>
  <si>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</si>
  <si>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</si>
  <si>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</si>
  <si>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</si>
  <si>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</si>
  <si>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</si>
  <si>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</si>
  <si>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</si>
  <si>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</si>
  <si>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</si>
  <si>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</si>
  <si>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</si>
  <si>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</si>
  <si>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</si>
  <si>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</si>
  <si>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</si>
  <si>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</si>
  <si>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</si>
  <si>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SIMAS LOGISTICA LTDA</t>
  </si>
  <si>
    <t>TRANSPORTE E ACONDICIONAMENTO DE MATERIAIS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</si>
  <si>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</si>
  <si>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</si>
  <si>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</si>
  <si>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</si>
  <si>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</si>
  <si>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</si>
  <si>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</si>
  <si>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</si>
  <si>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</si>
  <si>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</si>
  <si>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</si>
  <si>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ASSOCIACAO PROFISSIONALIZANTE DO MENOR DE BELO HORIZONTE -ASSPROM</t>
  </si>
  <si>
    <t>LOCACAO DE SERVICOS DE APOIO ADMINISTRATIVO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</si>
  <si>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</si>
  <si>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</si>
  <si>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</si>
  <si>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</si>
  <si>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</si>
  <si>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</si>
  <si>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</si>
  <si>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</si>
  <si>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</si>
  <si>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</si>
  <si>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</si>
  <si>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</si>
  <si>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</si>
  <si>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</si>
  <si>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</si>
  <si>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</si>
  <si>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</si>
  <si>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</si>
  <si>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</si>
  <si>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</si>
  <si>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</si>
  <si>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</si>
  <si>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</si>
  <si>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</si>
  <si>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</si>
  <si>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</si>
  <si>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</si>
  <si>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</si>
  <si>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PLANEAR ENGENHARIA DE AR CONDICIONADO LTDA</t>
  </si>
  <si>
    <t>APOLO REFRIGERACAO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</si>
  <si>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</si>
  <si>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</si>
  <si>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</si>
  <si>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</si>
  <si>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</si>
  <si>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</si>
  <si>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</si>
  <si>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</si>
  <si>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MARIA CECILIA DOS SANTOS - CPF 03011678693 -ME</t>
  </si>
  <si>
    <t>SERVICOS DE CONSERVACAO E LIMPEZA</t>
  </si>
  <si>
    <t>SUPREMA LOCADORA E TURISMO LTDA</t>
  </si>
  <si>
    <t>SECRETARIA DE ESTADO DE FAZENDA</t>
  </si>
  <si>
    <t>PM JUIZ DE FORA</t>
  </si>
  <si>
    <t>CIAMPI PARK CAR ESTACIONAMENTO LTDA</t>
  </si>
  <si>
    <t>ATENAS ELEVADORES LTDA</t>
  </si>
  <si>
    <t>EMX TECNOLOGIA LTDA - EPP</t>
  </si>
  <si>
    <t>PREMIER SEGURANCA ELETRONICA LTDA</t>
  </si>
  <si>
    <t>IMOBILIARIA LUCIAN LTDA</t>
  </si>
  <si>
    <t>CERTISIGN CERTIFICADORA DIGITAL S.A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</si>
  <si>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</si>
  <si>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</si>
  <si>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</si>
  <si>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</si>
  <si>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GAMMA CORTINAS LTDA</t>
  </si>
  <si>
    <t>CONFECCAO EM GERAL</t>
  </si>
  <si>
    <t>FUNDACAO GETULIO VARGAS</t>
  </si>
  <si>
    <t>SERVICOS DE CONSULTORIA - PESSOA JURIDICA</t>
  </si>
  <si>
    <t>JAMAICA VEICULOS LTDA</t>
  </si>
  <si>
    <t>OUTRAS INDENIZACOES E RESTITUICOES</t>
  </si>
  <si>
    <t>LIMA DIAS ROUPAS E ACESSORIOS LTDA</t>
  </si>
  <si>
    <t>ARTIGOS PARA CONFECCAO E VESTUARIO</t>
  </si>
  <si>
    <t>EQUIPAMENTOS DE INFORMATICA</t>
  </si>
  <si>
    <t>DATEN TECNOLOGIA LTDA</t>
  </si>
  <si>
    <t>MATERIAL DE INFORMATICA</t>
  </si>
  <si>
    <t>BARBARA CRISTINA MARTINS DANTAS</t>
  </si>
  <si>
    <t>CONTROLE SERVICOS E COMERCIO DE INFORMATICA LTDA</t>
  </si>
  <si>
    <t>EQUIPAMENTOS E MATERIAL PERMANENTE</t>
  </si>
  <si>
    <t>SERVICOS DE TECNOLOGIA DA INFORMACAO E COMUNICACAO -  PESSOA JURIDICA</t>
  </si>
  <si>
    <t>AMPLA MATERIAIS DE CONSTRUCAO LTDA</t>
  </si>
  <si>
    <t>CB ELETRO E INFORMATICA LTDA</t>
  </si>
  <si>
    <t>PASSAGENS E DESPESAS COM LOCOMOCAO</t>
  </si>
  <si>
    <t>OUTROS SERVICOS DE TERCEIROS - PESSOA JURIDICA</t>
  </si>
  <si>
    <t>OUTROS SERVICOS DE TERCEIROS - PESSOA FISICA</t>
  </si>
  <si>
    <t>MONICA ALVES DA COSTA</t>
  </si>
  <si>
    <t>SANDRO ALVES BUSTAMANTE</t>
  </si>
  <si>
    <t>SILVANA LOURENCO LOBO</t>
  </si>
  <si>
    <t>FIRMIANE VENANCIO DO CARMO</t>
  </si>
  <si>
    <t>FABIANA CRISTINA SEVERI</t>
  </si>
  <si>
    <t>WANIA PASINATO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</si>
  <si>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</si>
  <si>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</si>
  <si>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</si>
  <si>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</si>
  <si>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</si>
  <si>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</si>
  <si>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</si>
  <si>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</si>
  <si>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</si>
  <si>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</si>
  <si>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</si>
  <si>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</si>
  <si>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</si>
  <si>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</si>
  <si>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</si>
  <si>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</si>
  <si>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</si>
  <si>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</si>
  <si>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</si>
  <si>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</si>
  <si>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</si>
  <si>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</si>
  <si>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</si>
  <si>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</si>
  <si>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</si>
  <si>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</si>
  <si>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</si>
  <si>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</si>
  <si>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</si>
  <si>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</si>
  <si>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</si>
  <si>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</si>
  <si>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</si>
  <si>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</si>
  <si>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</si>
  <si>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</si>
  <si>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</si>
  <si>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</si>
  <si>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</si>
  <si>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</si>
  <si>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</si>
  <si>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</si>
  <si>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</si>
  <si>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</si>
  <si>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</si>
  <si>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</si>
  <si>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</si>
  <si>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</si>
  <si>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</si>
  <si>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</si>
  <si>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</si>
  <si>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</si>
  <si>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</si>
  <si>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</si>
  <si>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</si>
  <si>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</si>
  <si>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</si>
  <si>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</si>
  <si>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</si>
  <si>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</si>
  <si>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</si>
  <si>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</si>
  <si>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</si>
  <si>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</si>
  <si>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</si>
  <si>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</si>
  <si>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</si>
  <si>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</si>
  <si>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</si>
  <si>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</si>
  <si>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</si>
  <si>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</si>
  <si>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</si>
  <si>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</si>
  <si>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</si>
  <si>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</si>
  <si>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</si>
  <si>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</si>
  <si>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</si>
  <si>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</si>
  <si>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</si>
  <si>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</si>
  <si>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</si>
  <si>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</si>
  <si>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</si>
  <si>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</si>
  <si>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</si>
  <si>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</si>
  <si>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</si>
  <si>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</si>
  <si>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</si>
  <si>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</si>
  <si>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</si>
  <si>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</si>
  <si>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</si>
  <si>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</si>
  <si>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</si>
  <si>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</si>
  <si>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</si>
  <si>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</si>
  <si>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</si>
  <si>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</si>
  <si>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</si>
  <si>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</si>
  <si>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</si>
  <si>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</si>
  <si>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</si>
  <si>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</si>
  <si>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</si>
  <si>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</si>
  <si>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</si>
  <si>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</si>
  <si>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</si>
  <si>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</si>
  <si>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</si>
  <si>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</si>
  <si>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</si>
  <si>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</si>
  <si>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</si>
  <si>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</si>
  <si>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</si>
  <si>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</si>
  <si>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</si>
  <si>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</si>
  <si>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</si>
  <si>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</si>
  <si>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</si>
  <si>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</si>
  <si>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</si>
  <si>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</si>
  <si>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</si>
  <si>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</si>
  <si>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</si>
  <si>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</si>
  <si>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</si>
  <si>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</si>
  <si>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</si>
  <si>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</si>
  <si>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</si>
  <si>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</si>
  <si>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</si>
  <si>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</si>
  <si>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</si>
  <si>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</si>
  <si>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</si>
  <si>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</si>
  <si>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</si>
  <si>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</si>
  <si>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</si>
  <si>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</si>
  <si>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</si>
  <si>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</si>
  <si>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</si>
  <si>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MUNDO TELECOMUNICACOES E INFORMATICA LTDA</t>
  </si>
  <si>
    <t>MAKER COMUNICACAO VISUAL LTDA</t>
  </si>
  <si>
    <t>INDENIZACOES E RESTITUICOES</t>
  </si>
  <si>
    <t>ELIANE DE SOUZA</t>
  </si>
  <si>
    <t>SERVICOS DE CONSULTORIA</t>
  </si>
  <si>
    <t>RIBEIRAO VERMELHO PARTICIPACOES LTDA</t>
  </si>
  <si>
    <t>DEPARTAMENTO DE EDIFICACOES E ESTRADAS DE RODAGEM DO ESTADO DE MG</t>
  </si>
  <si>
    <t>3062; 3063</t>
  </si>
  <si>
    <t>5; 6</t>
  </si>
  <si>
    <t xml:space="preserve">Pagamento realizado através de boleto único. </t>
  </si>
  <si>
    <t xml:space="preserve">Pagamento realizado através de dois boletos distintos. </t>
  </si>
  <si>
    <t>161/2025</t>
  </si>
  <si>
    <t>171/2025</t>
  </si>
  <si>
    <t>297/2025</t>
  </si>
  <si>
    <t>183/2025</t>
  </si>
  <si>
    <t>194/2025</t>
  </si>
  <si>
    <t>217/2025</t>
  </si>
  <si>
    <t>218/2025</t>
  </si>
  <si>
    <t>219/2025</t>
  </si>
  <si>
    <t>229/2025</t>
  </si>
  <si>
    <t>241/2025</t>
  </si>
  <si>
    <t>258/2025</t>
  </si>
  <si>
    <t>282/2025</t>
  </si>
  <si>
    <t>189/2025</t>
  </si>
  <si>
    <t>201/2025</t>
  </si>
  <si>
    <t>203/2025</t>
  </si>
  <si>
    <t>204/2025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</si>
  <si>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</si>
  <si>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</si>
  <si>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</si>
  <si>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</si>
  <si>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</si>
  <si>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</si>
  <si>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</si>
  <si>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</si>
  <si>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</si>
  <si>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</si>
  <si>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104/2025</t>
  </si>
  <si>
    <t>123/2025</t>
  </si>
  <si>
    <t>126/2025</t>
  </si>
  <si>
    <t>169/2025</t>
  </si>
  <si>
    <t>175/2025</t>
  </si>
  <si>
    <t>176/2025</t>
  </si>
  <si>
    <t>180/2025</t>
  </si>
  <si>
    <t>186/2025</t>
  </si>
  <si>
    <t>193/2025</t>
  </si>
  <si>
    <t>199/2025</t>
  </si>
  <si>
    <t>212/2025</t>
  </si>
  <si>
    <t>216/2025</t>
  </si>
  <si>
    <t>238/2025</t>
  </si>
  <si>
    <t>240/2025</t>
  </si>
  <si>
    <t>246/2025</t>
  </si>
  <si>
    <t>100/2024</t>
  </si>
  <si>
    <t>64/2025</t>
  </si>
  <si>
    <t>65/2025</t>
  </si>
  <si>
    <t>67/2025</t>
  </si>
  <si>
    <t>70/2025</t>
  </si>
  <si>
    <t>73/2025</t>
  </si>
  <si>
    <t>79/2025</t>
  </si>
  <si>
    <t>80/2025</t>
  </si>
  <si>
    <t>81/2025</t>
  </si>
  <si>
    <t>82/2025</t>
  </si>
  <si>
    <t>84/2025</t>
  </si>
  <si>
    <t>85/2025</t>
  </si>
  <si>
    <t>86/2025</t>
  </si>
  <si>
    <t>93/2025</t>
  </si>
  <si>
    <t>97/2025</t>
  </si>
  <si>
    <t>99/2025</t>
  </si>
  <si>
    <t>103/2025</t>
  </si>
  <si>
    <t>105/2025</t>
  </si>
  <si>
    <t>106/2025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</si>
  <si>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</si>
  <si>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</si>
  <si>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</si>
  <si>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</si>
  <si>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</si>
  <si>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</si>
  <si>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</si>
  <si>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</si>
  <si>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</si>
  <si>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</si>
  <si>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</si>
  <si>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</si>
  <si>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</si>
  <si>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</si>
  <si>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</si>
  <si>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</si>
  <si>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</si>
  <si>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</si>
  <si>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162/2025</t>
  </si>
  <si>
    <t>164/2025</t>
  </si>
  <si>
    <t>165/2025</t>
  </si>
  <si>
    <t>170/2025</t>
  </si>
  <si>
    <t>177/2025</t>
  </si>
  <si>
    <t>195/2025</t>
  </si>
  <si>
    <t>196/2025</t>
  </si>
  <si>
    <t>197/2025</t>
  </si>
  <si>
    <t>200/2025</t>
  </si>
  <si>
    <t>205/2025</t>
  </si>
  <si>
    <t>222/2025</t>
  </si>
  <si>
    <t>236/2025</t>
  </si>
  <si>
    <t>19/2025</t>
  </si>
  <si>
    <t>66/2025</t>
  </si>
  <si>
    <t>69/2025</t>
  </si>
  <si>
    <t>87/2025</t>
  </si>
  <si>
    <t>88/2025</t>
  </si>
  <si>
    <t>89/2025</t>
  </si>
  <si>
    <t>90/2025</t>
  </si>
  <si>
    <t>92/2025</t>
  </si>
  <si>
    <t>95/2025</t>
  </si>
  <si>
    <t>98/2025</t>
  </si>
  <si>
    <t>100/2025</t>
  </si>
  <si>
    <t>101/2025</t>
  </si>
  <si>
    <t>102/2025</t>
  </si>
  <si>
    <t>108/2025</t>
  </si>
  <si>
    <t>121/2025</t>
  </si>
  <si>
    <t>130/2025</t>
  </si>
  <si>
    <t>131/2025</t>
  </si>
  <si>
    <t>132/2025</t>
  </si>
  <si>
    <t>133/2025</t>
  </si>
  <si>
    <t>134/2025</t>
  </si>
  <si>
    <t>135/2025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</si>
  <si>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</si>
  <si>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</si>
  <si>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</si>
  <si>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</si>
  <si>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</si>
  <si>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</si>
  <si>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</si>
  <si>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</si>
  <si>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</si>
  <si>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</si>
  <si>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</si>
  <si>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</si>
  <si>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</si>
  <si>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</si>
  <si>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</si>
  <si>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</si>
  <si>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</si>
  <si>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</si>
  <si>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</si>
  <si>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172/2025</t>
  </si>
  <si>
    <t>215/2025</t>
  </si>
  <si>
    <t>220/2025</t>
  </si>
  <si>
    <t>228/2025</t>
  </si>
  <si>
    <t>233/2025</t>
  </si>
  <si>
    <t>234/2025</t>
  </si>
  <si>
    <t>237/2025</t>
  </si>
  <si>
    <t>244/2025</t>
  </si>
  <si>
    <t>245/2025</t>
  </si>
  <si>
    <t>267/2025</t>
  </si>
  <si>
    <t>310/2025</t>
  </si>
  <si>
    <t>2/2025</t>
  </si>
  <si>
    <t>3/2025</t>
  </si>
  <si>
    <t>14/2025</t>
  </si>
  <si>
    <t>18/2025</t>
  </si>
  <si>
    <t>190/2025</t>
  </si>
  <si>
    <t>206/2025</t>
  </si>
  <si>
    <t>207/2025</t>
  </si>
  <si>
    <t>260/2025</t>
  </si>
  <si>
    <t>292/2025</t>
  </si>
  <si>
    <t>127/2024</t>
  </si>
  <si>
    <t>192/2024</t>
  </si>
  <si>
    <t>7/2025</t>
  </si>
  <si>
    <t>39/2025</t>
  </si>
  <si>
    <t>174/2025</t>
  </si>
  <si>
    <t>178/2025</t>
  </si>
  <si>
    <t>119/2024</t>
  </si>
  <si>
    <t>1/2025</t>
  </si>
  <si>
    <t>57/2025</t>
  </si>
  <si>
    <t>192/2025</t>
  </si>
  <si>
    <t>211/2025</t>
  </si>
  <si>
    <t>213/2025</t>
  </si>
  <si>
    <t>218/2024</t>
  </si>
  <si>
    <t>15/2025</t>
  </si>
  <si>
    <t>129/2025</t>
  </si>
  <si>
    <t>179/2025</t>
  </si>
  <si>
    <t>182/2025</t>
  </si>
  <si>
    <t>248/2025</t>
  </si>
  <si>
    <t>249/2025</t>
  </si>
  <si>
    <t>163/2025</t>
  </si>
  <si>
    <t>173/2025</t>
  </si>
  <si>
    <t>209/2025</t>
  </si>
  <si>
    <t>224/2025</t>
  </si>
  <si>
    <t>37/2025</t>
  </si>
  <si>
    <t>55/2025</t>
  </si>
  <si>
    <t>214/2025</t>
  </si>
  <si>
    <t>221/2025</t>
  </si>
  <si>
    <t>304/2025</t>
  </si>
  <si>
    <t>143/2024</t>
  </si>
  <si>
    <t>38/2025</t>
  </si>
  <si>
    <t>251/2025</t>
  </si>
  <si>
    <t>111/2024</t>
  </si>
  <si>
    <t>142/2024</t>
  </si>
  <si>
    <t>263/2025</t>
  </si>
  <si>
    <t>32/2025</t>
  </si>
  <si>
    <t>91/2025</t>
  </si>
  <si>
    <t>185/2025</t>
  </si>
  <si>
    <t>230/2025</t>
  </si>
  <si>
    <t>231/2025</t>
  </si>
  <si>
    <t>268/2025</t>
  </si>
  <si>
    <t>115/2024</t>
  </si>
  <si>
    <t>10.1</t>
  </si>
  <si>
    <t>CRONOLOGIA DE PAGAMENTOS - MAI/2025</t>
  </si>
  <si>
    <t>Acesso em: 11 de Junho de 2025</t>
  </si>
  <si>
    <t>Belo Horizonte, 11 de Junho de 2025</t>
  </si>
  <si>
    <t>Contrato firmado para acobertar a
implementação de um sistema de controle de acesso, abrangendo os serviços de
manutenção preventiva e corretiva em todo o conjunto de equipamentos já instalados.</t>
  </si>
  <si>
    <t xml:space="preserve">Contrato firmado para acobertar a disponibilização de caçambas, incluindo o transporte e descarte ambientalmente adequado dos resíduos.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</si>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</sst>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49" fontId="12" fillId="7" borderId="4" xfId="0" applyNumberFormat="1" applyFont="1" applyFill="1" applyBorder="1" applyAlignment="1" applyProtection="1">
      <alignment horizontal="left" vertical="center"/>
    </xf>
    <xf numFmtId="49" fontId="12" fillId="7" borderId="0" xfId="0" applyNumberFormat="1" applyFont="1" applyFill="1" applyBorder="1" applyAlignment="1" applyProtection="1">
      <alignment horizontal="left" vertical="center"/>
    </xf>
    <xf numFmtId="49" fontId="12" fillId="7" borderId="4" xfId="0" applyNumberFormat="1" applyFont="1" applyFill="1" applyBorder="1" applyAlignment="1">
      <alignment horizontal="left" vertical="center"/>
    </xf>
    <xf numFmtId="49" fontId="12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3"/>
  <sheetViews>
    <sheetView workbookViewId="0">
      <selection activeCell="B7" sqref="B7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s="15" customFormat="1" x14ac:dyDescent="0.2">
      <c r="A2" s="26">
        <v>3001</v>
      </c>
      <c r="B2" s="28" t="s">
        <v>302</v>
      </c>
      <c r="C2" s="29" t="s">
        <v>41</v>
      </c>
    </row>
    <row r="3" spans="1:3" ht="13.5" customHeight="1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3013</v>
      </c>
      <c r="B7" s="81" t="s">
        <v>99</v>
      </c>
      <c r="C7" s="29" t="s">
        <v>41</v>
      </c>
    </row>
    <row r="8" spans="1:3" x14ac:dyDescent="0.2">
      <c r="A8" s="26">
        <v>3015</v>
      </c>
      <c r="B8" s="28" t="s">
        <v>44</v>
      </c>
      <c r="C8" s="29" t="s">
        <v>41</v>
      </c>
    </row>
    <row r="9" spans="1:3" x14ac:dyDescent="0.2">
      <c r="A9" s="26">
        <v>3016</v>
      </c>
      <c r="B9" s="28" t="s">
        <v>44</v>
      </c>
      <c r="C9" s="29" t="s">
        <v>41</v>
      </c>
    </row>
    <row r="10" spans="1:3" x14ac:dyDescent="0.2">
      <c r="A10" s="26">
        <v>3017</v>
      </c>
      <c r="B10" s="28" t="s">
        <v>44</v>
      </c>
      <c r="C10" s="29" t="s">
        <v>41</v>
      </c>
    </row>
    <row r="11" spans="1:3" x14ac:dyDescent="0.2">
      <c r="A11" s="26">
        <v>3019</v>
      </c>
      <c r="B11" s="28" t="s">
        <v>44</v>
      </c>
      <c r="C11" s="29" t="s">
        <v>41</v>
      </c>
    </row>
    <row r="12" spans="1:3" x14ac:dyDescent="0.2">
      <c r="A12" s="26">
        <v>3020</v>
      </c>
      <c r="B12" s="28" t="s">
        <v>58</v>
      </c>
      <c r="C12" s="27" t="s">
        <v>41</v>
      </c>
    </row>
    <row r="13" spans="1:3" x14ac:dyDescent="0.2">
      <c r="A13" s="26">
        <v>3021</v>
      </c>
      <c r="B13" s="28" t="s">
        <v>44</v>
      </c>
      <c r="C13" s="29" t="s">
        <v>41</v>
      </c>
    </row>
    <row r="14" spans="1:3" x14ac:dyDescent="0.2">
      <c r="A14" s="26">
        <v>3022</v>
      </c>
      <c r="B14" s="28" t="s">
        <v>44</v>
      </c>
      <c r="C14" s="29" t="s">
        <v>41</v>
      </c>
    </row>
    <row r="15" spans="1:3" x14ac:dyDescent="0.2">
      <c r="A15" s="26">
        <v>3024</v>
      </c>
      <c r="B15" s="28" t="s">
        <v>44</v>
      </c>
      <c r="C15" s="29" t="s">
        <v>41</v>
      </c>
    </row>
    <row r="16" spans="1:3" x14ac:dyDescent="0.2">
      <c r="A16" s="26">
        <v>3026</v>
      </c>
      <c r="B16" s="28" t="s">
        <v>44</v>
      </c>
      <c r="C16" s="29" t="s">
        <v>41</v>
      </c>
    </row>
    <row r="17" spans="1:3" x14ac:dyDescent="0.2">
      <c r="A17" s="26">
        <v>3030</v>
      </c>
      <c r="B17" s="28" t="s">
        <v>92</v>
      </c>
      <c r="C17" s="29" t="s">
        <v>41</v>
      </c>
    </row>
    <row r="18" spans="1:3" x14ac:dyDescent="0.2">
      <c r="A18" s="26">
        <v>3099</v>
      </c>
      <c r="B18" s="28" t="s">
        <v>104</v>
      </c>
      <c r="C18" s="29" t="s">
        <v>41</v>
      </c>
    </row>
    <row r="19" spans="1:3" x14ac:dyDescent="0.2">
      <c r="A19" s="26">
        <v>3304</v>
      </c>
      <c r="B19" s="28" t="s">
        <v>119</v>
      </c>
      <c r="C19" s="27" t="s">
        <v>43</v>
      </c>
    </row>
    <row r="20" spans="1:3" x14ac:dyDescent="0.2">
      <c r="A20" s="26">
        <v>3305</v>
      </c>
      <c r="B20" s="28" t="s">
        <v>84</v>
      </c>
      <c r="C20" s="27" t="s">
        <v>43</v>
      </c>
    </row>
    <row r="21" spans="1:3" x14ac:dyDescent="0.2">
      <c r="A21" s="26">
        <v>3502</v>
      </c>
      <c r="B21" s="28" t="s">
        <v>298</v>
      </c>
      <c r="C21" s="27" t="s">
        <v>43</v>
      </c>
    </row>
    <row r="22" spans="1:3" x14ac:dyDescent="0.2">
      <c r="A22" s="26">
        <v>3611</v>
      </c>
      <c r="B22" s="28" t="s">
        <v>45</v>
      </c>
      <c r="C22" s="27" t="s">
        <v>42</v>
      </c>
    </row>
    <row r="23" spans="1:3" x14ac:dyDescent="0.2">
      <c r="A23" s="26">
        <v>3631</v>
      </c>
      <c r="B23" s="28" t="s">
        <v>46</v>
      </c>
      <c r="C23" s="27" t="s">
        <v>43</v>
      </c>
    </row>
    <row r="24" spans="1:3" x14ac:dyDescent="0.2">
      <c r="A24" s="26">
        <v>3903</v>
      </c>
      <c r="B24" s="28" t="s">
        <v>59</v>
      </c>
      <c r="C24" s="27" t="s">
        <v>43</v>
      </c>
    </row>
    <row r="25" spans="1:3" x14ac:dyDescent="0.2">
      <c r="A25" s="26">
        <v>3904</v>
      </c>
      <c r="B25" s="28" t="s">
        <v>47</v>
      </c>
      <c r="C25" s="27" t="s">
        <v>43</v>
      </c>
    </row>
    <row r="26" spans="1:3" x14ac:dyDescent="0.2">
      <c r="A26" s="26">
        <v>3906</v>
      </c>
      <c r="B26" s="28" t="s">
        <v>47</v>
      </c>
      <c r="C26" s="27" t="s">
        <v>43</v>
      </c>
    </row>
    <row r="27" spans="1:3" x14ac:dyDescent="0.2">
      <c r="A27" s="26">
        <v>3910</v>
      </c>
      <c r="B27" s="28" t="s">
        <v>47</v>
      </c>
      <c r="C27" s="27" t="s">
        <v>43</v>
      </c>
    </row>
    <row r="28" spans="1:3" x14ac:dyDescent="0.2">
      <c r="A28" s="26">
        <v>3915</v>
      </c>
      <c r="B28" s="28" t="s">
        <v>47</v>
      </c>
      <c r="C28" s="27" t="s">
        <v>43</v>
      </c>
    </row>
    <row r="29" spans="1:3" x14ac:dyDescent="0.2">
      <c r="A29" s="26">
        <v>3918</v>
      </c>
      <c r="B29" s="28" t="s">
        <v>47</v>
      </c>
      <c r="C29" s="27" t="s">
        <v>43</v>
      </c>
    </row>
    <row r="30" spans="1:3" x14ac:dyDescent="0.2">
      <c r="A30" s="26">
        <v>3919</v>
      </c>
      <c r="B30" s="28" t="s">
        <v>124</v>
      </c>
      <c r="C30" s="27" t="s">
        <v>43</v>
      </c>
    </row>
    <row r="31" spans="1:3" x14ac:dyDescent="0.2">
      <c r="A31" s="26">
        <v>3920</v>
      </c>
      <c r="B31" s="28" t="s">
        <v>45</v>
      </c>
      <c r="C31" s="27" t="s">
        <v>42</v>
      </c>
    </row>
    <row r="32" spans="1:3" x14ac:dyDescent="0.2">
      <c r="A32" s="26">
        <v>3921</v>
      </c>
      <c r="B32" s="28" t="s">
        <v>47</v>
      </c>
      <c r="C32" s="27" t="s">
        <v>43</v>
      </c>
    </row>
    <row r="33" spans="1:3" x14ac:dyDescent="0.2">
      <c r="A33" s="26">
        <v>3922</v>
      </c>
      <c r="B33" s="28" t="s">
        <v>60</v>
      </c>
      <c r="C33" s="27" t="s">
        <v>43</v>
      </c>
    </row>
    <row r="34" spans="1:3" x14ac:dyDescent="0.2">
      <c r="A34" s="26">
        <v>3931</v>
      </c>
      <c r="B34" s="28" t="s">
        <v>83</v>
      </c>
      <c r="C34" s="27" t="s">
        <v>43</v>
      </c>
    </row>
    <row r="35" spans="1:3" x14ac:dyDescent="0.2">
      <c r="A35" s="26">
        <v>3939</v>
      </c>
      <c r="B35" s="28" t="s">
        <v>47</v>
      </c>
      <c r="C35" s="27" t="s">
        <v>43</v>
      </c>
    </row>
    <row r="36" spans="1:3" x14ac:dyDescent="0.2">
      <c r="A36" s="26">
        <v>3942</v>
      </c>
      <c r="B36" s="28" t="s">
        <v>47</v>
      </c>
      <c r="C36" s="27" t="s">
        <v>43</v>
      </c>
    </row>
    <row r="37" spans="1:3" x14ac:dyDescent="0.2">
      <c r="A37" s="26">
        <v>3948</v>
      </c>
      <c r="B37" s="28" t="s">
        <v>82</v>
      </c>
      <c r="C37" s="27" t="s">
        <v>43</v>
      </c>
    </row>
    <row r="38" spans="1:3" x14ac:dyDescent="0.2">
      <c r="A38" s="26">
        <v>3955</v>
      </c>
      <c r="B38" s="28" t="s">
        <v>93</v>
      </c>
      <c r="C38" s="27" t="s">
        <v>43</v>
      </c>
    </row>
    <row r="39" spans="1:3" x14ac:dyDescent="0.2">
      <c r="A39" s="26">
        <v>3961</v>
      </c>
      <c r="B39" s="28" t="s">
        <v>47</v>
      </c>
      <c r="C39" s="27" t="s">
        <v>43</v>
      </c>
    </row>
    <row r="40" spans="1:3" x14ac:dyDescent="0.2">
      <c r="A40" s="26">
        <v>3974</v>
      </c>
      <c r="B40" s="28" t="s">
        <v>61</v>
      </c>
      <c r="C40" s="27" t="s">
        <v>43</v>
      </c>
    </row>
    <row r="41" spans="1:3" x14ac:dyDescent="0.2">
      <c r="A41" s="26">
        <v>3987</v>
      </c>
      <c r="B41" s="28" t="s">
        <v>47</v>
      </c>
      <c r="C41" s="27" t="s">
        <v>43</v>
      </c>
    </row>
    <row r="42" spans="1:3" x14ac:dyDescent="0.2">
      <c r="A42" s="26">
        <v>3999</v>
      </c>
      <c r="B42" s="28" t="s">
        <v>47</v>
      </c>
      <c r="C42" s="27" t="s">
        <v>43</v>
      </c>
    </row>
    <row r="43" spans="1:3" x14ac:dyDescent="0.2">
      <c r="A43" s="26">
        <v>4002</v>
      </c>
      <c r="B43" s="28" t="s">
        <v>48</v>
      </c>
      <c r="C43" s="27" t="s">
        <v>43</v>
      </c>
    </row>
    <row r="44" spans="1:3" x14ac:dyDescent="0.2">
      <c r="A44" s="26">
        <v>4003</v>
      </c>
      <c r="B44" s="28" t="s">
        <v>49</v>
      </c>
      <c r="C44" s="27" t="s">
        <v>43</v>
      </c>
    </row>
    <row r="45" spans="1:3" x14ac:dyDescent="0.2">
      <c r="A45" s="26">
        <v>4004</v>
      </c>
      <c r="B45" s="28" t="s">
        <v>48</v>
      </c>
      <c r="C45" s="27" t="s">
        <v>43</v>
      </c>
    </row>
    <row r="46" spans="1:3" x14ac:dyDescent="0.2">
      <c r="A46" s="26">
        <v>4005</v>
      </c>
      <c r="B46" s="28" t="s">
        <v>48</v>
      </c>
      <c r="C46" s="27" t="s">
        <v>43</v>
      </c>
    </row>
    <row r="47" spans="1:3" x14ac:dyDescent="0.2">
      <c r="A47" s="26">
        <v>4006</v>
      </c>
      <c r="B47" s="28" t="s">
        <v>57</v>
      </c>
      <c r="C47" s="27" t="s">
        <v>41</v>
      </c>
    </row>
    <row r="48" spans="1:3" x14ac:dyDescent="0.2">
      <c r="A48" s="26">
        <v>5207</v>
      </c>
      <c r="B48" s="28" t="s">
        <v>50</v>
      </c>
      <c r="C48" s="29" t="s">
        <v>41</v>
      </c>
    </row>
    <row r="49" spans="1:3" x14ac:dyDescent="0.2">
      <c r="A49" s="26">
        <v>5210</v>
      </c>
      <c r="B49" s="28" t="s">
        <v>56</v>
      </c>
      <c r="C49" s="27" t="s">
        <v>41</v>
      </c>
    </row>
    <row r="50" spans="1:3" x14ac:dyDescent="0.2">
      <c r="A50" s="26">
        <v>5212</v>
      </c>
      <c r="B50" s="28" t="s">
        <v>54</v>
      </c>
      <c r="C50" s="27" t="s">
        <v>41</v>
      </c>
    </row>
    <row r="51" spans="1:3" x14ac:dyDescent="0.2">
      <c r="A51" s="26">
        <v>5214</v>
      </c>
      <c r="B51" s="28" t="s">
        <v>50</v>
      </c>
      <c r="C51" s="29" t="s">
        <v>41</v>
      </c>
    </row>
    <row r="52" spans="1:3" x14ac:dyDescent="0.2">
      <c r="A52" s="26">
        <v>5217</v>
      </c>
      <c r="B52" s="82" t="s">
        <v>62</v>
      </c>
      <c r="C52" s="27" t="s">
        <v>41</v>
      </c>
    </row>
    <row r="53" spans="1:3" x14ac:dyDescent="0.2">
      <c r="A53" s="26">
        <v>5225</v>
      </c>
      <c r="B53" s="28" t="s">
        <v>55</v>
      </c>
      <c r="C53" s="27" t="s">
        <v>41</v>
      </c>
    </row>
    <row r="54" spans="1:3" x14ac:dyDescent="0.2">
      <c r="A54" s="26">
        <v>5226</v>
      </c>
      <c r="B54" s="81" t="s">
        <v>100</v>
      </c>
      <c r="C54" s="29" t="s">
        <v>41</v>
      </c>
    </row>
    <row r="55" spans="1:3" x14ac:dyDescent="0.2">
      <c r="A55" s="26">
        <v>5299</v>
      </c>
      <c r="B55" s="81" t="s">
        <v>81</v>
      </c>
      <c r="C55" s="29" t="s">
        <v>41</v>
      </c>
    </row>
    <row r="56" spans="1:3" ht="12.95" customHeight="1" x14ac:dyDescent="0.2">
      <c r="A56" s="26" t="s">
        <v>102</v>
      </c>
      <c r="B56" s="81" t="s">
        <v>53</v>
      </c>
      <c r="C56" s="29" t="s">
        <v>43</v>
      </c>
    </row>
    <row r="57" spans="1:3" ht="12.95" customHeight="1" x14ac:dyDescent="0.2">
      <c r="A57" s="26" t="s">
        <v>66</v>
      </c>
      <c r="B57" s="28" t="s">
        <v>53</v>
      </c>
      <c r="C57" s="29" t="s">
        <v>41</v>
      </c>
    </row>
    <row r="58" spans="1:3" x14ac:dyDescent="0.2">
      <c r="A58"/>
      <c r="C58"/>
    </row>
    <row r="59" spans="1:3" x14ac:dyDescent="0.2">
      <c r="A59"/>
      <c r="C59"/>
    </row>
    <row r="60" spans="1:3" x14ac:dyDescent="0.2">
      <c r="A60"/>
      <c r="B60" s="5"/>
      <c r="C60"/>
    </row>
    <row r="61" spans="1:3" x14ac:dyDescent="0.2">
      <c r="A61"/>
    </row>
    <row r="62" spans="1:3" x14ac:dyDescent="0.2">
      <c r="A62"/>
    </row>
    <row r="63" spans="1:3" x14ac:dyDescent="0.2">
      <c r="A63"/>
    </row>
  </sheetData>
  <sheetProtection algorithmName="SHA-512" hashValue="Rb4Ubmpi1BaTyPPLrLNw3QqZEimzFQyCOhkQkZXS4ErqSBr6ituWn/MxSUybVEgmo94/TVjWH7jrKtUkW4Aafw==" saltValue="gHxU7VwZSe7Lbyhckni/FQ==" spinCount="100000" sheet="1" objects="1" scenarios="1"/>
  <autoFilter ref="A1:C57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V243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677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customHeight="1" x14ac:dyDescent="0.25">
      <c r="A4" s="50">
        <v>1441</v>
      </c>
      <c r="B4" s="19">
        <v>1440011</v>
      </c>
      <c r="C4" s="19" t="s">
        <v>485</v>
      </c>
      <c r="D4" s="19" t="s">
        <v>676</v>
      </c>
      <c r="E4" s="66">
        <v>17282880000139</v>
      </c>
      <c r="F4" s="12">
        <f t="shared" ref="F4:F208" si="0">IF(E4&lt;=99999999999,CONCATENATE(LEFT(E4,3),".***.***-",RIGHT(E4,2)),E4)</f>
        <v>17282880000139</v>
      </c>
      <c r="G4" s="67" t="s">
        <v>213</v>
      </c>
      <c r="H4" s="19">
        <v>3918</v>
      </c>
      <c r="I4" s="20" t="s">
        <v>214</v>
      </c>
      <c r="J4" s="23">
        <v>45782</v>
      </c>
      <c r="K4" s="19">
        <v>5</v>
      </c>
      <c r="L4" s="21">
        <v>278.7</v>
      </c>
      <c r="M4" s="21">
        <v>7.88</v>
      </c>
      <c r="N4" s="21">
        <v>0</v>
      </c>
      <c r="O4" s="21">
        <v>270.82</v>
      </c>
      <c r="P4" s="23">
        <v>45785</v>
      </c>
      <c r="Q4" s="25">
        <v>2768</v>
      </c>
      <c r="R4" s="68">
        <v>270.82</v>
      </c>
      <c r="S4" s="68">
        <v>0</v>
      </c>
      <c r="T4" s="68">
        <v>270.82</v>
      </c>
      <c r="U4" s="51"/>
      <c r="V4" s="46" t="str">
        <f>VLOOKUP(H4,'CATEGORIZAÇÃO PARA PUBLICAÇÃO'!$A$1:$C$105,3,FALSE)</f>
        <v>PRESTAÇÃO DE SERVIÇOS</v>
      </c>
    </row>
    <row r="5" spans="1:22" s="13" customFormat="1" ht="72" customHeight="1" x14ac:dyDescent="0.25">
      <c r="A5" s="50">
        <v>1441</v>
      </c>
      <c r="B5" s="19">
        <v>1440011</v>
      </c>
      <c r="C5" s="19" t="s">
        <v>485</v>
      </c>
      <c r="D5" s="19" t="s">
        <v>676</v>
      </c>
      <c r="E5" s="66">
        <v>17282880000139</v>
      </c>
      <c r="F5" s="12">
        <f t="shared" si="0"/>
        <v>17282880000139</v>
      </c>
      <c r="G5" s="67" t="s">
        <v>213</v>
      </c>
      <c r="H5" s="19">
        <v>3918</v>
      </c>
      <c r="I5" s="20" t="s">
        <v>214</v>
      </c>
      <c r="J5" s="23">
        <v>45782</v>
      </c>
      <c r="K5" s="19">
        <v>6</v>
      </c>
      <c r="L5" s="21">
        <v>46870.21</v>
      </c>
      <c r="M5" s="21">
        <v>914.45</v>
      </c>
      <c r="N5" s="21">
        <v>0</v>
      </c>
      <c r="O5" s="21">
        <v>45955.76</v>
      </c>
      <c r="P5" s="23">
        <v>45785</v>
      </c>
      <c r="Q5" s="25">
        <v>2770</v>
      </c>
      <c r="R5" s="68">
        <v>45955.76</v>
      </c>
      <c r="S5" s="68">
        <v>0</v>
      </c>
      <c r="T5" s="68">
        <v>45955.76</v>
      </c>
      <c r="U5" s="51"/>
      <c r="V5" s="46" t="str">
        <f>VLOOKUP(H5,'CATEGORIZAÇÃO PARA PUBLICAÇÃO'!$A$1:$C$105,3,FALSE)</f>
        <v>PRESTAÇÃO DE SERVIÇOS</v>
      </c>
    </row>
    <row r="6" spans="1:22" s="13" customFormat="1" ht="72" customHeight="1" x14ac:dyDescent="0.25">
      <c r="A6" s="50">
        <v>1441</v>
      </c>
      <c r="B6" s="19">
        <v>1440011</v>
      </c>
      <c r="C6" s="19" t="s">
        <v>485</v>
      </c>
      <c r="D6" s="19" t="s">
        <v>676</v>
      </c>
      <c r="E6" s="66">
        <v>17282880000139</v>
      </c>
      <c r="F6" s="12">
        <f t="shared" si="0"/>
        <v>17282880000139</v>
      </c>
      <c r="G6" s="67" t="s">
        <v>213</v>
      </c>
      <c r="H6" s="19">
        <v>3918</v>
      </c>
      <c r="I6" s="20" t="s">
        <v>214</v>
      </c>
      <c r="J6" s="23">
        <v>45782</v>
      </c>
      <c r="K6" s="19">
        <v>7</v>
      </c>
      <c r="L6" s="21">
        <v>24551.81</v>
      </c>
      <c r="M6" s="21">
        <v>523.4</v>
      </c>
      <c r="N6" s="21">
        <v>0</v>
      </c>
      <c r="O6" s="21">
        <v>24028.41</v>
      </c>
      <c r="P6" s="23">
        <v>45785</v>
      </c>
      <c r="Q6" s="25">
        <v>2772</v>
      </c>
      <c r="R6" s="68">
        <v>24028.41</v>
      </c>
      <c r="S6" s="68">
        <v>0</v>
      </c>
      <c r="T6" s="68">
        <v>24028.41</v>
      </c>
      <c r="U6" s="51"/>
      <c r="V6" s="46" t="str">
        <f>VLOOKUP(H6,'CATEGORIZAÇÃO PARA PUBLICAÇÃO'!$A$1:$C$105,3,FALSE)</f>
        <v>PRESTAÇÃO DE SERVIÇOS</v>
      </c>
    </row>
    <row r="7" spans="1:22" s="13" customFormat="1" ht="72" customHeight="1" x14ac:dyDescent="0.25">
      <c r="A7" s="50">
        <v>1441</v>
      </c>
      <c r="B7" s="19">
        <v>1440011</v>
      </c>
      <c r="C7" s="19" t="s">
        <v>486</v>
      </c>
      <c r="D7" s="19" t="s">
        <v>676</v>
      </c>
      <c r="E7" s="66">
        <v>87883807000106</v>
      </c>
      <c r="F7" s="12">
        <f t="shared" si="0"/>
        <v>87883807000106</v>
      </c>
      <c r="G7" s="67" t="s">
        <v>222</v>
      </c>
      <c r="H7" s="19">
        <v>3910</v>
      </c>
      <c r="I7" s="20" t="s">
        <v>223</v>
      </c>
      <c r="J7" s="23">
        <v>45782</v>
      </c>
      <c r="K7" s="19">
        <v>4</v>
      </c>
      <c r="L7" s="21">
        <v>271.70999999999998</v>
      </c>
      <c r="M7" s="21">
        <v>0</v>
      </c>
      <c r="N7" s="21">
        <v>0</v>
      </c>
      <c r="O7" s="21">
        <v>271.70999999999998</v>
      </c>
      <c r="P7" s="23">
        <v>45782</v>
      </c>
      <c r="Q7" s="25">
        <v>2651</v>
      </c>
      <c r="R7" s="68">
        <v>271.70999999999998</v>
      </c>
      <c r="S7" s="68">
        <v>6.51</v>
      </c>
      <c r="T7" s="68">
        <v>265.2</v>
      </c>
      <c r="U7" s="51"/>
      <c r="V7" s="46" t="str">
        <f>VLOOKUP(H7,'CATEGORIZAÇÃO PARA PUBLICAÇÃO'!$A$1:$C$105,3,FALSE)</f>
        <v>PRESTAÇÃO DE SERVIÇOS</v>
      </c>
    </row>
    <row r="8" spans="1:22" s="13" customFormat="1" ht="72" customHeight="1" x14ac:dyDescent="0.25">
      <c r="A8" s="50">
        <v>1441</v>
      </c>
      <c r="B8" s="19">
        <v>1440011</v>
      </c>
      <c r="C8" s="19" t="s">
        <v>487</v>
      </c>
      <c r="D8" s="19" t="s">
        <v>676</v>
      </c>
      <c r="E8" s="66">
        <v>11568355000106</v>
      </c>
      <c r="F8" s="12">
        <f t="shared" si="0"/>
        <v>11568355000106</v>
      </c>
      <c r="G8" s="67" t="s">
        <v>295</v>
      </c>
      <c r="H8" s="19">
        <v>3904</v>
      </c>
      <c r="I8" s="20" t="s">
        <v>296</v>
      </c>
      <c r="J8" s="23">
        <v>45782</v>
      </c>
      <c r="K8" s="19">
        <v>1</v>
      </c>
      <c r="L8" s="21">
        <v>2230.7399999999998</v>
      </c>
      <c r="M8" s="21">
        <v>0</v>
      </c>
      <c r="N8" s="21">
        <v>0</v>
      </c>
      <c r="O8" s="21">
        <v>2230.7399999999998</v>
      </c>
      <c r="P8" s="23">
        <v>45782</v>
      </c>
      <c r="Q8" s="25">
        <v>2632</v>
      </c>
      <c r="R8" s="68">
        <v>2230.7399999999998</v>
      </c>
      <c r="S8" s="68">
        <v>0</v>
      </c>
      <c r="T8" s="68">
        <v>2230.7399999999998</v>
      </c>
      <c r="U8" s="51"/>
      <c r="V8" s="46" t="str">
        <f>VLOOKUP(H8,'CATEGORIZAÇÃO PARA PUBLICAÇÃO'!$A$1:$C$105,3,FALSE)</f>
        <v>PRESTAÇÃO DE SERVIÇOS</v>
      </c>
    </row>
    <row r="9" spans="1:22" s="13" customFormat="1" ht="72" customHeight="1" x14ac:dyDescent="0.25">
      <c r="A9" s="50">
        <v>1441</v>
      </c>
      <c r="B9" s="19">
        <v>1440011</v>
      </c>
      <c r="C9" s="19" t="s">
        <v>487</v>
      </c>
      <c r="D9" s="19" t="s">
        <v>676</v>
      </c>
      <c r="E9" s="66">
        <v>11568355000106</v>
      </c>
      <c r="F9" s="12">
        <f t="shared" si="0"/>
        <v>11568355000106</v>
      </c>
      <c r="G9" s="67" t="s">
        <v>295</v>
      </c>
      <c r="H9" s="19">
        <v>3904</v>
      </c>
      <c r="I9" s="20" t="s">
        <v>296</v>
      </c>
      <c r="J9" s="23">
        <v>45782</v>
      </c>
      <c r="K9" s="19">
        <v>2</v>
      </c>
      <c r="L9" s="21">
        <v>3009.51</v>
      </c>
      <c r="M9" s="21">
        <v>0</v>
      </c>
      <c r="N9" s="21">
        <v>0</v>
      </c>
      <c r="O9" s="21">
        <v>3009.51</v>
      </c>
      <c r="P9" s="23">
        <v>45782</v>
      </c>
      <c r="Q9" s="25">
        <v>2642</v>
      </c>
      <c r="R9" s="68">
        <v>3009.51</v>
      </c>
      <c r="S9" s="68">
        <v>0</v>
      </c>
      <c r="T9" s="68">
        <v>3009.51</v>
      </c>
      <c r="U9" s="51"/>
      <c r="V9" s="46" t="str">
        <f>VLOOKUP(H9,'CATEGORIZAÇÃO PARA PUBLICAÇÃO'!$A$1:$C$105,3,FALSE)</f>
        <v>PRESTAÇÃO DE SERVIÇOS</v>
      </c>
    </row>
    <row r="10" spans="1:22" s="13" customFormat="1" ht="72" customHeight="1" x14ac:dyDescent="0.25">
      <c r="A10" s="50">
        <v>1441</v>
      </c>
      <c r="B10" s="19">
        <v>1440011</v>
      </c>
      <c r="C10" s="19" t="s">
        <v>488</v>
      </c>
      <c r="D10" s="19" t="s">
        <v>676</v>
      </c>
      <c r="E10" s="66">
        <v>14111321000178</v>
      </c>
      <c r="F10" s="12">
        <f t="shared" si="0"/>
        <v>14111321000178</v>
      </c>
      <c r="G10" s="67" t="s">
        <v>239</v>
      </c>
      <c r="H10" s="19">
        <v>3921</v>
      </c>
      <c r="I10" s="20" t="s">
        <v>182</v>
      </c>
      <c r="J10" s="23">
        <v>45783</v>
      </c>
      <c r="K10" s="19">
        <v>4</v>
      </c>
      <c r="L10" s="21">
        <v>1179.3499999999999</v>
      </c>
      <c r="M10" s="21">
        <v>58.97</v>
      </c>
      <c r="N10" s="21">
        <v>0</v>
      </c>
      <c r="O10" s="21">
        <v>1120.3799999999999</v>
      </c>
      <c r="P10" s="23">
        <v>45783</v>
      </c>
      <c r="Q10" s="25">
        <v>2668</v>
      </c>
      <c r="R10" s="68">
        <v>1120.3800000000001</v>
      </c>
      <c r="S10" s="68">
        <v>0</v>
      </c>
      <c r="T10" s="68">
        <v>1120.3800000000001</v>
      </c>
      <c r="U10" s="51"/>
      <c r="V10" s="46" t="str">
        <f>VLOOKUP(H10,'CATEGORIZAÇÃO PARA PUBLICAÇÃO'!$A$1:$C$105,3,FALSE)</f>
        <v>PRESTAÇÃO DE SERVIÇOS</v>
      </c>
    </row>
    <row r="11" spans="1:22" s="13" customFormat="1" ht="72" customHeight="1" x14ac:dyDescent="0.25">
      <c r="A11" s="50">
        <v>1441</v>
      </c>
      <c r="B11" s="19">
        <v>1440011</v>
      </c>
      <c r="C11" s="19" t="s">
        <v>489</v>
      </c>
      <c r="D11" s="19" t="s">
        <v>676</v>
      </c>
      <c r="E11" s="66">
        <v>46019498000135</v>
      </c>
      <c r="F11" s="12">
        <f t="shared" si="0"/>
        <v>46019498000135</v>
      </c>
      <c r="G11" s="67" t="s">
        <v>249</v>
      </c>
      <c r="H11" s="19">
        <v>4002</v>
      </c>
      <c r="I11" s="20" t="s">
        <v>247</v>
      </c>
      <c r="J11" s="23">
        <v>45783</v>
      </c>
      <c r="K11" s="19">
        <v>6</v>
      </c>
      <c r="L11" s="21">
        <v>3301.09</v>
      </c>
      <c r="M11" s="21">
        <v>0</v>
      </c>
      <c r="N11" s="21">
        <v>0</v>
      </c>
      <c r="O11" s="21">
        <v>3301.09</v>
      </c>
      <c r="P11" s="23">
        <v>45783</v>
      </c>
      <c r="Q11" s="25">
        <v>2680</v>
      </c>
      <c r="R11" s="68">
        <v>3301.0899999999997</v>
      </c>
      <c r="S11" s="68">
        <v>158.44999999999999</v>
      </c>
      <c r="T11" s="68">
        <v>3142.64</v>
      </c>
      <c r="U11" s="51"/>
      <c r="V11" s="46" t="str">
        <f>VLOOKUP(H11,'CATEGORIZAÇÃO PARA PUBLICAÇÃO'!$A$1:$C$105,3,FALSE)</f>
        <v>PRESTAÇÃO DE SERVIÇOS</v>
      </c>
    </row>
    <row r="12" spans="1:22" s="13" customFormat="1" ht="72" customHeight="1" x14ac:dyDescent="0.25">
      <c r="A12" s="50">
        <v>1441</v>
      </c>
      <c r="B12" s="19">
        <v>1440011</v>
      </c>
      <c r="C12" s="19" t="s">
        <v>490</v>
      </c>
      <c r="D12" s="19" t="s">
        <v>676</v>
      </c>
      <c r="E12" s="66">
        <v>8458633000150</v>
      </c>
      <c r="F12" s="12">
        <f t="shared" si="0"/>
        <v>8458633000150</v>
      </c>
      <c r="G12" s="67" t="s">
        <v>263</v>
      </c>
      <c r="H12" s="19">
        <v>3921</v>
      </c>
      <c r="I12" s="20" t="s">
        <v>182</v>
      </c>
      <c r="J12" s="23">
        <v>45783</v>
      </c>
      <c r="K12" s="19">
        <v>4</v>
      </c>
      <c r="L12" s="21">
        <v>250</v>
      </c>
      <c r="M12" s="21">
        <v>0</v>
      </c>
      <c r="N12" s="21">
        <v>0</v>
      </c>
      <c r="O12" s="21">
        <v>250</v>
      </c>
      <c r="P12" s="23">
        <v>45784</v>
      </c>
      <c r="Q12" s="25">
        <v>2708</v>
      </c>
      <c r="R12" s="68">
        <v>250</v>
      </c>
      <c r="S12" s="68">
        <v>0</v>
      </c>
      <c r="T12" s="68">
        <v>250</v>
      </c>
      <c r="U12" s="51"/>
      <c r="V12" s="46" t="str">
        <f>VLOOKUP(H12,'CATEGORIZAÇÃO PARA PUBLICAÇÃO'!$A$1:$C$105,3,FALSE)</f>
        <v>PRESTAÇÃO DE SERVIÇOS</v>
      </c>
    </row>
    <row r="13" spans="1:22" s="13" customFormat="1" ht="72" customHeight="1" x14ac:dyDescent="0.25">
      <c r="A13" s="50">
        <v>1441</v>
      </c>
      <c r="B13" s="19">
        <v>1440011</v>
      </c>
      <c r="C13" s="19" t="s">
        <v>491</v>
      </c>
      <c r="D13" s="19" t="s">
        <v>676</v>
      </c>
      <c r="E13" s="66">
        <v>8458633000150</v>
      </c>
      <c r="F13" s="12">
        <f t="shared" si="0"/>
        <v>8458633000150</v>
      </c>
      <c r="G13" s="67" t="s">
        <v>263</v>
      </c>
      <c r="H13" s="19">
        <v>3921</v>
      </c>
      <c r="I13" s="20" t="s">
        <v>182</v>
      </c>
      <c r="J13" s="23">
        <v>45783</v>
      </c>
      <c r="K13" s="19">
        <v>4</v>
      </c>
      <c r="L13" s="21">
        <v>600</v>
      </c>
      <c r="M13" s="21">
        <v>0</v>
      </c>
      <c r="N13" s="21">
        <v>0</v>
      </c>
      <c r="O13" s="21">
        <v>600</v>
      </c>
      <c r="P13" s="23">
        <v>45783</v>
      </c>
      <c r="Q13" s="25">
        <v>2677</v>
      </c>
      <c r="R13" s="68">
        <v>600</v>
      </c>
      <c r="S13" s="68">
        <v>0</v>
      </c>
      <c r="T13" s="68">
        <v>600</v>
      </c>
      <c r="U13" s="51"/>
      <c r="V13" s="46" t="str">
        <f>VLOOKUP(H13,'CATEGORIZAÇÃO PARA PUBLICAÇÃO'!$A$1:$C$105,3,FALSE)</f>
        <v>PRESTAÇÃO DE SERVIÇOS</v>
      </c>
    </row>
    <row r="14" spans="1:22" s="13" customFormat="1" ht="72" customHeight="1" x14ac:dyDescent="0.25">
      <c r="A14" s="50">
        <v>1441</v>
      </c>
      <c r="B14" s="19">
        <v>1440011</v>
      </c>
      <c r="C14" s="19" t="s">
        <v>492</v>
      </c>
      <c r="D14" s="19" t="s">
        <v>676</v>
      </c>
      <c r="E14" s="66">
        <v>8458633000150</v>
      </c>
      <c r="F14" s="12">
        <f t="shared" si="0"/>
        <v>8458633000150</v>
      </c>
      <c r="G14" s="67" t="s">
        <v>263</v>
      </c>
      <c r="H14" s="19">
        <v>3921</v>
      </c>
      <c r="I14" s="20" t="s">
        <v>182</v>
      </c>
      <c r="J14" s="23">
        <v>45783</v>
      </c>
      <c r="K14" s="19">
        <v>4</v>
      </c>
      <c r="L14" s="21">
        <v>707.14</v>
      </c>
      <c r="M14" s="21">
        <v>0</v>
      </c>
      <c r="N14" s="21">
        <v>0</v>
      </c>
      <c r="O14" s="21">
        <v>707.14</v>
      </c>
      <c r="P14" s="23">
        <v>45784</v>
      </c>
      <c r="Q14" s="25">
        <v>2715</v>
      </c>
      <c r="R14" s="68">
        <v>707.14</v>
      </c>
      <c r="S14" s="68">
        <v>0</v>
      </c>
      <c r="T14" s="68">
        <v>707.14</v>
      </c>
      <c r="U14" s="51"/>
      <c r="V14" s="46" t="str">
        <f>VLOOKUP(H14,'CATEGORIZAÇÃO PARA PUBLICAÇÃO'!$A$1:$C$105,3,FALSE)</f>
        <v>PRESTAÇÃO DE SERVIÇOS</v>
      </c>
    </row>
    <row r="15" spans="1:22" s="13" customFormat="1" ht="72" customHeight="1" x14ac:dyDescent="0.25">
      <c r="A15" s="50">
        <v>1441</v>
      </c>
      <c r="B15" s="19">
        <v>1440011</v>
      </c>
      <c r="C15" s="19" t="s">
        <v>493</v>
      </c>
      <c r="D15" s="19" t="s">
        <v>676</v>
      </c>
      <c r="E15" s="66">
        <v>34454477000169</v>
      </c>
      <c r="F15" s="12">
        <f t="shared" si="0"/>
        <v>34454477000169</v>
      </c>
      <c r="G15" s="67" t="s">
        <v>270</v>
      </c>
      <c r="H15" s="19">
        <v>3921</v>
      </c>
      <c r="I15" s="20" t="s">
        <v>182</v>
      </c>
      <c r="J15" s="23">
        <v>45783</v>
      </c>
      <c r="K15" s="19">
        <v>5</v>
      </c>
      <c r="L15" s="21">
        <v>2837.16</v>
      </c>
      <c r="M15" s="21">
        <v>0</v>
      </c>
      <c r="N15" s="21">
        <v>0</v>
      </c>
      <c r="O15" s="21">
        <v>2837.16</v>
      </c>
      <c r="P15" s="23">
        <v>45783</v>
      </c>
      <c r="Q15" s="25">
        <v>2676</v>
      </c>
      <c r="R15" s="68">
        <v>2837.16</v>
      </c>
      <c r="S15" s="68">
        <v>0</v>
      </c>
      <c r="T15" s="68">
        <v>2837.16</v>
      </c>
      <c r="U15" s="51"/>
      <c r="V15" s="46" t="str">
        <f>VLOOKUP(H15,'CATEGORIZAÇÃO PARA PUBLICAÇÃO'!$A$1:$C$105,3,FALSE)</f>
        <v>PRESTAÇÃO DE SERVIÇOS</v>
      </c>
    </row>
    <row r="16" spans="1:22" s="13" customFormat="1" ht="72" customHeight="1" x14ac:dyDescent="0.25">
      <c r="A16" s="50">
        <v>1441</v>
      </c>
      <c r="B16" s="19">
        <v>1440011</v>
      </c>
      <c r="C16" s="19" t="s">
        <v>494</v>
      </c>
      <c r="D16" s="19" t="s">
        <v>676</v>
      </c>
      <c r="E16" s="66">
        <v>76535764000143</v>
      </c>
      <c r="F16" s="12">
        <f t="shared" si="0"/>
        <v>76535764000143</v>
      </c>
      <c r="G16" s="67" t="s">
        <v>277</v>
      </c>
      <c r="H16" s="19">
        <v>4005</v>
      </c>
      <c r="I16" s="20" t="s">
        <v>278</v>
      </c>
      <c r="J16" s="23">
        <v>45783</v>
      </c>
      <c r="K16" s="19">
        <v>3</v>
      </c>
      <c r="L16" s="21">
        <v>257.37</v>
      </c>
      <c r="M16" s="21">
        <v>0</v>
      </c>
      <c r="N16" s="21">
        <v>0</v>
      </c>
      <c r="O16" s="21">
        <v>257.37</v>
      </c>
      <c r="P16" s="23">
        <v>45783</v>
      </c>
      <c r="Q16" s="25">
        <v>2664</v>
      </c>
      <c r="R16" s="68">
        <v>257.37</v>
      </c>
      <c r="S16" s="68">
        <v>12.35</v>
      </c>
      <c r="T16" s="68">
        <v>245.02</v>
      </c>
      <c r="U16" s="51"/>
      <c r="V16" s="46" t="str">
        <f>VLOOKUP(H16,'CATEGORIZAÇÃO PARA PUBLICAÇÃO'!$A$1:$C$105,3,FALSE)</f>
        <v>PRESTAÇÃO DE SERVIÇOS</v>
      </c>
    </row>
    <row r="17" spans="1:22" s="13" customFormat="1" ht="72" customHeight="1" x14ac:dyDescent="0.25">
      <c r="A17" s="50">
        <v>1441</v>
      </c>
      <c r="B17" s="19">
        <v>1440011</v>
      </c>
      <c r="C17" s="19" t="s">
        <v>495</v>
      </c>
      <c r="D17" s="19" t="s">
        <v>676</v>
      </c>
      <c r="E17" s="66">
        <v>10658360000139</v>
      </c>
      <c r="F17" s="12">
        <f t="shared" si="0"/>
        <v>10658360000139</v>
      </c>
      <c r="G17" s="67" t="s">
        <v>286</v>
      </c>
      <c r="H17" s="19">
        <v>3921</v>
      </c>
      <c r="I17" s="20" t="s">
        <v>182</v>
      </c>
      <c r="J17" s="23">
        <v>45783</v>
      </c>
      <c r="K17" s="19">
        <v>1</v>
      </c>
      <c r="L17" s="21">
        <v>27600</v>
      </c>
      <c r="M17" s="21">
        <v>0</v>
      </c>
      <c r="N17" s="21">
        <v>0</v>
      </c>
      <c r="O17" s="21">
        <v>27600</v>
      </c>
      <c r="P17" s="23">
        <v>45783</v>
      </c>
      <c r="Q17" s="25">
        <v>2670</v>
      </c>
      <c r="R17" s="68">
        <v>27600</v>
      </c>
      <c r="S17" s="68">
        <v>331.2</v>
      </c>
      <c r="T17" s="68">
        <v>27268.799999999999</v>
      </c>
      <c r="U17" s="51"/>
      <c r="V17" s="46" t="str">
        <f>VLOOKUP(H17,'CATEGORIZAÇÃO PARA PUBLICAÇÃO'!$A$1:$C$105,3,FALSE)</f>
        <v>PRESTAÇÃO DE SERVIÇOS</v>
      </c>
    </row>
    <row r="18" spans="1:22" s="13" customFormat="1" ht="72" customHeight="1" x14ac:dyDescent="0.25">
      <c r="A18" s="50">
        <v>1441</v>
      </c>
      <c r="B18" s="19">
        <v>1440011</v>
      </c>
      <c r="C18" s="19" t="s">
        <v>495</v>
      </c>
      <c r="D18" s="19" t="s">
        <v>676</v>
      </c>
      <c r="E18" s="43">
        <v>10658360000139</v>
      </c>
      <c r="F18" s="12">
        <f t="shared" si="0"/>
        <v>10658360000139</v>
      </c>
      <c r="G18" s="44" t="s">
        <v>286</v>
      </c>
      <c r="H18" s="19">
        <v>3921</v>
      </c>
      <c r="I18" s="20" t="s">
        <v>182</v>
      </c>
      <c r="J18" s="23">
        <v>45783</v>
      </c>
      <c r="K18" s="19">
        <v>2</v>
      </c>
      <c r="L18" s="21">
        <v>1183.49</v>
      </c>
      <c r="M18" s="21">
        <v>130.18</v>
      </c>
      <c r="N18" s="21">
        <v>0</v>
      </c>
      <c r="O18" s="21">
        <v>1053.31</v>
      </c>
      <c r="P18" s="23">
        <v>45783</v>
      </c>
      <c r="Q18" s="25">
        <v>2673</v>
      </c>
      <c r="R18" s="68">
        <v>1053.31</v>
      </c>
      <c r="S18" s="68">
        <v>56.8</v>
      </c>
      <c r="T18" s="68">
        <v>996.51</v>
      </c>
      <c r="U18" s="51"/>
      <c r="V18" s="46" t="str">
        <f>VLOOKUP(H18,'CATEGORIZAÇÃO PARA PUBLICAÇÃO'!$A$1:$C$105,3,FALSE)</f>
        <v>PRESTAÇÃO DE SERVIÇOS</v>
      </c>
    </row>
    <row r="19" spans="1:22" s="13" customFormat="1" ht="72" customHeight="1" x14ac:dyDescent="0.25">
      <c r="A19" s="50">
        <v>1441</v>
      </c>
      <c r="B19" s="19">
        <v>1440011</v>
      </c>
      <c r="C19" s="19" t="s">
        <v>496</v>
      </c>
      <c r="D19" s="19" t="s">
        <v>676</v>
      </c>
      <c r="E19" s="66">
        <v>8458633000150</v>
      </c>
      <c r="F19" s="12">
        <f t="shared" si="0"/>
        <v>8458633000150</v>
      </c>
      <c r="G19" s="67" t="s">
        <v>263</v>
      </c>
      <c r="H19" s="19">
        <v>3921</v>
      </c>
      <c r="I19" s="20" t="s">
        <v>182</v>
      </c>
      <c r="J19" s="23">
        <v>45783</v>
      </c>
      <c r="K19" s="19">
        <v>4</v>
      </c>
      <c r="L19" s="21">
        <v>658</v>
      </c>
      <c r="M19" s="21">
        <v>0</v>
      </c>
      <c r="N19" s="21">
        <v>0</v>
      </c>
      <c r="O19" s="21">
        <v>658</v>
      </c>
      <c r="P19" s="23">
        <v>45783</v>
      </c>
      <c r="Q19" s="25">
        <v>2679</v>
      </c>
      <c r="R19" s="68">
        <v>658</v>
      </c>
      <c r="S19" s="68">
        <v>0</v>
      </c>
      <c r="T19" s="68">
        <v>658</v>
      </c>
      <c r="U19" s="51"/>
      <c r="V19" s="46" t="str">
        <f>VLOOKUP(H19,'CATEGORIZAÇÃO PARA PUBLICAÇÃO'!$A$1:$C$105,3,FALSE)</f>
        <v>PRESTAÇÃO DE SERVIÇOS</v>
      </c>
    </row>
    <row r="20" spans="1:22" s="13" customFormat="1" ht="72" customHeight="1" x14ac:dyDescent="0.25">
      <c r="A20" s="50">
        <v>1441</v>
      </c>
      <c r="B20" s="19">
        <v>1440011</v>
      </c>
      <c r="C20" s="19" t="s">
        <v>497</v>
      </c>
      <c r="D20" s="19" t="s">
        <v>676</v>
      </c>
      <c r="E20" s="66">
        <v>16636540000104</v>
      </c>
      <c r="F20" s="12">
        <f t="shared" si="0"/>
        <v>16636540000104</v>
      </c>
      <c r="G20" s="67" t="s">
        <v>244</v>
      </c>
      <c r="H20" s="19">
        <v>4003</v>
      </c>
      <c r="I20" s="20" t="s">
        <v>245</v>
      </c>
      <c r="J20" s="23">
        <v>45784</v>
      </c>
      <c r="K20" s="19">
        <v>3</v>
      </c>
      <c r="L20" s="21">
        <v>2473.85</v>
      </c>
      <c r="M20" s="21">
        <v>61.85</v>
      </c>
      <c r="N20" s="21">
        <v>0</v>
      </c>
      <c r="O20" s="21">
        <v>2412</v>
      </c>
      <c r="P20" s="23">
        <v>45785</v>
      </c>
      <c r="Q20" s="25">
        <v>2811</v>
      </c>
      <c r="R20" s="68">
        <v>2412</v>
      </c>
      <c r="S20" s="68">
        <v>118.75</v>
      </c>
      <c r="T20" s="68">
        <v>2293.25</v>
      </c>
      <c r="U20" s="51"/>
      <c r="V20" s="46" t="str">
        <f>VLOOKUP(H20,'CATEGORIZAÇÃO PARA PUBLICAÇÃO'!$A$1:$C$105,3,FALSE)</f>
        <v>PRESTAÇÃO DE SERVIÇOS</v>
      </c>
    </row>
    <row r="21" spans="1:22" s="13" customFormat="1" ht="72" customHeight="1" x14ac:dyDescent="0.25">
      <c r="A21" s="50">
        <v>1441</v>
      </c>
      <c r="B21" s="19">
        <v>1440011</v>
      </c>
      <c r="C21" s="19" t="s">
        <v>498</v>
      </c>
      <c r="D21" s="19" t="s">
        <v>676</v>
      </c>
      <c r="E21" s="66">
        <v>7346326000114</v>
      </c>
      <c r="F21" s="12">
        <f t="shared" si="0"/>
        <v>7346326000114</v>
      </c>
      <c r="G21" s="67" t="s">
        <v>255</v>
      </c>
      <c r="H21" s="19">
        <v>4002</v>
      </c>
      <c r="I21" s="20" t="s">
        <v>247</v>
      </c>
      <c r="J21" s="23">
        <v>45784</v>
      </c>
      <c r="K21" s="19">
        <v>3</v>
      </c>
      <c r="L21" s="21">
        <v>246728.48</v>
      </c>
      <c r="M21" s="21">
        <v>0</v>
      </c>
      <c r="N21" s="21">
        <v>0</v>
      </c>
      <c r="O21" s="21">
        <v>246728.48</v>
      </c>
      <c r="P21" s="23">
        <v>45784</v>
      </c>
      <c r="Q21" s="25">
        <v>2765</v>
      </c>
      <c r="R21" s="68">
        <v>246728.48</v>
      </c>
      <c r="S21" s="68">
        <v>11842.97</v>
      </c>
      <c r="T21" s="68">
        <v>234885.51</v>
      </c>
      <c r="U21" s="51"/>
      <c r="V21" s="46" t="str">
        <f>VLOOKUP(H21,'CATEGORIZAÇÃO PARA PUBLICAÇÃO'!$A$1:$C$105,3,FALSE)</f>
        <v>PRESTAÇÃO DE SERVIÇOS</v>
      </c>
    </row>
    <row r="22" spans="1:22" s="13" customFormat="1" ht="72" customHeight="1" x14ac:dyDescent="0.25">
      <c r="A22" s="50">
        <v>1441</v>
      </c>
      <c r="B22" s="19">
        <v>1440011</v>
      </c>
      <c r="C22" s="19" t="s">
        <v>499</v>
      </c>
      <c r="D22" s="19" t="s">
        <v>676</v>
      </c>
      <c r="E22" s="66">
        <v>16636540000104</v>
      </c>
      <c r="F22" s="12">
        <f t="shared" si="0"/>
        <v>16636540000104</v>
      </c>
      <c r="G22" s="67" t="s">
        <v>244</v>
      </c>
      <c r="H22" s="19">
        <v>4003</v>
      </c>
      <c r="I22" s="20" t="s">
        <v>245</v>
      </c>
      <c r="J22" s="23">
        <v>45784</v>
      </c>
      <c r="K22" s="19">
        <v>4</v>
      </c>
      <c r="L22" s="21">
        <v>8488</v>
      </c>
      <c r="M22" s="21">
        <v>212.2</v>
      </c>
      <c r="N22" s="21">
        <v>0</v>
      </c>
      <c r="O22" s="21">
        <v>8275.7999999999993</v>
      </c>
      <c r="P22" s="23">
        <v>45785</v>
      </c>
      <c r="Q22" s="25">
        <v>2815</v>
      </c>
      <c r="R22" s="68">
        <v>8275.7999999999993</v>
      </c>
      <c r="S22" s="68">
        <v>407.42</v>
      </c>
      <c r="T22" s="68">
        <v>7868.38</v>
      </c>
      <c r="U22" s="51"/>
      <c r="V22" s="46" t="str">
        <f>VLOOKUP(H22,'CATEGORIZAÇÃO PARA PUBLICAÇÃO'!$A$1:$C$105,3,FALSE)</f>
        <v>PRESTAÇÃO DE SERVIÇOS</v>
      </c>
    </row>
    <row r="23" spans="1:22" s="13" customFormat="1" ht="72" customHeight="1" x14ac:dyDescent="0.25">
      <c r="A23" s="50">
        <v>1441</v>
      </c>
      <c r="B23" s="19">
        <v>1440011</v>
      </c>
      <c r="C23" s="19" t="s">
        <v>499</v>
      </c>
      <c r="D23" s="19" t="s">
        <v>676</v>
      </c>
      <c r="E23" s="66">
        <v>16636540000104</v>
      </c>
      <c r="F23" s="12">
        <f t="shared" si="0"/>
        <v>16636540000104</v>
      </c>
      <c r="G23" s="67" t="s">
        <v>244</v>
      </c>
      <c r="H23" s="19">
        <v>4003</v>
      </c>
      <c r="I23" s="20" t="s">
        <v>245</v>
      </c>
      <c r="J23" s="23">
        <v>45784</v>
      </c>
      <c r="K23" s="19">
        <v>5</v>
      </c>
      <c r="L23" s="21">
        <v>140</v>
      </c>
      <c r="M23" s="21">
        <v>7</v>
      </c>
      <c r="N23" s="21">
        <v>0</v>
      </c>
      <c r="O23" s="21">
        <v>133</v>
      </c>
      <c r="P23" s="23">
        <v>45785</v>
      </c>
      <c r="Q23" s="25">
        <v>2817</v>
      </c>
      <c r="R23" s="68">
        <v>133</v>
      </c>
      <c r="S23" s="68">
        <v>6.72</v>
      </c>
      <c r="T23" s="68">
        <v>126.28</v>
      </c>
      <c r="U23" s="51"/>
      <c r="V23" s="46" t="str">
        <f>VLOOKUP(H23,'CATEGORIZAÇÃO PARA PUBLICAÇÃO'!$A$1:$C$105,3,FALSE)</f>
        <v>PRESTAÇÃO DE SERVIÇOS</v>
      </c>
    </row>
    <row r="24" spans="1:22" s="13" customFormat="1" ht="72" customHeight="1" x14ac:dyDescent="0.25">
      <c r="A24" s="50">
        <v>1441</v>
      </c>
      <c r="B24" s="19">
        <v>1440011</v>
      </c>
      <c r="C24" s="19" t="s">
        <v>500</v>
      </c>
      <c r="D24" s="19" t="s">
        <v>676</v>
      </c>
      <c r="E24" s="66">
        <v>16636540000104</v>
      </c>
      <c r="F24" s="12">
        <f t="shared" si="0"/>
        <v>16636540000104</v>
      </c>
      <c r="G24" s="67" t="s">
        <v>244</v>
      </c>
      <c r="H24" s="19">
        <v>4003</v>
      </c>
      <c r="I24" s="20" t="s">
        <v>245</v>
      </c>
      <c r="J24" s="23">
        <v>45784</v>
      </c>
      <c r="K24" s="19">
        <v>3</v>
      </c>
      <c r="L24" s="21">
        <v>37922</v>
      </c>
      <c r="M24" s="21">
        <v>948.05</v>
      </c>
      <c r="N24" s="21">
        <v>0</v>
      </c>
      <c r="O24" s="21">
        <v>36973.949999999997</v>
      </c>
      <c r="P24" s="23">
        <v>45785</v>
      </c>
      <c r="Q24" s="25">
        <v>2813</v>
      </c>
      <c r="R24" s="68">
        <v>36973.950000000004</v>
      </c>
      <c r="S24" s="68">
        <v>1820.26</v>
      </c>
      <c r="T24" s="68">
        <v>35153.69</v>
      </c>
      <c r="U24" s="51"/>
      <c r="V24" s="46" t="str">
        <f>VLOOKUP(H24,'CATEGORIZAÇÃO PARA PUBLICAÇÃO'!$A$1:$C$105,3,FALSE)</f>
        <v>PRESTAÇÃO DE SERVIÇOS</v>
      </c>
    </row>
    <row r="25" spans="1:22" s="13" customFormat="1" ht="72" hidden="1" customHeight="1" x14ac:dyDescent="0.25">
      <c r="A25" s="50">
        <v>1441</v>
      </c>
      <c r="B25" s="19">
        <v>1440011</v>
      </c>
      <c r="C25" s="19" t="s">
        <v>501</v>
      </c>
      <c r="D25" s="19" t="s">
        <v>676</v>
      </c>
      <c r="E25" s="66">
        <v>48447510697</v>
      </c>
      <c r="F25" s="12" t="str">
        <f t="shared" si="0"/>
        <v>484.***.***-97</v>
      </c>
      <c r="G25" s="67" t="s">
        <v>130</v>
      </c>
      <c r="H25" s="19">
        <v>3611</v>
      </c>
      <c r="I25" s="20" t="s">
        <v>126</v>
      </c>
      <c r="J25" s="23">
        <v>45785</v>
      </c>
      <c r="K25" s="19">
        <v>4</v>
      </c>
      <c r="L25" s="21">
        <v>7005.51</v>
      </c>
      <c r="M25" s="21">
        <v>0</v>
      </c>
      <c r="N25" s="21">
        <v>0</v>
      </c>
      <c r="O25" s="21">
        <v>7005.51</v>
      </c>
      <c r="P25" s="23">
        <v>45789</v>
      </c>
      <c r="Q25" s="25">
        <v>2883</v>
      </c>
      <c r="R25" s="68">
        <v>7005.51</v>
      </c>
      <c r="S25" s="68">
        <v>875.19</v>
      </c>
      <c r="T25" s="68">
        <v>6130.32</v>
      </c>
      <c r="U25" s="51"/>
      <c r="V25" s="46" t="str">
        <f>VLOOKUP(H25,'CATEGORIZAÇÃO PARA PUBLICAÇÃO'!$A$1:$C$105,3,FALSE)</f>
        <v>LOCAÇÕES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502</v>
      </c>
      <c r="D26" s="19" t="s">
        <v>676</v>
      </c>
      <c r="E26" s="66">
        <v>21154554000113</v>
      </c>
      <c r="F26" s="12">
        <f t="shared" si="0"/>
        <v>21154554000113</v>
      </c>
      <c r="G26" s="67" t="s">
        <v>133</v>
      </c>
      <c r="H26" s="19">
        <v>3920</v>
      </c>
      <c r="I26" s="20" t="s">
        <v>126</v>
      </c>
      <c r="J26" s="23">
        <v>45785</v>
      </c>
      <c r="K26" s="19">
        <v>4</v>
      </c>
      <c r="L26" s="21">
        <v>48269.2</v>
      </c>
      <c r="M26" s="21">
        <v>0</v>
      </c>
      <c r="N26" s="21">
        <v>0</v>
      </c>
      <c r="O26" s="21">
        <v>48269.2</v>
      </c>
      <c r="P26" s="23">
        <v>45790</v>
      </c>
      <c r="Q26" s="25">
        <v>279</v>
      </c>
      <c r="R26" s="68">
        <v>48269.2</v>
      </c>
      <c r="S26" s="68">
        <v>0</v>
      </c>
      <c r="T26" s="68">
        <v>48269.2</v>
      </c>
      <c r="U26" s="51"/>
      <c r="V26" s="46" t="str">
        <f>VLOOKUP(H26,'CATEGORIZAÇÃO PARA PUBLICAÇÃO'!$A$1:$C$105,3,FALSE)</f>
        <v>LOCAÇÕES</v>
      </c>
    </row>
    <row r="27" spans="1:22" s="13" customFormat="1" ht="72" hidden="1" customHeight="1" x14ac:dyDescent="0.25">
      <c r="A27" s="50">
        <v>1441</v>
      </c>
      <c r="B27" s="19">
        <v>1440011</v>
      </c>
      <c r="C27" s="19" t="s">
        <v>503</v>
      </c>
      <c r="D27" s="19" t="s">
        <v>676</v>
      </c>
      <c r="E27" s="66">
        <v>2896116605</v>
      </c>
      <c r="F27" s="12" t="str">
        <f t="shared" si="0"/>
        <v>289.***.***-05</v>
      </c>
      <c r="G27" s="67" t="s">
        <v>134</v>
      </c>
      <c r="H27" s="19">
        <v>3611</v>
      </c>
      <c r="I27" s="20" t="s">
        <v>126</v>
      </c>
      <c r="J27" s="23">
        <v>45785</v>
      </c>
      <c r="K27" s="19">
        <v>4</v>
      </c>
      <c r="L27" s="21">
        <v>4091.89</v>
      </c>
      <c r="M27" s="21">
        <v>0</v>
      </c>
      <c r="N27" s="21">
        <v>0</v>
      </c>
      <c r="O27" s="21">
        <v>4091.89</v>
      </c>
      <c r="P27" s="23">
        <v>45789</v>
      </c>
      <c r="Q27" s="25">
        <v>2881</v>
      </c>
      <c r="R27" s="68">
        <v>4091.89</v>
      </c>
      <c r="S27" s="68">
        <v>147.62</v>
      </c>
      <c r="T27" s="68">
        <v>3944.27</v>
      </c>
      <c r="U27" s="51"/>
      <c r="V27" s="46" t="str">
        <f>VLOOKUP(H27,'CATEGORIZAÇÃO PARA PUBLICAÇÃO'!$A$1:$C$105,3,FALSE)</f>
        <v>LOCAÇÕES</v>
      </c>
    </row>
    <row r="28" spans="1:22" s="13" customFormat="1" ht="72" hidden="1" customHeight="1" x14ac:dyDescent="0.25">
      <c r="A28" s="50">
        <v>1441</v>
      </c>
      <c r="B28" s="19">
        <v>1440011</v>
      </c>
      <c r="C28" s="19" t="s">
        <v>504</v>
      </c>
      <c r="D28" s="19" t="s">
        <v>676</v>
      </c>
      <c r="E28" s="66">
        <v>30059674687</v>
      </c>
      <c r="F28" s="12" t="str">
        <f t="shared" si="0"/>
        <v>300.***.***-87</v>
      </c>
      <c r="G28" s="67" t="s">
        <v>136</v>
      </c>
      <c r="H28" s="19">
        <v>3611</v>
      </c>
      <c r="I28" s="20" t="s">
        <v>126</v>
      </c>
      <c r="J28" s="23">
        <v>45785</v>
      </c>
      <c r="K28" s="19">
        <v>4</v>
      </c>
      <c r="L28" s="21">
        <v>2202.8000000000002</v>
      </c>
      <c r="M28" s="21">
        <v>0</v>
      </c>
      <c r="N28" s="21">
        <v>0</v>
      </c>
      <c r="O28" s="21">
        <v>2202.8000000000002</v>
      </c>
      <c r="P28" s="23">
        <v>45789</v>
      </c>
      <c r="Q28" s="25">
        <v>2876</v>
      </c>
      <c r="R28" s="68">
        <v>2202.8000000000002</v>
      </c>
      <c r="S28" s="68">
        <v>0</v>
      </c>
      <c r="T28" s="68">
        <v>2202.8000000000002</v>
      </c>
      <c r="U28" s="51"/>
      <c r="V28" s="46" t="str">
        <f>VLOOKUP(H28,'CATEGORIZAÇÃO PARA PUBLICAÇÃO'!$A$1:$C$105,3,FALSE)</f>
        <v>LOCAÇÕES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505</v>
      </c>
      <c r="D29" s="19" t="s">
        <v>676</v>
      </c>
      <c r="E29" s="66">
        <v>15794466634</v>
      </c>
      <c r="F29" s="12" t="str">
        <f t="shared" si="0"/>
        <v>157.***.***-34</v>
      </c>
      <c r="G29" s="67" t="s">
        <v>137</v>
      </c>
      <c r="H29" s="19">
        <v>3611</v>
      </c>
      <c r="I29" s="20" t="s">
        <v>126</v>
      </c>
      <c r="J29" s="23">
        <v>45785</v>
      </c>
      <c r="K29" s="19">
        <v>4</v>
      </c>
      <c r="L29" s="21">
        <v>4091.89</v>
      </c>
      <c r="M29" s="21">
        <v>0</v>
      </c>
      <c r="N29" s="21">
        <v>0</v>
      </c>
      <c r="O29" s="21">
        <v>4091.89</v>
      </c>
      <c r="P29" s="23">
        <v>45789</v>
      </c>
      <c r="Q29" s="25">
        <v>2878</v>
      </c>
      <c r="R29" s="68">
        <v>4091.89</v>
      </c>
      <c r="S29" s="68">
        <v>147.62</v>
      </c>
      <c r="T29" s="68">
        <v>3944.27</v>
      </c>
      <c r="U29" s="51"/>
      <c r="V29" s="46" t="str">
        <f>VLOOKUP(H29,'CATEGORIZAÇÃO PARA PUBLICAÇÃO'!$A$1:$C$105,3,FALSE)</f>
        <v>LOCAÇÕES</v>
      </c>
    </row>
    <row r="30" spans="1:22" s="13" customFormat="1" ht="72" hidden="1" customHeight="1" x14ac:dyDescent="0.25">
      <c r="A30" s="50">
        <v>1441</v>
      </c>
      <c r="B30" s="19">
        <v>1440011</v>
      </c>
      <c r="C30" s="19" t="s">
        <v>506</v>
      </c>
      <c r="D30" s="19" t="s">
        <v>676</v>
      </c>
      <c r="E30" s="66">
        <v>2274463131</v>
      </c>
      <c r="F30" s="12" t="str">
        <f t="shared" si="0"/>
        <v>227.***.***-31</v>
      </c>
      <c r="G30" s="67" t="s">
        <v>138</v>
      </c>
      <c r="H30" s="19">
        <v>3611</v>
      </c>
      <c r="I30" s="20" t="s">
        <v>126</v>
      </c>
      <c r="J30" s="23">
        <v>45785</v>
      </c>
      <c r="K30" s="19">
        <v>4</v>
      </c>
      <c r="L30" s="21">
        <v>8741.76</v>
      </c>
      <c r="M30" s="21">
        <v>0</v>
      </c>
      <c r="N30" s="21">
        <v>0</v>
      </c>
      <c r="O30" s="21">
        <v>8741.76</v>
      </c>
      <c r="P30" s="23">
        <v>45789</v>
      </c>
      <c r="Q30" s="25">
        <v>2877</v>
      </c>
      <c r="R30" s="68">
        <v>8741.76</v>
      </c>
      <c r="S30" s="68">
        <v>1352.66</v>
      </c>
      <c r="T30" s="68">
        <v>7389.1</v>
      </c>
      <c r="U30" s="51"/>
      <c r="V30" s="46" t="str">
        <f>VLOOKUP(H30,'CATEGORIZAÇÃO PARA PUBLICAÇÃO'!$A$1:$C$105,3,FALSE)</f>
        <v>LOCAÇÕES</v>
      </c>
    </row>
    <row r="31" spans="1:22" s="13" customFormat="1" ht="72" hidden="1" customHeight="1" x14ac:dyDescent="0.25">
      <c r="A31" s="50">
        <v>1441</v>
      </c>
      <c r="B31" s="19">
        <v>1440011</v>
      </c>
      <c r="C31" s="19" t="s">
        <v>507</v>
      </c>
      <c r="D31" s="19" t="s">
        <v>676</v>
      </c>
      <c r="E31" s="66">
        <v>71077325000110</v>
      </c>
      <c r="F31" s="12">
        <f t="shared" si="0"/>
        <v>71077325000110</v>
      </c>
      <c r="G31" s="67" t="s">
        <v>139</v>
      </c>
      <c r="H31" s="19">
        <v>3920</v>
      </c>
      <c r="I31" s="20" t="s">
        <v>126</v>
      </c>
      <c r="J31" s="23">
        <v>45785</v>
      </c>
      <c r="K31" s="19">
        <v>4</v>
      </c>
      <c r="L31" s="21">
        <v>29238.93</v>
      </c>
      <c r="M31" s="21">
        <v>0</v>
      </c>
      <c r="N31" s="21">
        <v>0</v>
      </c>
      <c r="O31" s="21">
        <v>29238.93</v>
      </c>
      <c r="P31" s="23">
        <v>45790</v>
      </c>
      <c r="Q31" s="25">
        <v>2973</v>
      </c>
      <c r="R31" s="68">
        <v>29238.93</v>
      </c>
      <c r="S31" s="68">
        <v>1403.47</v>
      </c>
      <c r="T31" s="68">
        <v>27835.46</v>
      </c>
      <c r="U31" s="51"/>
      <c r="V31" s="46" t="str">
        <f>VLOOKUP(H31,'CATEGORIZAÇÃO PARA PUBLICAÇÃO'!$A$1:$C$105,3,FALSE)</f>
        <v>LOCAÇÕES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508</v>
      </c>
      <c r="D32" s="19" t="s">
        <v>676</v>
      </c>
      <c r="E32" s="66">
        <v>11040267670</v>
      </c>
      <c r="F32" s="12" t="str">
        <f t="shared" si="0"/>
        <v>110.***.***-70</v>
      </c>
      <c r="G32" s="67" t="s">
        <v>140</v>
      </c>
      <c r="H32" s="19">
        <v>3611</v>
      </c>
      <c r="I32" s="20" t="s">
        <v>126</v>
      </c>
      <c r="J32" s="23">
        <v>45785</v>
      </c>
      <c r="K32" s="19">
        <v>5</v>
      </c>
      <c r="L32" s="21">
        <v>2195.63</v>
      </c>
      <c r="M32" s="21">
        <v>0</v>
      </c>
      <c r="N32" s="21">
        <v>0</v>
      </c>
      <c r="O32" s="21">
        <v>2195.63</v>
      </c>
      <c r="P32" s="23">
        <v>45789</v>
      </c>
      <c r="Q32" s="25">
        <v>2880</v>
      </c>
      <c r="R32" s="68">
        <v>2195.63</v>
      </c>
      <c r="S32" s="68">
        <v>0</v>
      </c>
      <c r="T32" s="68">
        <v>2195.63</v>
      </c>
      <c r="U32" s="51"/>
      <c r="V32" s="46" t="str">
        <f>VLOOKUP(H32,'CATEGORIZAÇÃO PARA PUBLICAÇÃO'!$A$1:$C$105,3,FALSE)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509</v>
      </c>
      <c r="D33" s="19" t="s">
        <v>676</v>
      </c>
      <c r="E33" s="66">
        <v>2589209630</v>
      </c>
      <c r="F33" s="12" t="str">
        <f t="shared" si="0"/>
        <v>258.***.***-30</v>
      </c>
      <c r="G33" s="67" t="s">
        <v>154</v>
      </c>
      <c r="H33" s="19">
        <v>3611</v>
      </c>
      <c r="I33" s="20" t="s">
        <v>126</v>
      </c>
      <c r="J33" s="23">
        <v>45785</v>
      </c>
      <c r="K33" s="19">
        <v>4</v>
      </c>
      <c r="L33" s="21">
        <v>3205.7</v>
      </c>
      <c r="M33" s="21">
        <v>0</v>
      </c>
      <c r="N33" s="21">
        <v>0</v>
      </c>
      <c r="O33" s="21">
        <v>3205.7</v>
      </c>
      <c r="P33" s="23">
        <v>45789</v>
      </c>
      <c r="Q33" s="25">
        <v>2879</v>
      </c>
      <c r="R33" s="68">
        <v>3205.7</v>
      </c>
      <c r="S33" s="68">
        <v>28.62</v>
      </c>
      <c r="T33" s="68">
        <v>3177.08</v>
      </c>
      <c r="U33" s="51"/>
      <c r="V33" s="46" t="str">
        <f>VLOOKUP(H33,'CATEGORIZAÇÃO PARA PUBLICAÇÃO'!$A$1:$C$105,3,FALSE)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510</v>
      </c>
      <c r="D34" s="19" t="s">
        <v>676</v>
      </c>
      <c r="E34" s="66">
        <v>4450881680</v>
      </c>
      <c r="F34" s="12" t="str">
        <f t="shared" si="0"/>
        <v>445.***.***-80</v>
      </c>
      <c r="G34" s="67" t="s">
        <v>156</v>
      </c>
      <c r="H34" s="19">
        <v>3611</v>
      </c>
      <c r="I34" s="20" t="s">
        <v>126</v>
      </c>
      <c r="J34" s="23">
        <v>45785</v>
      </c>
      <c r="K34" s="19">
        <v>4</v>
      </c>
      <c r="L34" s="21">
        <v>7300</v>
      </c>
      <c r="M34" s="21">
        <v>0</v>
      </c>
      <c r="N34" s="21">
        <v>0</v>
      </c>
      <c r="O34" s="21">
        <v>7300</v>
      </c>
      <c r="P34" s="23">
        <v>45789</v>
      </c>
      <c r="Q34" s="25">
        <v>2882</v>
      </c>
      <c r="R34" s="68">
        <v>7300</v>
      </c>
      <c r="S34" s="68">
        <v>956.18</v>
      </c>
      <c r="T34" s="68">
        <v>6343.82</v>
      </c>
      <c r="U34" s="51"/>
      <c r="V34" s="46" t="str">
        <f>VLOOKUP(H34,'CATEGORIZAÇÃO PARA PUBLICAÇÃO'!$A$1:$C$105,3,FALSE)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511</v>
      </c>
      <c r="D35" s="19" t="s">
        <v>676</v>
      </c>
      <c r="E35" s="66">
        <v>6355953620</v>
      </c>
      <c r="F35" s="12" t="str">
        <f t="shared" si="0"/>
        <v>635.***.***-20</v>
      </c>
      <c r="G35" s="67" t="s">
        <v>164</v>
      </c>
      <c r="H35" s="19">
        <v>3611</v>
      </c>
      <c r="I35" s="20" t="s">
        <v>126</v>
      </c>
      <c r="J35" s="23">
        <v>45785</v>
      </c>
      <c r="K35" s="19">
        <v>5</v>
      </c>
      <c r="L35" s="21">
        <v>4018.51</v>
      </c>
      <c r="M35" s="21">
        <v>0</v>
      </c>
      <c r="N35" s="21">
        <v>0</v>
      </c>
      <c r="O35" s="21">
        <v>4018.51</v>
      </c>
      <c r="P35" s="23">
        <v>45789</v>
      </c>
      <c r="Q35" s="25">
        <v>2884</v>
      </c>
      <c r="R35" s="68">
        <v>4018.51</v>
      </c>
      <c r="S35" s="68">
        <v>136.61000000000001</v>
      </c>
      <c r="T35" s="68">
        <v>3881.9</v>
      </c>
      <c r="U35" s="51"/>
      <c r="V35" s="46" t="str">
        <f>VLOOKUP(H35,'CATEGORIZAÇÃO PARA PUBLICAÇÃO'!$A$1:$C$105,3,FALSE)</f>
        <v>LOCAÇÕES</v>
      </c>
    </row>
    <row r="36" spans="1:22" s="13" customFormat="1" ht="72" customHeight="1" x14ac:dyDescent="0.25">
      <c r="A36" s="50">
        <v>1441</v>
      </c>
      <c r="B36" s="19">
        <v>1440011</v>
      </c>
      <c r="C36" s="19" t="s">
        <v>512</v>
      </c>
      <c r="D36" s="19" t="s">
        <v>676</v>
      </c>
      <c r="E36" s="66">
        <v>22884260000100</v>
      </c>
      <c r="F36" s="12">
        <f t="shared" si="0"/>
        <v>22884260000100</v>
      </c>
      <c r="G36" s="67" t="s">
        <v>183</v>
      </c>
      <c r="H36" s="19">
        <v>3921</v>
      </c>
      <c r="I36" s="20" t="s">
        <v>182</v>
      </c>
      <c r="J36" s="23">
        <v>45785</v>
      </c>
      <c r="K36" s="19">
        <v>5</v>
      </c>
      <c r="L36" s="21">
        <v>25874.31</v>
      </c>
      <c r="M36" s="21">
        <v>1293.72</v>
      </c>
      <c r="N36" s="21">
        <v>0</v>
      </c>
      <c r="O36" s="21">
        <v>24580.59</v>
      </c>
      <c r="P36" s="23">
        <v>45785</v>
      </c>
      <c r="Q36" s="25">
        <v>2800</v>
      </c>
      <c r="R36" s="68">
        <v>24580.59</v>
      </c>
      <c r="S36" s="68">
        <v>0</v>
      </c>
      <c r="T36" s="68">
        <v>24580.59</v>
      </c>
      <c r="U36" s="51"/>
      <c r="V36" s="46" t="str">
        <f>VLOOKUP(H36,'CATEGORIZAÇÃO PARA PUBLICAÇÃO'!$A$1:$C$105,3,FALSE)</f>
        <v>PRESTAÇÃO DE SERVIÇOS</v>
      </c>
    </row>
    <row r="37" spans="1:22" s="13" customFormat="1" ht="72" customHeight="1" x14ac:dyDescent="0.25">
      <c r="A37" s="50">
        <v>1441</v>
      </c>
      <c r="B37" s="19">
        <v>1440011</v>
      </c>
      <c r="C37" s="19" t="s">
        <v>513</v>
      </c>
      <c r="D37" s="19" t="s">
        <v>676</v>
      </c>
      <c r="E37" s="66">
        <v>7346478000117</v>
      </c>
      <c r="F37" s="12">
        <f t="shared" si="0"/>
        <v>7346478000117</v>
      </c>
      <c r="G37" s="67" t="s">
        <v>187</v>
      </c>
      <c r="H37" s="19">
        <v>3921</v>
      </c>
      <c r="I37" s="20" t="s">
        <v>182</v>
      </c>
      <c r="J37" s="23">
        <v>45785</v>
      </c>
      <c r="K37" s="19">
        <v>4</v>
      </c>
      <c r="L37" s="21">
        <v>35951.760000000002</v>
      </c>
      <c r="M37" s="21">
        <v>0</v>
      </c>
      <c r="N37" s="21">
        <v>0</v>
      </c>
      <c r="O37" s="21">
        <v>35951.760000000002</v>
      </c>
      <c r="P37" s="23">
        <v>45785</v>
      </c>
      <c r="Q37" s="25">
        <v>2809</v>
      </c>
      <c r="R37" s="68">
        <v>35951.760000000002</v>
      </c>
      <c r="S37" s="68">
        <v>1725.68</v>
      </c>
      <c r="T37" s="68">
        <v>34226.080000000002</v>
      </c>
      <c r="U37" s="51"/>
      <c r="V37" s="46" t="str">
        <f>VLOOKUP(H37,'CATEGORIZAÇÃO PARA PUBLICAÇÃO'!$A$1:$C$105,3,FALSE)</f>
        <v>PRESTAÇÃO DE SERVIÇOS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514</v>
      </c>
      <c r="D38" s="19" t="s">
        <v>676</v>
      </c>
      <c r="E38" s="66">
        <v>18229133000108</v>
      </c>
      <c r="F38" s="12">
        <f t="shared" si="0"/>
        <v>18229133000108</v>
      </c>
      <c r="G38" s="67" t="s">
        <v>220</v>
      </c>
      <c r="H38" s="19">
        <v>3920</v>
      </c>
      <c r="I38" s="20" t="s">
        <v>126</v>
      </c>
      <c r="J38" s="23">
        <v>45785</v>
      </c>
      <c r="K38" s="19">
        <v>4</v>
      </c>
      <c r="L38" s="21">
        <v>4690.83</v>
      </c>
      <c r="M38" s="21">
        <v>0</v>
      </c>
      <c r="N38" s="21">
        <v>0</v>
      </c>
      <c r="O38" s="21">
        <v>4690.83</v>
      </c>
      <c r="P38" s="23">
        <v>45790</v>
      </c>
      <c r="Q38" s="25">
        <v>2949</v>
      </c>
      <c r="R38" s="68">
        <v>4690.83</v>
      </c>
      <c r="S38" s="68">
        <v>225.16</v>
      </c>
      <c r="T38" s="68">
        <v>4465.67</v>
      </c>
      <c r="U38" s="51"/>
      <c r="V38" s="46" t="str">
        <f>VLOOKUP(H38,'CATEGORIZAÇÃO PARA PUBLICAÇÃO'!$A$1:$C$105,3,FALSE)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515</v>
      </c>
      <c r="D39" s="19" t="s">
        <v>676</v>
      </c>
      <c r="E39" s="66">
        <v>7353227000160</v>
      </c>
      <c r="F39" s="12">
        <f t="shared" si="0"/>
        <v>7353227000160</v>
      </c>
      <c r="G39" s="67" t="s">
        <v>229</v>
      </c>
      <c r="H39" s="19">
        <v>3920</v>
      </c>
      <c r="I39" s="20" t="s">
        <v>126</v>
      </c>
      <c r="J39" s="23">
        <v>45785</v>
      </c>
      <c r="K39" s="19">
        <v>4</v>
      </c>
      <c r="L39" s="21">
        <v>400553.49</v>
      </c>
      <c r="M39" s="21">
        <v>0</v>
      </c>
      <c r="N39" s="21">
        <v>0</v>
      </c>
      <c r="O39" s="21">
        <v>400553.49</v>
      </c>
      <c r="P39" s="23">
        <v>45790</v>
      </c>
      <c r="Q39" s="25">
        <v>2977</v>
      </c>
      <c r="R39" s="68">
        <v>400553.49</v>
      </c>
      <c r="S39" s="68">
        <v>19226.57</v>
      </c>
      <c r="T39" s="68">
        <v>381326.92</v>
      </c>
      <c r="U39" s="51"/>
      <c r="V39" s="46" t="str">
        <f>VLOOKUP(H39,'CATEGORIZAÇÃO PARA PUBLICAÇÃO'!$A$1:$C$105,3,FALSE)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516</v>
      </c>
      <c r="D40" s="19" t="s">
        <v>676</v>
      </c>
      <c r="E40" s="66">
        <v>8229035000109</v>
      </c>
      <c r="F40" s="12">
        <f t="shared" si="0"/>
        <v>8229035000109</v>
      </c>
      <c r="G40" s="67" t="s">
        <v>230</v>
      </c>
      <c r="H40" s="19">
        <v>3920</v>
      </c>
      <c r="I40" s="20" t="s">
        <v>126</v>
      </c>
      <c r="J40" s="23">
        <v>45785</v>
      </c>
      <c r="K40" s="19">
        <v>4</v>
      </c>
      <c r="L40" s="21">
        <v>177516.43</v>
      </c>
      <c r="M40" s="21">
        <v>0</v>
      </c>
      <c r="N40" s="21">
        <v>0</v>
      </c>
      <c r="O40" s="21">
        <v>177516.43</v>
      </c>
      <c r="P40" s="23">
        <v>45790</v>
      </c>
      <c r="Q40" s="25">
        <v>2961</v>
      </c>
      <c r="R40" s="68">
        <v>177516.43000000002</v>
      </c>
      <c r="S40" s="68">
        <v>8520.7900000000009</v>
      </c>
      <c r="T40" s="68">
        <v>168995.64</v>
      </c>
      <c r="U40" s="51"/>
      <c r="V40" s="46" t="str">
        <f>VLOOKUP(H40,'CATEGORIZAÇÃO PARA PUBLICAÇÃO'!$A$1:$C$105,3,FALSE)</f>
        <v>LOCAÇÕES</v>
      </c>
    </row>
    <row r="41" spans="1:22" s="13" customFormat="1" ht="72" hidden="1" customHeight="1" x14ac:dyDescent="0.25">
      <c r="A41" s="50">
        <v>1441</v>
      </c>
      <c r="B41" s="19">
        <v>1440011</v>
      </c>
      <c r="C41" s="19" t="s">
        <v>517</v>
      </c>
      <c r="D41" s="19" t="s">
        <v>676</v>
      </c>
      <c r="E41" s="66">
        <v>29412494000101</v>
      </c>
      <c r="F41" s="12">
        <f t="shared" si="0"/>
        <v>29412494000101</v>
      </c>
      <c r="G41" s="67" t="s">
        <v>236</v>
      </c>
      <c r="H41" s="19">
        <v>3920</v>
      </c>
      <c r="I41" s="20" t="s">
        <v>126</v>
      </c>
      <c r="J41" s="23">
        <v>45785</v>
      </c>
      <c r="K41" s="19">
        <v>4</v>
      </c>
      <c r="L41" s="21">
        <v>6001.97</v>
      </c>
      <c r="M41" s="21">
        <v>0</v>
      </c>
      <c r="N41" s="21">
        <v>0</v>
      </c>
      <c r="O41" s="21">
        <v>6001.97</v>
      </c>
      <c r="P41" s="23">
        <v>45790</v>
      </c>
      <c r="Q41" s="25">
        <v>2971</v>
      </c>
      <c r="R41" s="68">
        <v>6001.97</v>
      </c>
      <c r="S41" s="68">
        <v>288.08999999999997</v>
      </c>
      <c r="T41" s="68">
        <v>5713.88</v>
      </c>
      <c r="U41" s="51"/>
      <c r="V41" s="46" t="str">
        <f>VLOOKUP(H41,'CATEGORIZAÇÃO PARA PUBLICAÇÃO'!$A$1:$C$105,3,FALSE)</f>
        <v>LOCAÇÕES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518</v>
      </c>
      <c r="D42" s="19" t="s">
        <v>676</v>
      </c>
      <c r="E42" s="66">
        <v>38133478000162</v>
      </c>
      <c r="F42" s="12">
        <f t="shared" si="0"/>
        <v>38133478000162</v>
      </c>
      <c r="G42" s="67" t="s">
        <v>243</v>
      </c>
      <c r="H42" s="19">
        <v>3920</v>
      </c>
      <c r="I42" s="20" t="s">
        <v>126</v>
      </c>
      <c r="J42" s="23">
        <v>45785</v>
      </c>
      <c r="K42" s="19">
        <v>4</v>
      </c>
      <c r="L42" s="21">
        <v>10867.02</v>
      </c>
      <c r="M42" s="21">
        <v>0</v>
      </c>
      <c r="N42" s="21">
        <v>0</v>
      </c>
      <c r="O42" s="21">
        <v>10867.02</v>
      </c>
      <c r="P42" s="23">
        <v>45790</v>
      </c>
      <c r="Q42" s="25">
        <v>2969</v>
      </c>
      <c r="R42" s="68">
        <v>10867.02</v>
      </c>
      <c r="S42" s="68">
        <v>521.62</v>
      </c>
      <c r="T42" s="68">
        <v>10345.4</v>
      </c>
      <c r="U42" s="51"/>
      <c r="V42" s="46" t="str">
        <f>VLOOKUP(H42,'CATEGORIZAÇÃO PARA PUBLICAÇÃO'!$A$1:$C$105,3,FALSE)</f>
        <v>LOCAÇÕES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519</v>
      </c>
      <c r="D43" s="19" t="s">
        <v>676</v>
      </c>
      <c r="E43" s="66">
        <v>26385765000180</v>
      </c>
      <c r="F43" s="12">
        <f t="shared" si="0"/>
        <v>26385765000180</v>
      </c>
      <c r="G43" s="67" t="s">
        <v>248</v>
      </c>
      <c r="H43" s="19">
        <v>3920</v>
      </c>
      <c r="I43" s="20" t="s">
        <v>126</v>
      </c>
      <c r="J43" s="23">
        <v>45785</v>
      </c>
      <c r="K43" s="19">
        <v>4</v>
      </c>
      <c r="L43" s="21">
        <v>36177.39</v>
      </c>
      <c r="M43" s="21">
        <v>0</v>
      </c>
      <c r="N43" s="21">
        <v>0</v>
      </c>
      <c r="O43" s="21">
        <v>36177.39</v>
      </c>
      <c r="P43" s="23">
        <v>45790</v>
      </c>
      <c r="Q43" s="25">
        <v>2979</v>
      </c>
      <c r="R43" s="68">
        <v>36177.39</v>
      </c>
      <c r="S43" s="68">
        <v>1736.51</v>
      </c>
      <c r="T43" s="68">
        <v>34440.879999999997</v>
      </c>
      <c r="U43" s="51"/>
      <c r="V43" s="46" t="str">
        <f>VLOOKUP(H43,'CATEGORIZAÇÃO PARA PUBLICAÇÃO'!$A$1:$C$105,3,FALSE)</f>
        <v>LOCAÇÕES</v>
      </c>
    </row>
    <row r="44" spans="1:22" s="13" customFormat="1" ht="72" customHeight="1" x14ac:dyDescent="0.25">
      <c r="A44" s="50">
        <v>1441</v>
      </c>
      <c r="B44" s="19">
        <v>1440011</v>
      </c>
      <c r="C44" s="19" t="s">
        <v>520</v>
      </c>
      <c r="D44" s="19" t="s">
        <v>676</v>
      </c>
      <c r="E44" s="66">
        <v>3354844000129</v>
      </c>
      <c r="F44" s="12">
        <f t="shared" si="0"/>
        <v>3354844000129</v>
      </c>
      <c r="G44" s="67" t="s">
        <v>253</v>
      </c>
      <c r="H44" s="19">
        <v>4002</v>
      </c>
      <c r="I44" s="20" t="s">
        <v>247</v>
      </c>
      <c r="J44" s="23">
        <v>45785</v>
      </c>
      <c r="K44" s="19">
        <v>3</v>
      </c>
      <c r="L44" s="21">
        <v>137374.14000000001</v>
      </c>
      <c r="M44" s="21">
        <v>0</v>
      </c>
      <c r="N44" s="21">
        <v>0</v>
      </c>
      <c r="O44" s="21">
        <v>137374.14000000001</v>
      </c>
      <c r="P44" s="23">
        <v>45785</v>
      </c>
      <c r="Q44" s="25">
        <v>2808</v>
      </c>
      <c r="R44" s="68">
        <v>137374.13999999998</v>
      </c>
      <c r="S44" s="68">
        <v>6593.96</v>
      </c>
      <c r="T44" s="68">
        <v>130780.18</v>
      </c>
      <c r="U44" s="51"/>
      <c r="V44" s="46" t="str">
        <f>VLOOKUP(H44,'CATEGORIZAÇÃO PARA PUBLICAÇÃO'!$A$1:$C$105,3,FALSE)</f>
        <v>PRESTAÇÃO DE SERVIÇOS</v>
      </c>
    </row>
    <row r="45" spans="1:22" s="13" customFormat="1" ht="72" customHeight="1" x14ac:dyDescent="0.25">
      <c r="A45" s="50">
        <v>1441</v>
      </c>
      <c r="B45" s="19">
        <v>1440011</v>
      </c>
      <c r="C45" s="19" t="s">
        <v>521</v>
      </c>
      <c r="D45" s="19" t="s">
        <v>676</v>
      </c>
      <c r="E45" s="66">
        <v>22884260000100</v>
      </c>
      <c r="F45" s="12">
        <f t="shared" si="0"/>
        <v>22884260000100</v>
      </c>
      <c r="G45" s="67" t="s">
        <v>183</v>
      </c>
      <c r="H45" s="19">
        <v>3921</v>
      </c>
      <c r="I45" s="20" t="s">
        <v>182</v>
      </c>
      <c r="J45" s="23">
        <v>45785</v>
      </c>
      <c r="K45" s="19">
        <v>4</v>
      </c>
      <c r="L45" s="21">
        <v>12049.85</v>
      </c>
      <c r="M45" s="21">
        <v>602.49</v>
      </c>
      <c r="N45" s="21">
        <v>0</v>
      </c>
      <c r="O45" s="21">
        <v>11447.36</v>
      </c>
      <c r="P45" s="23">
        <v>45786</v>
      </c>
      <c r="Q45" s="25">
        <v>2819</v>
      </c>
      <c r="R45" s="68">
        <v>11447.36</v>
      </c>
      <c r="S45" s="68">
        <v>0</v>
      </c>
      <c r="T45" s="68">
        <v>11447.36</v>
      </c>
      <c r="U45" s="51"/>
      <c r="V45" s="46" t="str">
        <f>VLOOKUP(H45,'CATEGORIZAÇÃO PARA PUBLICAÇÃO'!$A$1:$C$105,3,FALSE)</f>
        <v>PRESTAÇÃO DE SERVIÇOS</v>
      </c>
    </row>
    <row r="46" spans="1:22" s="13" customFormat="1" ht="72" customHeight="1" x14ac:dyDescent="0.25">
      <c r="A46" s="50">
        <v>1441</v>
      </c>
      <c r="B46" s="19">
        <v>1440011</v>
      </c>
      <c r="C46" s="19" t="s">
        <v>522</v>
      </c>
      <c r="D46" s="19" t="s">
        <v>676</v>
      </c>
      <c r="E46" s="66">
        <v>16630743000185</v>
      </c>
      <c r="F46" s="12">
        <f t="shared" si="0"/>
        <v>16630743000185</v>
      </c>
      <c r="G46" s="67" t="s">
        <v>262</v>
      </c>
      <c r="H46" s="19">
        <v>3921</v>
      </c>
      <c r="I46" s="20" t="s">
        <v>182</v>
      </c>
      <c r="J46" s="23">
        <v>45785</v>
      </c>
      <c r="K46" s="19">
        <v>6</v>
      </c>
      <c r="L46" s="21">
        <v>22547.69</v>
      </c>
      <c r="M46" s="21">
        <v>0</v>
      </c>
      <c r="N46" s="21">
        <v>0</v>
      </c>
      <c r="O46" s="21">
        <v>22547.69</v>
      </c>
      <c r="P46" s="23">
        <v>45785</v>
      </c>
      <c r="Q46" s="25">
        <v>2810</v>
      </c>
      <c r="R46" s="68">
        <v>22547.69</v>
      </c>
      <c r="S46" s="68">
        <v>0</v>
      </c>
      <c r="T46" s="68">
        <v>22547.69</v>
      </c>
      <c r="U46" s="51"/>
      <c r="V46" s="46" t="str">
        <f>VLOOKUP(H46,'CATEGORIZAÇÃO PARA PUBLICAÇÃO'!$A$1:$C$105,3,FALSE)</f>
        <v>PRESTAÇÃO DE SERVIÇOS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523</v>
      </c>
      <c r="D47" s="19" t="s">
        <v>676</v>
      </c>
      <c r="E47" s="66">
        <v>5097591000180</v>
      </c>
      <c r="F47" s="12">
        <f t="shared" si="0"/>
        <v>5097591000180</v>
      </c>
      <c r="G47" s="67" t="s">
        <v>276</v>
      </c>
      <c r="H47" s="19">
        <v>3920</v>
      </c>
      <c r="I47" s="20" t="s">
        <v>126</v>
      </c>
      <c r="J47" s="23">
        <v>45785</v>
      </c>
      <c r="K47" s="19">
        <v>4</v>
      </c>
      <c r="L47" s="21">
        <v>25000</v>
      </c>
      <c r="M47" s="21">
        <v>0</v>
      </c>
      <c r="N47" s="21">
        <v>0</v>
      </c>
      <c r="O47" s="21">
        <v>25000</v>
      </c>
      <c r="P47" s="23">
        <v>45790</v>
      </c>
      <c r="Q47" s="25">
        <v>2976</v>
      </c>
      <c r="R47" s="68">
        <v>25000</v>
      </c>
      <c r="S47" s="68">
        <v>1200</v>
      </c>
      <c r="T47" s="68">
        <v>23800</v>
      </c>
      <c r="U47" s="51"/>
      <c r="V47" s="46" t="str">
        <f>VLOOKUP(H47,'CATEGORIZAÇÃO PARA PUBLICAÇÃO'!$A$1:$C$105,3,FALSE)</f>
        <v>LOCAÇÕES</v>
      </c>
    </row>
    <row r="48" spans="1:22" s="13" customFormat="1" ht="72" customHeight="1" x14ac:dyDescent="0.25">
      <c r="A48" s="50">
        <v>1441</v>
      </c>
      <c r="B48" s="19">
        <v>1440011</v>
      </c>
      <c r="C48" s="19" t="s">
        <v>524</v>
      </c>
      <c r="D48" s="19" t="s">
        <v>676</v>
      </c>
      <c r="E48" s="66">
        <v>76535764000143</v>
      </c>
      <c r="F48" s="12">
        <f t="shared" si="0"/>
        <v>76535764000143</v>
      </c>
      <c r="G48" s="67" t="s">
        <v>277</v>
      </c>
      <c r="H48" s="19">
        <v>4005</v>
      </c>
      <c r="I48" s="20" t="s">
        <v>278</v>
      </c>
      <c r="J48" s="23">
        <v>45785</v>
      </c>
      <c r="K48" s="19">
        <v>3</v>
      </c>
      <c r="L48" s="21">
        <v>1942.78</v>
      </c>
      <c r="M48" s="21">
        <v>0</v>
      </c>
      <c r="N48" s="21">
        <v>0</v>
      </c>
      <c r="O48" s="21">
        <v>1942.78</v>
      </c>
      <c r="P48" s="23">
        <v>45786</v>
      </c>
      <c r="Q48" s="25">
        <v>2823</v>
      </c>
      <c r="R48" s="68">
        <v>1942.78</v>
      </c>
      <c r="S48" s="68">
        <v>93.25</v>
      </c>
      <c r="T48" s="68">
        <v>1849.53</v>
      </c>
      <c r="U48" s="51"/>
      <c r="V48" s="46" t="str">
        <f>VLOOKUP(H48,'CATEGORIZAÇÃO PARA PUBLICAÇÃO'!$A$1:$C$105,3,FALSE)</f>
        <v>PRESTAÇÃO DE SERVIÇOS</v>
      </c>
    </row>
    <row r="49" spans="1:22" s="13" customFormat="1" ht="72" customHeight="1" x14ac:dyDescent="0.25">
      <c r="A49" s="50">
        <v>1441</v>
      </c>
      <c r="B49" s="19">
        <v>1440011</v>
      </c>
      <c r="C49" s="19" t="s">
        <v>525</v>
      </c>
      <c r="D49" s="19" t="s">
        <v>676</v>
      </c>
      <c r="E49" s="66">
        <v>5666393000190</v>
      </c>
      <c r="F49" s="12">
        <f t="shared" si="0"/>
        <v>5666393000190</v>
      </c>
      <c r="G49" s="67" t="s">
        <v>282</v>
      </c>
      <c r="H49" s="19">
        <v>3305</v>
      </c>
      <c r="I49" s="20" t="s">
        <v>84</v>
      </c>
      <c r="J49" s="23">
        <v>45785</v>
      </c>
      <c r="K49" s="19">
        <v>1</v>
      </c>
      <c r="L49" s="21">
        <v>800</v>
      </c>
      <c r="M49" s="21">
        <v>24</v>
      </c>
      <c r="N49" s="21">
        <v>0</v>
      </c>
      <c r="O49" s="21">
        <v>776</v>
      </c>
      <c r="P49" s="23">
        <v>45786</v>
      </c>
      <c r="Q49" s="25">
        <v>2821</v>
      </c>
      <c r="R49" s="68">
        <v>776</v>
      </c>
      <c r="S49" s="68">
        <v>0</v>
      </c>
      <c r="T49" s="68">
        <v>776</v>
      </c>
      <c r="U49" s="51"/>
      <c r="V49" s="46" t="str">
        <f>VLOOKUP(H49,'CATEGORIZAÇÃO PARA PUBLICAÇÃO'!$A$1:$C$105,3,FALSE)</f>
        <v>PRESTAÇÃO DE SERVIÇOS</v>
      </c>
    </row>
    <row r="50" spans="1:22" s="13" customFormat="1" ht="72" hidden="1" customHeight="1" x14ac:dyDescent="0.25">
      <c r="A50" s="50">
        <v>1441</v>
      </c>
      <c r="B50" s="19">
        <v>1440005</v>
      </c>
      <c r="C50" s="19" t="s">
        <v>526</v>
      </c>
      <c r="D50" s="19" t="s">
        <v>676</v>
      </c>
      <c r="E50" s="66">
        <v>1342660000113</v>
      </c>
      <c r="F50" s="12">
        <f t="shared" si="0"/>
        <v>1342660000113</v>
      </c>
      <c r="G50" s="67" t="s">
        <v>301</v>
      </c>
      <c r="H50" s="19">
        <v>3001</v>
      </c>
      <c r="I50" s="20" t="s">
        <v>302</v>
      </c>
      <c r="J50" s="23">
        <v>45785</v>
      </c>
      <c r="K50" s="19">
        <v>1</v>
      </c>
      <c r="L50" s="21">
        <v>96233.55</v>
      </c>
      <c r="M50" s="21">
        <v>0</v>
      </c>
      <c r="N50" s="21">
        <v>0</v>
      </c>
      <c r="O50" s="21">
        <v>96233.55</v>
      </c>
      <c r="P50" s="23">
        <v>45786</v>
      </c>
      <c r="Q50" s="25">
        <v>102</v>
      </c>
      <c r="R50" s="68">
        <v>96233.55</v>
      </c>
      <c r="S50" s="68">
        <v>0</v>
      </c>
      <c r="T50" s="68">
        <v>96233.55</v>
      </c>
      <c r="U50" s="51"/>
      <c r="V50" s="46" t="str">
        <f>VLOOKUP(H50,'CATEGORIZAÇÃO PARA PUBLICAÇÃO'!$A$1:$C$105,3,FALSE)</f>
        <v>FORNECIMENTO DE BENS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527</v>
      </c>
      <c r="D51" s="19" t="s">
        <v>676</v>
      </c>
      <c r="E51" s="66">
        <v>26791960663</v>
      </c>
      <c r="F51" s="12" t="str">
        <f t="shared" si="0"/>
        <v>267.***.***-63</v>
      </c>
      <c r="G51" s="67" t="s">
        <v>125</v>
      </c>
      <c r="H51" s="19">
        <v>3611</v>
      </c>
      <c r="I51" s="20" t="s">
        <v>126</v>
      </c>
      <c r="J51" s="23">
        <v>45786</v>
      </c>
      <c r="K51" s="19">
        <v>4</v>
      </c>
      <c r="L51" s="21">
        <v>4899.17</v>
      </c>
      <c r="M51" s="21">
        <v>0</v>
      </c>
      <c r="N51" s="21">
        <v>0</v>
      </c>
      <c r="O51" s="21">
        <v>4899.17</v>
      </c>
      <c r="P51" s="23">
        <v>45789</v>
      </c>
      <c r="Q51" s="25">
        <v>2891</v>
      </c>
      <c r="R51" s="68">
        <v>4899.17</v>
      </c>
      <c r="S51" s="68">
        <v>312.45999999999998</v>
      </c>
      <c r="T51" s="68">
        <v>4586.71</v>
      </c>
      <c r="U51" s="51"/>
      <c r="V51" s="46" t="str">
        <f>VLOOKUP(H51,'CATEGORIZAÇÃO PARA PUBLICAÇÃO'!$A$1:$C$105,3,FALSE)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528</v>
      </c>
      <c r="D52" s="19" t="s">
        <v>676</v>
      </c>
      <c r="E52" s="66">
        <v>96593172804</v>
      </c>
      <c r="F52" s="12" t="str">
        <f t="shared" si="0"/>
        <v>965.***.***-04</v>
      </c>
      <c r="G52" s="67" t="s">
        <v>127</v>
      </c>
      <c r="H52" s="19">
        <v>3611</v>
      </c>
      <c r="I52" s="20" t="s">
        <v>126</v>
      </c>
      <c r="J52" s="23">
        <v>45786</v>
      </c>
      <c r="K52" s="19">
        <v>4</v>
      </c>
      <c r="L52" s="21">
        <v>1641.68</v>
      </c>
      <c r="M52" s="21">
        <v>0</v>
      </c>
      <c r="N52" s="21">
        <v>0</v>
      </c>
      <c r="O52" s="21">
        <v>1641.68</v>
      </c>
      <c r="P52" s="23">
        <v>45789</v>
      </c>
      <c r="Q52" s="25">
        <v>2892</v>
      </c>
      <c r="R52" s="68">
        <v>1641.68</v>
      </c>
      <c r="S52" s="68">
        <v>0</v>
      </c>
      <c r="T52" s="68">
        <v>1641.68</v>
      </c>
      <c r="U52" s="51"/>
      <c r="V52" s="46" t="str">
        <f>VLOOKUP(H52,'CATEGORIZAÇÃO PARA PUBLICAÇÃO'!$A$1:$C$105,3,FALSE)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529</v>
      </c>
      <c r="D53" s="19" t="s">
        <v>676</v>
      </c>
      <c r="E53" s="66">
        <v>3941401840</v>
      </c>
      <c r="F53" s="12" t="str">
        <f t="shared" si="0"/>
        <v>394.***.***-40</v>
      </c>
      <c r="G53" s="67" t="s">
        <v>129</v>
      </c>
      <c r="H53" s="19">
        <v>3611</v>
      </c>
      <c r="I53" s="20" t="s">
        <v>126</v>
      </c>
      <c r="J53" s="23">
        <v>45786</v>
      </c>
      <c r="K53" s="19">
        <v>4</v>
      </c>
      <c r="L53" s="21">
        <v>1641.69</v>
      </c>
      <c r="M53" s="21">
        <v>0</v>
      </c>
      <c r="N53" s="21">
        <v>0</v>
      </c>
      <c r="O53" s="21">
        <v>1641.69</v>
      </c>
      <c r="P53" s="23">
        <v>45789</v>
      </c>
      <c r="Q53" s="25">
        <v>2893</v>
      </c>
      <c r="R53" s="68">
        <v>1641.69</v>
      </c>
      <c r="S53" s="68">
        <v>0</v>
      </c>
      <c r="T53" s="68">
        <v>1641.69</v>
      </c>
      <c r="U53" s="51"/>
      <c r="V53" s="46" t="str">
        <f>VLOOKUP(H53,'CATEGORIZAÇÃO PARA PUBLICAÇÃO'!$A$1:$C$105,3,FALSE)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530</v>
      </c>
      <c r="D54" s="19" t="s">
        <v>676</v>
      </c>
      <c r="E54" s="66">
        <v>9269157628</v>
      </c>
      <c r="F54" s="12" t="str">
        <f t="shared" si="0"/>
        <v>926.***.***-28</v>
      </c>
      <c r="G54" s="67" t="s">
        <v>132</v>
      </c>
      <c r="H54" s="19">
        <v>3611</v>
      </c>
      <c r="I54" s="20" t="s">
        <v>126</v>
      </c>
      <c r="J54" s="23">
        <v>45786</v>
      </c>
      <c r="K54" s="19">
        <v>4</v>
      </c>
      <c r="L54" s="21">
        <v>3932.79</v>
      </c>
      <c r="M54" s="21">
        <v>0</v>
      </c>
      <c r="N54" s="21">
        <v>0</v>
      </c>
      <c r="O54" s="21">
        <v>3932.79</v>
      </c>
      <c r="P54" s="23">
        <v>45789</v>
      </c>
      <c r="Q54" s="25">
        <v>2916</v>
      </c>
      <c r="R54" s="68">
        <v>3932.79</v>
      </c>
      <c r="S54" s="68">
        <v>123.75</v>
      </c>
      <c r="T54" s="68">
        <v>3809.04</v>
      </c>
      <c r="U54" s="51"/>
      <c r="V54" s="46" t="str">
        <f>VLOOKUP(H54,'CATEGORIZAÇÃO PARA PUBLICAÇÃO'!$A$1:$C$105,3,FALSE)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531</v>
      </c>
      <c r="D55" s="19" t="s">
        <v>676</v>
      </c>
      <c r="E55" s="66">
        <v>3063355000118</v>
      </c>
      <c r="F55" s="12">
        <f t="shared" si="0"/>
        <v>3063355000118</v>
      </c>
      <c r="G55" s="67" t="s">
        <v>135</v>
      </c>
      <c r="H55" s="19">
        <v>3920</v>
      </c>
      <c r="I55" s="20" t="s">
        <v>126</v>
      </c>
      <c r="J55" s="23">
        <v>45786</v>
      </c>
      <c r="K55" s="19">
        <v>4</v>
      </c>
      <c r="L55" s="21">
        <v>62581.61</v>
      </c>
      <c r="M55" s="21">
        <v>0</v>
      </c>
      <c r="N55" s="21">
        <v>0</v>
      </c>
      <c r="O55" s="21">
        <v>62581.61</v>
      </c>
      <c r="P55" s="23">
        <v>45789</v>
      </c>
      <c r="Q55" s="25">
        <v>2932</v>
      </c>
      <c r="R55" s="68">
        <v>62581.61</v>
      </c>
      <c r="S55" s="68">
        <v>3003.92</v>
      </c>
      <c r="T55" s="68">
        <v>59577.69</v>
      </c>
      <c r="U55" s="51"/>
      <c r="V55" s="46" t="str">
        <f>VLOOKUP(H55,'CATEGORIZAÇÃO PARA PUBLICAÇÃO'!$A$1:$C$105,3,FALSE)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532</v>
      </c>
      <c r="D56" s="19" t="s">
        <v>676</v>
      </c>
      <c r="E56" s="66">
        <v>82655251768</v>
      </c>
      <c r="F56" s="12" t="str">
        <f t="shared" si="0"/>
        <v>826.***.***-68</v>
      </c>
      <c r="G56" s="67" t="s">
        <v>141</v>
      </c>
      <c r="H56" s="19">
        <v>3611</v>
      </c>
      <c r="I56" s="20" t="s">
        <v>126</v>
      </c>
      <c r="J56" s="23">
        <v>45786</v>
      </c>
      <c r="K56" s="19">
        <v>4</v>
      </c>
      <c r="L56" s="21">
        <v>4380.9799999999996</v>
      </c>
      <c r="M56" s="21">
        <v>0</v>
      </c>
      <c r="N56" s="21">
        <v>0</v>
      </c>
      <c r="O56" s="21">
        <v>4380.9799999999996</v>
      </c>
      <c r="P56" s="23">
        <v>45789</v>
      </c>
      <c r="Q56" s="25">
        <v>2887</v>
      </c>
      <c r="R56" s="68">
        <v>4380.9799999999996</v>
      </c>
      <c r="S56" s="68">
        <v>195.87</v>
      </c>
      <c r="T56" s="68">
        <v>4185.1099999999997</v>
      </c>
      <c r="U56" s="51"/>
      <c r="V56" s="46" t="str">
        <f>VLOOKUP(H56,'CATEGORIZAÇÃO PARA PUBLICAÇÃO'!$A$1:$C$105,3,FALSE)</f>
        <v>LOCAÇÕES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533</v>
      </c>
      <c r="D57" s="19" t="s">
        <v>676</v>
      </c>
      <c r="E57" s="66">
        <v>84374071687</v>
      </c>
      <c r="F57" s="12" t="str">
        <f t="shared" si="0"/>
        <v>843.***.***-87</v>
      </c>
      <c r="G57" s="67" t="s">
        <v>142</v>
      </c>
      <c r="H57" s="19">
        <v>3611</v>
      </c>
      <c r="I57" s="20" t="s">
        <v>126</v>
      </c>
      <c r="J57" s="23">
        <v>45786</v>
      </c>
      <c r="K57" s="19">
        <v>4</v>
      </c>
      <c r="L57" s="21">
        <v>3334.42</v>
      </c>
      <c r="M57" s="21">
        <v>0</v>
      </c>
      <c r="N57" s="21">
        <v>0</v>
      </c>
      <c r="O57" s="21">
        <v>3334.42</v>
      </c>
      <c r="P57" s="23">
        <v>45789</v>
      </c>
      <c r="Q57" s="25">
        <v>2921</v>
      </c>
      <c r="R57" s="68">
        <v>3334.42</v>
      </c>
      <c r="S57" s="68">
        <v>38.28</v>
      </c>
      <c r="T57" s="68">
        <v>3296.14</v>
      </c>
      <c r="U57" s="51"/>
      <c r="V57" s="46" t="str">
        <f>VLOOKUP(H57,'CATEGORIZAÇÃO PARA PUBLICAÇÃO'!$A$1:$C$105,3,FALSE)</f>
        <v>LOCAÇÕES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534</v>
      </c>
      <c r="D58" s="19" t="s">
        <v>676</v>
      </c>
      <c r="E58" s="66">
        <v>32734751615</v>
      </c>
      <c r="F58" s="12" t="str">
        <f t="shared" si="0"/>
        <v>327.***.***-15</v>
      </c>
      <c r="G58" s="67" t="s">
        <v>143</v>
      </c>
      <c r="H58" s="19">
        <v>3611</v>
      </c>
      <c r="I58" s="20" t="s">
        <v>126</v>
      </c>
      <c r="J58" s="23">
        <v>45786</v>
      </c>
      <c r="K58" s="19">
        <v>4</v>
      </c>
      <c r="L58" s="21">
        <v>5883.92</v>
      </c>
      <c r="M58" s="21">
        <v>0</v>
      </c>
      <c r="N58" s="21">
        <v>0</v>
      </c>
      <c r="O58" s="21">
        <v>5883.92</v>
      </c>
      <c r="P58" s="23">
        <v>45789</v>
      </c>
      <c r="Q58" s="25">
        <v>2915</v>
      </c>
      <c r="R58" s="68">
        <v>5883.92</v>
      </c>
      <c r="S58" s="68">
        <v>566.75</v>
      </c>
      <c r="T58" s="68">
        <v>5317.17</v>
      </c>
      <c r="U58" s="51"/>
      <c r="V58" s="46" t="str">
        <f>VLOOKUP(H58,'CATEGORIZAÇÃO PARA PUBLICAÇÃO'!$A$1:$C$105,3,FALSE)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535</v>
      </c>
      <c r="D59" s="19" t="s">
        <v>676</v>
      </c>
      <c r="E59" s="66">
        <v>73694126600</v>
      </c>
      <c r="F59" s="12" t="str">
        <f t="shared" si="0"/>
        <v>736.***.***-00</v>
      </c>
      <c r="G59" s="67" t="s">
        <v>144</v>
      </c>
      <c r="H59" s="19">
        <v>3611</v>
      </c>
      <c r="I59" s="20" t="s">
        <v>126</v>
      </c>
      <c r="J59" s="23">
        <v>45786</v>
      </c>
      <c r="K59" s="19">
        <v>4</v>
      </c>
      <c r="L59" s="21">
        <v>7785.03</v>
      </c>
      <c r="M59" s="21">
        <v>0</v>
      </c>
      <c r="N59" s="21">
        <v>0</v>
      </c>
      <c r="O59" s="21">
        <v>7785.03</v>
      </c>
      <c r="P59" s="23">
        <v>45789</v>
      </c>
      <c r="Q59" s="25">
        <v>2918</v>
      </c>
      <c r="R59" s="68">
        <v>7785.0300000000007</v>
      </c>
      <c r="S59" s="68">
        <v>1089.56</v>
      </c>
      <c r="T59" s="68">
        <v>6695.47</v>
      </c>
      <c r="U59" s="51"/>
      <c r="V59" s="46" t="str">
        <f>VLOOKUP(H59,'CATEGORIZAÇÃO PARA PUBLICAÇÃO'!$A$1:$C$105,3,FALSE)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536</v>
      </c>
      <c r="D60" s="19" t="s">
        <v>676</v>
      </c>
      <c r="E60" s="66">
        <v>22068043000141</v>
      </c>
      <c r="F60" s="12">
        <f t="shared" si="0"/>
        <v>22068043000141</v>
      </c>
      <c r="G60" s="67" t="s">
        <v>145</v>
      </c>
      <c r="H60" s="19">
        <v>3920</v>
      </c>
      <c r="I60" s="20" t="s">
        <v>126</v>
      </c>
      <c r="J60" s="23">
        <v>45786</v>
      </c>
      <c r="K60" s="19">
        <v>4</v>
      </c>
      <c r="L60" s="21">
        <v>8380.65</v>
      </c>
      <c r="M60" s="21">
        <v>0</v>
      </c>
      <c r="N60" s="21">
        <v>0</v>
      </c>
      <c r="O60" s="21">
        <v>8380.65</v>
      </c>
      <c r="P60" s="23">
        <v>45790</v>
      </c>
      <c r="Q60" s="25">
        <v>2981</v>
      </c>
      <c r="R60" s="68">
        <v>8380.65</v>
      </c>
      <c r="S60" s="68">
        <v>402.27</v>
      </c>
      <c r="T60" s="68">
        <v>7978.38</v>
      </c>
      <c r="U60" s="51"/>
      <c r="V60" s="46" t="str">
        <f>VLOOKUP(H60,'CATEGORIZAÇÃO PARA PUBLICAÇÃO'!$A$1:$C$105,3,FALSE)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537</v>
      </c>
      <c r="D61" s="19" t="s">
        <v>676</v>
      </c>
      <c r="E61" s="66">
        <v>89330994687</v>
      </c>
      <c r="F61" s="12" t="str">
        <f t="shared" si="0"/>
        <v>893.***.***-87</v>
      </c>
      <c r="G61" s="67" t="s">
        <v>146</v>
      </c>
      <c r="H61" s="19">
        <v>3611</v>
      </c>
      <c r="I61" s="20" t="s">
        <v>126</v>
      </c>
      <c r="J61" s="23">
        <v>45786</v>
      </c>
      <c r="K61" s="19">
        <v>4</v>
      </c>
      <c r="L61" s="21">
        <v>3854.88</v>
      </c>
      <c r="M61" s="21">
        <v>0</v>
      </c>
      <c r="N61" s="21">
        <v>0</v>
      </c>
      <c r="O61" s="21">
        <v>3854.88</v>
      </c>
      <c r="P61" s="23">
        <v>45789</v>
      </c>
      <c r="Q61" s="25">
        <v>2917</v>
      </c>
      <c r="R61" s="68">
        <v>3854.88</v>
      </c>
      <c r="S61" s="68">
        <v>112.07</v>
      </c>
      <c r="T61" s="68">
        <v>3742.81</v>
      </c>
      <c r="U61" s="51"/>
      <c r="V61" s="46" t="str">
        <f>VLOOKUP(H61,'CATEGORIZAÇÃO PARA PUBLICAÇÃO'!$A$1:$C$105,3,FALSE)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538</v>
      </c>
      <c r="D62" s="19" t="s">
        <v>676</v>
      </c>
      <c r="E62" s="66">
        <v>76809528920</v>
      </c>
      <c r="F62" s="12" t="str">
        <f t="shared" si="0"/>
        <v>768.***.***-20</v>
      </c>
      <c r="G62" s="67" t="s">
        <v>147</v>
      </c>
      <c r="H62" s="19">
        <v>3611</v>
      </c>
      <c r="I62" s="20" t="s">
        <v>126</v>
      </c>
      <c r="J62" s="23">
        <v>45786</v>
      </c>
      <c r="K62" s="19">
        <v>4</v>
      </c>
      <c r="L62" s="21">
        <v>1166.21</v>
      </c>
      <c r="M62" s="21">
        <v>0</v>
      </c>
      <c r="N62" s="21">
        <v>0</v>
      </c>
      <c r="O62" s="21">
        <v>1166.21</v>
      </c>
      <c r="P62" s="23">
        <v>45791</v>
      </c>
      <c r="Q62" s="25">
        <v>2989</v>
      </c>
      <c r="R62" s="68">
        <v>1166.21</v>
      </c>
      <c r="S62" s="68">
        <v>0</v>
      </c>
      <c r="T62" s="68">
        <v>1166.21</v>
      </c>
      <c r="U62" s="51"/>
      <c r="V62" s="46" t="str">
        <f>VLOOKUP(H62,'CATEGORIZAÇÃO PARA PUBLICAÇÃO'!$A$1:$C$105,3,FALSE)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539</v>
      </c>
      <c r="D63" s="19" t="s">
        <v>676</v>
      </c>
      <c r="E63" s="66">
        <v>20808044000150</v>
      </c>
      <c r="F63" s="12">
        <f t="shared" si="0"/>
        <v>20808044000150</v>
      </c>
      <c r="G63" s="67" t="s">
        <v>153</v>
      </c>
      <c r="H63" s="19">
        <v>3920</v>
      </c>
      <c r="I63" s="20" t="s">
        <v>126</v>
      </c>
      <c r="J63" s="23">
        <v>45786</v>
      </c>
      <c r="K63" s="19">
        <v>4</v>
      </c>
      <c r="L63" s="21">
        <v>15093.7</v>
      </c>
      <c r="M63" s="21">
        <v>0</v>
      </c>
      <c r="N63" s="21">
        <v>0</v>
      </c>
      <c r="O63" s="21">
        <v>15093.7</v>
      </c>
      <c r="P63" s="23">
        <v>45790</v>
      </c>
      <c r="Q63" s="25">
        <v>2987</v>
      </c>
      <c r="R63" s="68">
        <v>15093.7</v>
      </c>
      <c r="S63" s="68">
        <v>3099.44</v>
      </c>
      <c r="T63" s="68">
        <v>11994.26</v>
      </c>
      <c r="U63" s="51"/>
      <c r="V63" s="46" t="str">
        <f>VLOOKUP(H63,'CATEGORIZAÇÃO PARA PUBLICAÇÃO'!$A$1:$C$105,3,FALSE)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540</v>
      </c>
      <c r="D64" s="19" t="s">
        <v>676</v>
      </c>
      <c r="E64" s="66">
        <v>4858733629</v>
      </c>
      <c r="F64" s="12" t="str">
        <f t="shared" si="0"/>
        <v>485.***.***-29</v>
      </c>
      <c r="G64" s="67" t="s">
        <v>157</v>
      </c>
      <c r="H64" s="19">
        <v>3611</v>
      </c>
      <c r="I64" s="20" t="s">
        <v>126</v>
      </c>
      <c r="J64" s="23">
        <v>45786</v>
      </c>
      <c r="K64" s="19">
        <v>4</v>
      </c>
      <c r="L64" s="21">
        <v>2080.42</v>
      </c>
      <c r="M64" s="21">
        <v>0</v>
      </c>
      <c r="N64" s="21">
        <v>0</v>
      </c>
      <c r="O64" s="21">
        <v>2080.42</v>
      </c>
      <c r="P64" s="23">
        <v>45789</v>
      </c>
      <c r="Q64" s="25">
        <v>2885</v>
      </c>
      <c r="R64" s="68">
        <v>2080.42</v>
      </c>
      <c r="S64" s="68">
        <v>0</v>
      </c>
      <c r="T64" s="68">
        <v>2080.42</v>
      </c>
      <c r="U64" s="51"/>
      <c r="V64" s="46" t="str">
        <f>VLOOKUP(H64,'CATEGORIZAÇÃO PARA PUBLICAÇÃO'!$A$1:$C$105,3,FALSE)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541</v>
      </c>
      <c r="D65" s="19" t="s">
        <v>676</v>
      </c>
      <c r="E65" s="66">
        <v>1980768000131</v>
      </c>
      <c r="F65" s="12">
        <f t="shared" si="0"/>
        <v>1980768000131</v>
      </c>
      <c r="G65" s="67" t="s">
        <v>159</v>
      </c>
      <c r="H65" s="19">
        <v>3920</v>
      </c>
      <c r="I65" s="20" t="s">
        <v>126</v>
      </c>
      <c r="J65" s="23">
        <v>45786</v>
      </c>
      <c r="K65" s="19">
        <v>4</v>
      </c>
      <c r="L65" s="21">
        <v>8859.34</v>
      </c>
      <c r="M65" s="21">
        <v>0</v>
      </c>
      <c r="N65" s="21">
        <v>0</v>
      </c>
      <c r="O65" s="21">
        <v>8859.34</v>
      </c>
      <c r="P65" s="23">
        <v>45790</v>
      </c>
      <c r="Q65" s="25">
        <v>2974</v>
      </c>
      <c r="R65" s="68">
        <v>8859.34</v>
      </c>
      <c r="S65" s="68">
        <v>1384.99</v>
      </c>
      <c r="T65" s="68">
        <v>7474.35</v>
      </c>
      <c r="U65" s="51"/>
      <c r="V65" s="46" t="str">
        <f>VLOOKUP(H65,'CATEGORIZAÇÃO PARA PUBLICAÇÃO'!$A$1:$C$105,3,FALSE)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542</v>
      </c>
      <c r="D66" s="19" t="s">
        <v>676</v>
      </c>
      <c r="E66" s="66">
        <v>31355960606</v>
      </c>
      <c r="F66" s="12" t="str">
        <f t="shared" si="0"/>
        <v>313.***.***-06</v>
      </c>
      <c r="G66" s="67" t="s">
        <v>163</v>
      </c>
      <c r="H66" s="19">
        <v>3611</v>
      </c>
      <c r="I66" s="20" t="s">
        <v>126</v>
      </c>
      <c r="J66" s="23">
        <v>45786</v>
      </c>
      <c r="K66" s="19">
        <v>4</v>
      </c>
      <c r="L66" s="21">
        <v>3560</v>
      </c>
      <c r="M66" s="21">
        <v>0</v>
      </c>
      <c r="N66" s="21">
        <v>0</v>
      </c>
      <c r="O66" s="21">
        <v>3560</v>
      </c>
      <c r="P66" s="23">
        <v>45789</v>
      </c>
      <c r="Q66" s="25">
        <v>2886</v>
      </c>
      <c r="R66" s="68">
        <v>3560</v>
      </c>
      <c r="S66" s="68">
        <v>67.84</v>
      </c>
      <c r="T66" s="68">
        <v>3492.16</v>
      </c>
      <c r="U66" s="51"/>
      <c r="V66" s="46" t="str">
        <f>VLOOKUP(H66,'CATEGORIZAÇÃO PARA PUBLICAÇÃO'!$A$1:$C$105,3,FALSE)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543</v>
      </c>
      <c r="D67" s="19" t="s">
        <v>676</v>
      </c>
      <c r="E67" s="66">
        <v>91352053691</v>
      </c>
      <c r="F67" s="12" t="str">
        <f t="shared" si="0"/>
        <v>913.***.***-91</v>
      </c>
      <c r="G67" s="67" t="s">
        <v>165</v>
      </c>
      <c r="H67" s="19">
        <v>3611</v>
      </c>
      <c r="I67" s="20" t="s">
        <v>126</v>
      </c>
      <c r="J67" s="23">
        <v>45786</v>
      </c>
      <c r="K67" s="19">
        <v>4</v>
      </c>
      <c r="L67" s="21">
        <v>4908.9799999999996</v>
      </c>
      <c r="M67" s="21">
        <v>0</v>
      </c>
      <c r="N67" s="21">
        <v>0</v>
      </c>
      <c r="O67" s="21">
        <v>4908.9799999999996</v>
      </c>
      <c r="P67" s="23">
        <v>45789</v>
      </c>
      <c r="Q67" s="25">
        <v>2923</v>
      </c>
      <c r="R67" s="68">
        <v>4908.9800000000005</v>
      </c>
      <c r="S67" s="68">
        <v>314.67</v>
      </c>
      <c r="T67" s="68">
        <v>4594.3100000000004</v>
      </c>
      <c r="U67" s="51"/>
      <c r="V67" s="46" t="str">
        <f>VLOOKUP(H67,'CATEGORIZAÇÃO PARA PUBLICAÇÃO'!$A$1:$C$105,3,FALSE)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544</v>
      </c>
      <c r="D68" s="19" t="s">
        <v>676</v>
      </c>
      <c r="E68" s="66">
        <v>69750416104</v>
      </c>
      <c r="F68" s="12" t="str">
        <f t="shared" si="0"/>
        <v>697.***.***-04</v>
      </c>
      <c r="G68" s="67" t="s">
        <v>166</v>
      </c>
      <c r="H68" s="19">
        <v>3611</v>
      </c>
      <c r="I68" s="20" t="s">
        <v>126</v>
      </c>
      <c r="J68" s="23">
        <v>45786</v>
      </c>
      <c r="K68" s="19">
        <v>4</v>
      </c>
      <c r="L68" s="21">
        <v>1298.9000000000001</v>
      </c>
      <c r="M68" s="21">
        <v>0</v>
      </c>
      <c r="N68" s="21">
        <v>0</v>
      </c>
      <c r="O68" s="21">
        <v>1298.9000000000001</v>
      </c>
      <c r="P68" s="23">
        <v>45789</v>
      </c>
      <c r="Q68" s="25">
        <v>2889</v>
      </c>
      <c r="R68" s="68">
        <v>1298.9000000000001</v>
      </c>
      <c r="S68" s="68">
        <v>0</v>
      </c>
      <c r="T68" s="68">
        <v>1298.9000000000001</v>
      </c>
      <c r="U68" s="51"/>
      <c r="V68" s="46" t="str">
        <f>VLOOKUP(H68,'CATEGORIZAÇÃO PARA PUBLICAÇÃO'!$A$1:$C$105,3,FALSE)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545</v>
      </c>
      <c r="D69" s="19" t="s">
        <v>676</v>
      </c>
      <c r="E69" s="66">
        <v>5985417646</v>
      </c>
      <c r="F69" s="12" t="str">
        <f t="shared" si="0"/>
        <v>598.***.***-46</v>
      </c>
      <c r="G69" s="67" t="s">
        <v>167</v>
      </c>
      <c r="H69" s="19">
        <v>3611</v>
      </c>
      <c r="I69" s="20" t="s">
        <v>126</v>
      </c>
      <c r="J69" s="23">
        <v>45786</v>
      </c>
      <c r="K69" s="19">
        <v>4</v>
      </c>
      <c r="L69" s="21">
        <v>2572.04</v>
      </c>
      <c r="M69" s="21">
        <v>0</v>
      </c>
      <c r="N69" s="21">
        <v>0</v>
      </c>
      <c r="O69" s="21">
        <v>2572.04</v>
      </c>
      <c r="P69" s="23">
        <v>45789</v>
      </c>
      <c r="Q69" s="25">
        <v>2930</v>
      </c>
      <c r="R69" s="68">
        <v>2572.04</v>
      </c>
      <c r="S69" s="68">
        <v>0</v>
      </c>
      <c r="T69" s="68">
        <v>2572.04</v>
      </c>
      <c r="U69" s="51"/>
      <c r="V69" s="46" t="str">
        <f>VLOOKUP(H69,'CATEGORIZAÇÃO PARA PUBLICAÇÃO'!$A$1:$C$105,3,FALSE)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546</v>
      </c>
      <c r="D70" s="19" t="s">
        <v>676</v>
      </c>
      <c r="E70" s="66">
        <v>73060178615</v>
      </c>
      <c r="F70" s="12" t="str">
        <f t="shared" si="0"/>
        <v>730.***.***-15</v>
      </c>
      <c r="G70" s="67" t="s">
        <v>169</v>
      </c>
      <c r="H70" s="19">
        <v>3611</v>
      </c>
      <c r="I70" s="20" t="s">
        <v>126</v>
      </c>
      <c r="J70" s="23">
        <v>45786</v>
      </c>
      <c r="K70" s="19">
        <v>4</v>
      </c>
      <c r="L70" s="21">
        <v>3756.64</v>
      </c>
      <c r="M70" s="21">
        <v>0</v>
      </c>
      <c r="N70" s="21">
        <v>0</v>
      </c>
      <c r="O70" s="21">
        <v>3756.64</v>
      </c>
      <c r="P70" s="23">
        <v>45790</v>
      </c>
      <c r="Q70" s="25">
        <v>2943</v>
      </c>
      <c r="R70" s="68">
        <v>3756.64</v>
      </c>
      <c r="S70" s="68">
        <v>97.33</v>
      </c>
      <c r="T70" s="68">
        <v>3659.31</v>
      </c>
      <c r="U70" s="51"/>
      <c r="V70" s="46" t="str">
        <f>VLOOKUP(H70,'CATEGORIZAÇÃO PARA PUBLICAÇÃO'!$A$1:$C$105,3,FALSE)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547</v>
      </c>
      <c r="D71" s="19" t="s">
        <v>676</v>
      </c>
      <c r="E71" s="66">
        <v>37578588672</v>
      </c>
      <c r="F71" s="12" t="str">
        <f t="shared" si="0"/>
        <v>375.***.***-72</v>
      </c>
      <c r="G71" s="67" t="s">
        <v>170</v>
      </c>
      <c r="H71" s="19">
        <v>3611</v>
      </c>
      <c r="I71" s="20" t="s">
        <v>126</v>
      </c>
      <c r="J71" s="23">
        <v>45786</v>
      </c>
      <c r="K71" s="19">
        <v>4</v>
      </c>
      <c r="L71" s="21">
        <v>1780.23</v>
      </c>
      <c r="M71" s="21">
        <v>0</v>
      </c>
      <c r="N71" s="21">
        <v>0</v>
      </c>
      <c r="O71" s="21">
        <v>1780.23</v>
      </c>
      <c r="P71" s="23">
        <v>45789</v>
      </c>
      <c r="Q71" s="25">
        <v>2895</v>
      </c>
      <c r="R71" s="68">
        <v>1780.23</v>
      </c>
      <c r="S71" s="68">
        <v>0</v>
      </c>
      <c r="T71" s="68">
        <v>1780.23</v>
      </c>
      <c r="U71" s="51"/>
      <c r="V71" s="46" t="str">
        <f>VLOOKUP(H71,'CATEGORIZAÇÃO PARA PUBLICAÇÃO'!$A$1:$C$105,3,FALSE)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548</v>
      </c>
      <c r="D72" s="19" t="s">
        <v>676</v>
      </c>
      <c r="E72" s="66">
        <v>83228365620</v>
      </c>
      <c r="F72" s="12" t="str">
        <f t="shared" si="0"/>
        <v>832.***.***-20</v>
      </c>
      <c r="G72" s="67" t="s">
        <v>171</v>
      </c>
      <c r="H72" s="19">
        <v>3611</v>
      </c>
      <c r="I72" s="20" t="s">
        <v>126</v>
      </c>
      <c r="J72" s="23">
        <v>45786</v>
      </c>
      <c r="K72" s="19">
        <v>4</v>
      </c>
      <c r="L72" s="21">
        <v>3633.97</v>
      </c>
      <c r="M72" s="21">
        <v>0</v>
      </c>
      <c r="N72" s="21">
        <v>0</v>
      </c>
      <c r="O72" s="21">
        <v>3633.97</v>
      </c>
      <c r="P72" s="23">
        <v>45789</v>
      </c>
      <c r="Q72" s="25">
        <v>2914</v>
      </c>
      <c r="R72" s="68">
        <v>3633.97</v>
      </c>
      <c r="S72" s="68">
        <v>78.930000000000007</v>
      </c>
      <c r="T72" s="68">
        <v>3555.04</v>
      </c>
      <c r="U72" s="51"/>
      <c r="V72" s="46" t="str">
        <f>VLOOKUP(H72,'CATEGORIZAÇÃO PARA PUBLICAÇÃO'!$A$1:$C$105,3,FALSE)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549</v>
      </c>
      <c r="D73" s="19" t="s">
        <v>676</v>
      </c>
      <c r="E73" s="66">
        <v>83507191687</v>
      </c>
      <c r="F73" s="12" t="str">
        <f t="shared" si="0"/>
        <v>835.***.***-87</v>
      </c>
      <c r="G73" s="67" t="s">
        <v>172</v>
      </c>
      <c r="H73" s="19">
        <v>3611</v>
      </c>
      <c r="I73" s="20" t="s">
        <v>126</v>
      </c>
      <c r="J73" s="23">
        <v>45786</v>
      </c>
      <c r="K73" s="19">
        <v>4</v>
      </c>
      <c r="L73" s="21">
        <v>3633.97</v>
      </c>
      <c r="M73" s="21">
        <v>0</v>
      </c>
      <c r="N73" s="21">
        <v>0</v>
      </c>
      <c r="O73" s="21">
        <v>3633.97</v>
      </c>
      <c r="P73" s="23">
        <v>45789</v>
      </c>
      <c r="Q73" s="25">
        <v>2913</v>
      </c>
      <c r="R73" s="68">
        <v>3633.97</v>
      </c>
      <c r="S73" s="68">
        <v>78.930000000000007</v>
      </c>
      <c r="T73" s="68">
        <v>3555.04</v>
      </c>
      <c r="U73" s="51"/>
      <c r="V73" s="46" t="str">
        <f>VLOOKUP(H73,'CATEGORIZAÇÃO PARA PUBLICAÇÃO'!$A$1:$C$105,3,FALSE)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550</v>
      </c>
      <c r="D74" s="19" t="s">
        <v>676</v>
      </c>
      <c r="E74" s="66">
        <v>11713521660</v>
      </c>
      <c r="F74" s="12" t="str">
        <f t="shared" si="0"/>
        <v>117.***.***-60</v>
      </c>
      <c r="G74" s="67" t="s">
        <v>173</v>
      </c>
      <c r="H74" s="19">
        <v>3611</v>
      </c>
      <c r="I74" s="20" t="s">
        <v>126</v>
      </c>
      <c r="J74" s="23">
        <v>45786</v>
      </c>
      <c r="K74" s="19">
        <v>4</v>
      </c>
      <c r="L74" s="21">
        <v>2748.76</v>
      </c>
      <c r="M74" s="21">
        <v>0</v>
      </c>
      <c r="N74" s="21">
        <v>0</v>
      </c>
      <c r="O74" s="21">
        <v>2748.76</v>
      </c>
      <c r="P74" s="23">
        <v>45789</v>
      </c>
      <c r="Q74" s="25">
        <v>2928</v>
      </c>
      <c r="R74" s="68">
        <v>2748.76</v>
      </c>
      <c r="S74" s="68">
        <v>0</v>
      </c>
      <c r="T74" s="68">
        <v>2748.76</v>
      </c>
      <c r="U74" s="51"/>
      <c r="V74" s="46" t="str">
        <f>VLOOKUP(H74,'CATEGORIZAÇÃO PARA PUBLICAÇÃO'!$A$1:$C$105,3,FALSE)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551</v>
      </c>
      <c r="D75" s="19" t="s">
        <v>676</v>
      </c>
      <c r="E75" s="66">
        <v>84939974634</v>
      </c>
      <c r="F75" s="12" t="str">
        <f t="shared" si="0"/>
        <v>849.***.***-34</v>
      </c>
      <c r="G75" s="67" t="s">
        <v>174</v>
      </c>
      <c r="H75" s="19">
        <v>3611</v>
      </c>
      <c r="I75" s="20" t="s">
        <v>126</v>
      </c>
      <c r="J75" s="23">
        <v>45786</v>
      </c>
      <c r="K75" s="19">
        <v>4</v>
      </c>
      <c r="L75" s="21">
        <v>5237.3500000000004</v>
      </c>
      <c r="M75" s="21">
        <v>0</v>
      </c>
      <c r="N75" s="21">
        <v>0</v>
      </c>
      <c r="O75" s="21">
        <v>5237.3500000000004</v>
      </c>
      <c r="P75" s="23">
        <v>45789</v>
      </c>
      <c r="Q75" s="25">
        <v>2898</v>
      </c>
      <c r="R75" s="68">
        <v>5237.3499999999995</v>
      </c>
      <c r="S75" s="68">
        <v>388.95</v>
      </c>
      <c r="T75" s="68">
        <v>4848.3999999999996</v>
      </c>
      <c r="U75" s="51"/>
      <c r="V75" s="46" t="str">
        <f>VLOOKUP(H75,'CATEGORIZAÇÃO PARA PUBLICAÇÃO'!$A$1:$C$105,3,FALSE)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552</v>
      </c>
      <c r="D76" s="19" t="s">
        <v>676</v>
      </c>
      <c r="E76" s="66">
        <v>24891606649</v>
      </c>
      <c r="F76" s="12" t="str">
        <f t="shared" si="0"/>
        <v>248.***.***-49</v>
      </c>
      <c r="G76" s="67" t="s">
        <v>175</v>
      </c>
      <c r="H76" s="19">
        <v>3611</v>
      </c>
      <c r="I76" s="20" t="s">
        <v>126</v>
      </c>
      <c r="J76" s="23">
        <v>45786</v>
      </c>
      <c r="K76" s="19">
        <v>4</v>
      </c>
      <c r="L76" s="21">
        <v>5237.34</v>
      </c>
      <c r="M76" s="21">
        <v>0</v>
      </c>
      <c r="N76" s="21">
        <v>0</v>
      </c>
      <c r="O76" s="21">
        <v>5237.34</v>
      </c>
      <c r="P76" s="23">
        <v>45789</v>
      </c>
      <c r="Q76" s="25">
        <v>2896</v>
      </c>
      <c r="R76" s="68">
        <v>5237.3399999999992</v>
      </c>
      <c r="S76" s="68">
        <v>388.94</v>
      </c>
      <c r="T76" s="68">
        <v>4848.3999999999996</v>
      </c>
      <c r="U76" s="51"/>
      <c r="V76" s="46" t="str">
        <f>VLOOKUP(H76,'CATEGORIZAÇÃO PARA PUBLICAÇÃO'!$A$1:$C$105,3,FALSE)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553</v>
      </c>
      <c r="D77" s="19" t="s">
        <v>676</v>
      </c>
      <c r="E77" s="66">
        <v>21374872687</v>
      </c>
      <c r="F77" s="12" t="str">
        <f t="shared" si="0"/>
        <v>213.***.***-87</v>
      </c>
      <c r="G77" s="67" t="s">
        <v>176</v>
      </c>
      <c r="H77" s="19">
        <v>3611</v>
      </c>
      <c r="I77" s="20" t="s">
        <v>126</v>
      </c>
      <c r="J77" s="23">
        <v>45786</v>
      </c>
      <c r="K77" s="19">
        <v>4</v>
      </c>
      <c r="L77" s="21">
        <v>7723.94</v>
      </c>
      <c r="M77" s="21">
        <v>0</v>
      </c>
      <c r="N77" s="21">
        <v>0</v>
      </c>
      <c r="O77" s="21">
        <v>7723.94</v>
      </c>
      <c r="P77" s="23">
        <v>45789</v>
      </c>
      <c r="Q77" s="25">
        <v>2911</v>
      </c>
      <c r="R77" s="68">
        <v>7723.9400000000005</v>
      </c>
      <c r="S77" s="68">
        <v>1072.76</v>
      </c>
      <c r="T77" s="68">
        <v>6651.18</v>
      </c>
      <c r="U77" s="51"/>
      <c r="V77" s="46" t="str">
        <f>VLOOKUP(H77,'CATEGORIZAÇÃO PARA PUBLICAÇÃO'!$A$1:$C$105,3,FALSE)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554</v>
      </c>
      <c r="D78" s="19" t="s">
        <v>676</v>
      </c>
      <c r="E78" s="66">
        <v>64487796000131</v>
      </c>
      <c r="F78" s="12">
        <f t="shared" si="0"/>
        <v>64487796000131</v>
      </c>
      <c r="G78" s="67" t="s">
        <v>177</v>
      </c>
      <c r="H78" s="19">
        <v>3920</v>
      </c>
      <c r="I78" s="20" t="s">
        <v>126</v>
      </c>
      <c r="J78" s="23">
        <v>45786</v>
      </c>
      <c r="K78" s="19">
        <v>4</v>
      </c>
      <c r="L78" s="21">
        <v>8931.7099999999991</v>
      </c>
      <c r="M78" s="21">
        <v>0</v>
      </c>
      <c r="N78" s="21">
        <v>0</v>
      </c>
      <c r="O78" s="21">
        <v>8931.7099999999991</v>
      </c>
      <c r="P78" s="23">
        <v>45790</v>
      </c>
      <c r="Q78" s="25">
        <v>2944</v>
      </c>
      <c r="R78" s="68">
        <v>8931.7099999999991</v>
      </c>
      <c r="S78" s="68">
        <v>428.72</v>
      </c>
      <c r="T78" s="68">
        <v>8502.99</v>
      </c>
      <c r="U78" s="51"/>
      <c r="V78" s="46" t="str">
        <f>VLOOKUP(H78,'CATEGORIZAÇÃO PARA PUBLICAÇÃO'!$A$1:$C$105,3,FALSE)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555</v>
      </c>
      <c r="D79" s="19" t="s">
        <v>676</v>
      </c>
      <c r="E79" s="66">
        <v>82839425653</v>
      </c>
      <c r="F79" s="12" t="str">
        <f t="shared" si="0"/>
        <v>828.***.***-53</v>
      </c>
      <c r="G79" s="67" t="s">
        <v>178</v>
      </c>
      <c r="H79" s="19">
        <v>3611</v>
      </c>
      <c r="I79" s="20" t="s">
        <v>126</v>
      </c>
      <c r="J79" s="23">
        <v>45786</v>
      </c>
      <c r="K79" s="19">
        <v>4</v>
      </c>
      <c r="L79" s="21">
        <v>12000</v>
      </c>
      <c r="M79" s="21">
        <v>0</v>
      </c>
      <c r="N79" s="21">
        <v>0</v>
      </c>
      <c r="O79" s="21">
        <v>12000</v>
      </c>
      <c r="P79" s="23">
        <v>45789</v>
      </c>
      <c r="Q79" s="25">
        <v>2912</v>
      </c>
      <c r="R79" s="68">
        <v>12000</v>
      </c>
      <c r="S79" s="68">
        <v>2248.6799999999998</v>
      </c>
      <c r="T79" s="68">
        <v>9751.32</v>
      </c>
      <c r="U79" s="51"/>
      <c r="V79" s="46" t="str">
        <f>VLOOKUP(H79,'CATEGORIZAÇÃO PARA PUBLICAÇÃO'!$A$1:$C$105,3,FALSE)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556</v>
      </c>
      <c r="D80" s="19" t="s">
        <v>676</v>
      </c>
      <c r="E80" s="66">
        <v>4928579895</v>
      </c>
      <c r="F80" s="12" t="str">
        <f t="shared" si="0"/>
        <v>492.***.***-95</v>
      </c>
      <c r="G80" s="67" t="s">
        <v>179</v>
      </c>
      <c r="H80" s="19">
        <v>3611</v>
      </c>
      <c r="I80" s="20" t="s">
        <v>126</v>
      </c>
      <c r="J80" s="23">
        <v>45786</v>
      </c>
      <c r="K80" s="19">
        <v>4</v>
      </c>
      <c r="L80" s="21">
        <v>7327.92</v>
      </c>
      <c r="M80" s="21">
        <v>0</v>
      </c>
      <c r="N80" s="21">
        <v>0</v>
      </c>
      <c r="O80" s="21">
        <v>7327.92</v>
      </c>
      <c r="P80" s="23">
        <v>45789</v>
      </c>
      <c r="Q80" s="25">
        <v>2926</v>
      </c>
      <c r="R80" s="68">
        <v>7327.92</v>
      </c>
      <c r="S80" s="68">
        <v>963.85</v>
      </c>
      <c r="T80" s="68">
        <v>6364.07</v>
      </c>
      <c r="U80" s="51"/>
      <c r="V80" s="46" t="str">
        <f>VLOOKUP(H80,'CATEGORIZAÇÃO PARA PUBLICAÇÃO'!$A$1:$C$105,3,FALSE)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557</v>
      </c>
      <c r="D81" s="19" t="s">
        <v>676</v>
      </c>
      <c r="E81" s="66">
        <v>24596892687</v>
      </c>
      <c r="F81" s="12" t="str">
        <f t="shared" si="0"/>
        <v>245.***.***-87</v>
      </c>
      <c r="G81" s="67" t="s">
        <v>180</v>
      </c>
      <c r="H81" s="19">
        <v>3611</v>
      </c>
      <c r="I81" s="20" t="s">
        <v>126</v>
      </c>
      <c r="J81" s="23">
        <v>45786</v>
      </c>
      <c r="K81" s="19">
        <v>4</v>
      </c>
      <c r="L81" s="21">
        <v>3622.87</v>
      </c>
      <c r="M81" s="21">
        <v>0</v>
      </c>
      <c r="N81" s="21">
        <v>0</v>
      </c>
      <c r="O81" s="21">
        <v>3622.87</v>
      </c>
      <c r="P81" s="23">
        <v>45789</v>
      </c>
      <c r="Q81" s="25">
        <v>2919</v>
      </c>
      <c r="R81" s="68">
        <v>3622.87</v>
      </c>
      <c r="S81" s="68">
        <v>77.27</v>
      </c>
      <c r="T81" s="68">
        <v>3545.6</v>
      </c>
      <c r="U81" s="51"/>
      <c r="V81" s="46" t="str">
        <f>VLOOKUP(H81,'CATEGORIZAÇÃO PARA PUBLICAÇÃO'!$A$1:$C$105,3,FALSE)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558</v>
      </c>
      <c r="D82" s="19" t="s">
        <v>676</v>
      </c>
      <c r="E82" s="66">
        <v>86784552687</v>
      </c>
      <c r="F82" s="12" t="str">
        <f t="shared" si="0"/>
        <v>867.***.***-87</v>
      </c>
      <c r="G82" s="67" t="s">
        <v>184</v>
      </c>
      <c r="H82" s="19">
        <v>3611</v>
      </c>
      <c r="I82" s="20" t="s">
        <v>126</v>
      </c>
      <c r="J82" s="23">
        <v>45786</v>
      </c>
      <c r="K82" s="19">
        <v>4</v>
      </c>
      <c r="L82" s="21">
        <v>5129.12</v>
      </c>
      <c r="M82" s="21">
        <v>0</v>
      </c>
      <c r="N82" s="21">
        <v>0</v>
      </c>
      <c r="O82" s="21">
        <v>5129.12</v>
      </c>
      <c r="P82" s="23">
        <v>45789</v>
      </c>
      <c r="Q82" s="25">
        <v>2922</v>
      </c>
      <c r="R82" s="68">
        <v>5129.12</v>
      </c>
      <c r="S82" s="68">
        <v>364.2</v>
      </c>
      <c r="T82" s="68">
        <v>4764.92</v>
      </c>
      <c r="U82" s="51"/>
      <c r="V82" s="46" t="str">
        <f>VLOOKUP(H82,'CATEGORIZAÇÃO PARA PUBLICAÇÃO'!$A$1:$C$105,3,FALSE)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559</v>
      </c>
      <c r="D83" s="19" t="s">
        <v>676</v>
      </c>
      <c r="E83" s="66">
        <v>10212674650</v>
      </c>
      <c r="F83" s="12" t="str">
        <f t="shared" si="0"/>
        <v>102.***.***-50</v>
      </c>
      <c r="G83" s="67" t="s">
        <v>185</v>
      </c>
      <c r="H83" s="19">
        <v>3611</v>
      </c>
      <c r="I83" s="20" t="s">
        <v>126</v>
      </c>
      <c r="J83" s="23">
        <v>45786</v>
      </c>
      <c r="K83" s="19">
        <v>4</v>
      </c>
      <c r="L83" s="21">
        <v>3800</v>
      </c>
      <c r="M83" s="21">
        <v>0</v>
      </c>
      <c r="N83" s="21">
        <v>0</v>
      </c>
      <c r="O83" s="21">
        <v>3800</v>
      </c>
      <c r="P83" s="23">
        <v>45789</v>
      </c>
      <c r="Q83" s="25">
        <v>2929</v>
      </c>
      <c r="R83" s="68">
        <v>3800</v>
      </c>
      <c r="S83" s="68">
        <v>103.84</v>
      </c>
      <c r="T83" s="68">
        <v>3696.16</v>
      </c>
      <c r="U83" s="51"/>
      <c r="V83" s="46" t="str">
        <f>VLOOKUP(H83,'CATEGORIZAÇÃO PARA PUBLICAÇÃO'!$A$1:$C$105,3,FALSE)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560</v>
      </c>
      <c r="D84" s="19" t="s">
        <v>676</v>
      </c>
      <c r="E84" s="66">
        <v>62297406649</v>
      </c>
      <c r="F84" s="12" t="str">
        <f t="shared" si="0"/>
        <v>622.***.***-49</v>
      </c>
      <c r="G84" s="67" t="s">
        <v>186</v>
      </c>
      <c r="H84" s="19">
        <v>3611</v>
      </c>
      <c r="I84" s="20" t="s">
        <v>126</v>
      </c>
      <c r="J84" s="23">
        <v>45786</v>
      </c>
      <c r="K84" s="19">
        <v>4</v>
      </c>
      <c r="L84" s="21">
        <v>1859.17</v>
      </c>
      <c r="M84" s="21">
        <v>0</v>
      </c>
      <c r="N84" s="21">
        <v>0</v>
      </c>
      <c r="O84" s="21">
        <v>1859.17</v>
      </c>
      <c r="P84" s="23">
        <v>45789</v>
      </c>
      <c r="Q84" s="25">
        <v>2920</v>
      </c>
      <c r="R84" s="68">
        <v>1859.17</v>
      </c>
      <c r="S84" s="68">
        <v>0</v>
      </c>
      <c r="T84" s="68">
        <v>1859.17</v>
      </c>
      <c r="U84" s="51"/>
      <c r="V84" s="46" t="str">
        <f>VLOOKUP(H84,'CATEGORIZAÇÃO PARA PUBLICAÇÃO'!$A$1:$C$105,3,FALSE)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561</v>
      </c>
      <c r="D85" s="19" t="s">
        <v>676</v>
      </c>
      <c r="E85" s="66">
        <v>98321560687</v>
      </c>
      <c r="F85" s="12" t="str">
        <f t="shared" si="0"/>
        <v>983.***.***-87</v>
      </c>
      <c r="G85" s="67" t="s">
        <v>188</v>
      </c>
      <c r="H85" s="19">
        <v>3611</v>
      </c>
      <c r="I85" s="20" t="s">
        <v>126</v>
      </c>
      <c r="J85" s="23">
        <v>45786</v>
      </c>
      <c r="K85" s="19">
        <v>4</v>
      </c>
      <c r="L85" s="21">
        <v>3354.23</v>
      </c>
      <c r="M85" s="21">
        <v>0</v>
      </c>
      <c r="N85" s="21">
        <v>0</v>
      </c>
      <c r="O85" s="21">
        <v>3354.23</v>
      </c>
      <c r="P85" s="23">
        <v>45789</v>
      </c>
      <c r="Q85" s="25">
        <v>2924</v>
      </c>
      <c r="R85" s="68">
        <v>3354.23</v>
      </c>
      <c r="S85" s="68">
        <v>39.76</v>
      </c>
      <c r="T85" s="68">
        <v>3314.47</v>
      </c>
      <c r="U85" s="51"/>
      <c r="V85" s="46" t="str">
        <f>VLOOKUP(H85,'CATEGORIZAÇÃO PARA PUBLICAÇÃO'!$A$1:$C$105,3,FALSE)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562</v>
      </c>
      <c r="D86" s="19" t="s">
        <v>676</v>
      </c>
      <c r="E86" s="66">
        <v>56653212653</v>
      </c>
      <c r="F86" s="12" t="str">
        <f t="shared" si="0"/>
        <v>566.***.***-53</v>
      </c>
      <c r="G86" s="67" t="s">
        <v>189</v>
      </c>
      <c r="H86" s="19">
        <v>3611</v>
      </c>
      <c r="I86" s="20" t="s">
        <v>126</v>
      </c>
      <c r="J86" s="23">
        <v>45786</v>
      </c>
      <c r="K86" s="19">
        <v>4</v>
      </c>
      <c r="L86" s="21">
        <v>1999.27</v>
      </c>
      <c r="M86" s="21">
        <v>0</v>
      </c>
      <c r="N86" s="21">
        <v>0</v>
      </c>
      <c r="O86" s="21">
        <v>1999.27</v>
      </c>
      <c r="P86" s="23">
        <v>45789</v>
      </c>
      <c r="Q86" s="25">
        <v>2925</v>
      </c>
      <c r="R86" s="68">
        <v>1999.27</v>
      </c>
      <c r="S86" s="68">
        <v>0</v>
      </c>
      <c r="T86" s="68">
        <v>1999.27</v>
      </c>
      <c r="U86" s="51"/>
      <c r="V86" s="46" t="str">
        <f>VLOOKUP(H86,'CATEGORIZAÇÃO PARA PUBLICAÇÃO'!$A$1:$C$105,3,FALSE)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563</v>
      </c>
      <c r="D87" s="19" t="s">
        <v>676</v>
      </c>
      <c r="E87" s="66">
        <v>45347438000189</v>
      </c>
      <c r="F87" s="12">
        <f t="shared" si="0"/>
        <v>45347438000189</v>
      </c>
      <c r="G87" s="67" t="s">
        <v>215</v>
      </c>
      <c r="H87" s="19">
        <v>3920</v>
      </c>
      <c r="I87" s="20" t="s">
        <v>126</v>
      </c>
      <c r="J87" s="23">
        <v>45786</v>
      </c>
      <c r="K87" s="19">
        <v>4</v>
      </c>
      <c r="L87" s="21">
        <v>15000</v>
      </c>
      <c r="M87" s="21">
        <v>0</v>
      </c>
      <c r="N87" s="21">
        <v>0</v>
      </c>
      <c r="O87" s="21">
        <v>15000</v>
      </c>
      <c r="P87" s="23">
        <v>45790</v>
      </c>
      <c r="Q87" s="25">
        <v>2942</v>
      </c>
      <c r="R87" s="68">
        <v>15000</v>
      </c>
      <c r="S87" s="68">
        <v>720</v>
      </c>
      <c r="T87" s="68">
        <v>14280</v>
      </c>
      <c r="U87" s="51"/>
      <c r="V87" s="46" t="str">
        <f>VLOOKUP(H87,'CATEGORIZAÇÃO PARA PUBLICAÇÃO'!$A$1:$C$105,3,FALSE)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564</v>
      </c>
      <c r="D88" s="19" t="s">
        <v>676</v>
      </c>
      <c r="E88" s="66">
        <v>7887283000184</v>
      </c>
      <c r="F88" s="12">
        <f t="shared" si="0"/>
        <v>7887283000184</v>
      </c>
      <c r="G88" s="67" t="s">
        <v>217</v>
      </c>
      <c r="H88" s="19">
        <v>3920</v>
      </c>
      <c r="I88" s="20" t="s">
        <v>126</v>
      </c>
      <c r="J88" s="23">
        <v>45786</v>
      </c>
      <c r="K88" s="19">
        <v>4</v>
      </c>
      <c r="L88" s="21">
        <v>6066.14</v>
      </c>
      <c r="M88" s="21">
        <v>0</v>
      </c>
      <c r="N88" s="21">
        <v>0</v>
      </c>
      <c r="O88" s="21">
        <v>6066.14</v>
      </c>
      <c r="P88" s="23">
        <v>45790</v>
      </c>
      <c r="Q88" s="25">
        <v>2946</v>
      </c>
      <c r="R88" s="68">
        <v>6066.14</v>
      </c>
      <c r="S88" s="68">
        <v>291.17</v>
      </c>
      <c r="T88" s="68">
        <v>5774.97</v>
      </c>
      <c r="U88" s="51"/>
      <c r="V88" s="46" t="str">
        <f>VLOOKUP(H88,'CATEGORIZAÇÃO PARA PUBLICAÇÃO'!$A$1:$C$105,3,FALSE)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565</v>
      </c>
      <c r="D89" s="19" t="s">
        <v>676</v>
      </c>
      <c r="E89" s="66">
        <v>9069772000154</v>
      </c>
      <c r="F89" s="12">
        <f t="shared" si="0"/>
        <v>9069772000154</v>
      </c>
      <c r="G89" s="67" t="s">
        <v>218</v>
      </c>
      <c r="H89" s="19">
        <v>3920</v>
      </c>
      <c r="I89" s="20" t="s">
        <v>126</v>
      </c>
      <c r="J89" s="23">
        <v>45786</v>
      </c>
      <c r="K89" s="19">
        <v>4</v>
      </c>
      <c r="L89" s="21">
        <v>16479.86</v>
      </c>
      <c r="M89" s="21">
        <v>0</v>
      </c>
      <c r="N89" s="21">
        <v>0</v>
      </c>
      <c r="O89" s="21">
        <v>16479.86</v>
      </c>
      <c r="P89" s="23">
        <v>45790</v>
      </c>
      <c r="Q89" s="25">
        <v>2947</v>
      </c>
      <c r="R89" s="68">
        <v>16479.86</v>
      </c>
      <c r="S89" s="68">
        <v>791.03</v>
      </c>
      <c r="T89" s="68">
        <v>15688.83</v>
      </c>
      <c r="U89" s="51"/>
      <c r="V89" s="46" t="str">
        <f>VLOOKUP(H89,'CATEGORIZAÇÃO PARA PUBLICAÇÃO'!$A$1:$C$105,3,FALSE)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566</v>
      </c>
      <c r="D90" s="19" t="s">
        <v>676</v>
      </c>
      <c r="E90" s="66">
        <v>37454422000147</v>
      </c>
      <c r="F90" s="12">
        <f t="shared" si="0"/>
        <v>37454422000147</v>
      </c>
      <c r="G90" s="67" t="s">
        <v>221</v>
      </c>
      <c r="H90" s="19">
        <v>3920</v>
      </c>
      <c r="I90" s="20" t="s">
        <v>126</v>
      </c>
      <c r="J90" s="23">
        <v>45786</v>
      </c>
      <c r="K90" s="19">
        <v>4</v>
      </c>
      <c r="L90" s="21">
        <v>6934.9</v>
      </c>
      <c r="M90" s="21">
        <v>0</v>
      </c>
      <c r="N90" s="21">
        <v>0</v>
      </c>
      <c r="O90" s="21">
        <v>6934.9</v>
      </c>
      <c r="P90" s="23">
        <v>45790</v>
      </c>
      <c r="Q90" s="25">
        <v>2983</v>
      </c>
      <c r="R90" s="68">
        <v>6934.9</v>
      </c>
      <c r="S90" s="68">
        <v>855.77</v>
      </c>
      <c r="T90" s="68">
        <v>6079.13</v>
      </c>
      <c r="U90" s="51"/>
      <c r="V90" s="46" t="str">
        <f>VLOOKUP(H90,'CATEGORIZAÇÃO PARA PUBLICAÇÃO'!$A$1:$C$105,3,FALSE)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567</v>
      </c>
      <c r="D91" s="19" t="s">
        <v>676</v>
      </c>
      <c r="E91" s="66">
        <v>7329219000188</v>
      </c>
      <c r="F91" s="12">
        <f t="shared" si="0"/>
        <v>7329219000188</v>
      </c>
      <c r="G91" s="67" t="s">
        <v>231</v>
      </c>
      <c r="H91" s="19">
        <v>3920</v>
      </c>
      <c r="I91" s="20" t="s">
        <v>126</v>
      </c>
      <c r="J91" s="23">
        <v>45786</v>
      </c>
      <c r="K91" s="19">
        <v>3</v>
      </c>
      <c r="L91" s="21">
        <v>21000</v>
      </c>
      <c r="M91" s="21">
        <v>0</v>
      </c>
      <c r="N91" s="21">
        <v>0</v>
      </c>
      <c r="O91" s="21">
        <v>21000</v>
      </c>
      <c r="P91" s="23">
        <v>45790</v>
      </c>
      <c r="Q91" s="25">
        <v>2982</v>
      </c>
      <c r="R91" s="68">
        <v>21000</v>
      </c>
      <c r="S91" s="68">
        <v>1008</v>
      </c>
      <c r="T91" s="68">
        <v>19992</v>
      </c>
      <c r="U91" s="51"/>
      <c r="V91" s="46" t="str">
        <f>VLOOKUP(H91,'CATEGORIZAÇÃO PARA PUBLICAÇÃO'!$A$1:$C$105,3,FALSE)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568</v>
      </c>
      <c r="D92" s="19" t="s">
        <v>676</v>
      </c>
      <c r="E92" s="66">
        <v>9264396000159</v>
      </c>
      <c r="F92" s="12">
        <f t="shared" si="0"/>
        <v>9264396000159</v>
      </c>
      <c r="G92" s="67" t="s">
        <v>250</v>
      </c>
      <c r="H92" s="19">
        <v>3920</v>
      </c>
      <c r="I92" s="20" t="s">
        <v>126</v>
      </c>
      <c r="J92" s="23">
        <v>45786</v>
      </c>
      <c r="K92" s="19">
        <v>4</v>
      </c>
      <c r="L92" s="21">
        <v>3893.24</v>
      </c>
      <c r="M92" s="21">
        <v>0</v>
      </c>
      <c r="N92" s="21">
        <v>0</v>
      </c>
      <c r="O92" s="21">
        <v>3893.24</v>
      </c>
      <c r="P92" s="23">
        <v>45789</v>
      </c>
      <c r="Q92" s="25">
        <v>2927</v>
      </c>
      <c r="R92" s="68">
        <v>3893.2400000000002</v>
      </c>
      <c r="S92" s="68">
        <v>186.88</v>
      </c>
      <c r="T92" s="68">
        <v>3706.36</v>
      </c>
      <c r="U92" s="51"/>
      <c r="V92" s="46" t="str">
        <f>VLOOKUP(H92,'CATEGORIZAÇÃO PARA PUBLICAÇÃO'!$A$1:$C$105,3,FALSE)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569</v>
      </c>
      <c r="D93" s="19" t="s">
        <v>676</v>
      </c>
      <c r="E93" s="66">
        <v>28771161000106</v>
      </c>
      <c r="F93" s="12">
        <f t="shared" si="0"/>
        <v>28771161000106</v>
      </c>
      <c r="G93" s="67" t="s">
        <v>251</v>
      </c>
      <c r="H93" s="19">
        <v>3920</v>
      </c>
      <c r="I93" s="20" t="s">
        <v>126</v>
      </c>
      <c r="J93" s="23">
        <v>45786</v>
      </c>
      <c r="K93" s="19">
        <v>4</v>
      </c>
      <c r="L93" s="21">
        <v>5316.76</v>
      </c>
      <c r="M93" s="21">
        <v>0</v>
      </c>
      <c r="N93" s="21">
        <v>0</v>
      </c>
      <c r="O93" s="21">
        <v>5316.76</v>
      </c>
      <c r="P93" s="23">
        <v>45790</v>
      </c>
      <c r="Q93" s="25">
        <v>2940</v>
      </c>
      <c r="R93" s="68">
        <v>5316.76</v>
      </c>
      <c r="S93" s="68">
        <v>255.2</v>
      </c>
      <c r="T93" s="68">
        <v>5061.5600000000004</v>
      </c>
      <c r="U93" s="51"/>
      <c r="V93" s="46" t="str">
        <f>VLOOKUP(H93,'CATEGORIZAÇÃO PARA PUBLICAÇÃO'!$A$1:$C$105,3,FALSE)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570</v>
      </c>
      <c r="D94" s="19" t="s">
        <v>676</v>
      </c>
      <c r="E94" s="66">
        <v>5845088000166</v>
      </c>
      <c r="F94" s="12">
        <f t="shared" si="0"/>
        <v>5845088000166</v>
      </c>
      <c r="G94" s="67" t="s">
        <v>252</v>
      </c>
      <c r="H94" s="19">
        <v>3920</v>
      </c>
      <c r="I94" s="20" t="s">
        <v>126</v>
      </c>
      <c r="J94" s="23">
        <v>45786</v>
      </c>
      <c r="K94" s="19">
        <v>4</v>
      </c>
      <c r="L94" s="21">
        <v>29000</v>
      </c>
      <c r="M94" s="21">
        <v>0</v>
      </c>
      <c r="N94" s="21">
        <v>0</v>
      </c>
      <c r="O94" s="21">
        <v>29000</v>
      </c>
      <c r="P94" s="23">
        <v>45790</v>
      </c>
      <c r="Q94" s="25">
        <v>2941</v>
      </c>
      <c r="R94" s="68">
        <v>29000</v>
      </c>
      <c r="S94" s="68">
        <v>1006.36</v>
      </c>
      <c r="T94" s="68">
        <v>27993.64</v>
      </c>
      <c r="U94" s="51"/>
      <c r="V94" s="46" t="str">
        <f>VLOOKUP(H94,'CATEGORIZAÇÃO PARA PUBLICAÇÃO'!$A$1:$C$105,3,FALSE)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571</v>
      </c>
      <c r="D95" s="19" t="s">
        <v>676</v>
      </c>
      <c r="E95" s="66">
        <v>35502073000166</v>
      </c>
      <c r="F95" s="12">
        <f t="shared" si="0"/>
        <v>35502073000166</v>
      </c>
      <c r="G95" s="67" t="s">
        <v>254</v>
      </c>
      <c r="H95" s="19">
        <v>3920</v>
      </c>
      <c r="I95" s="20" t="s">
        <v>126</v>
      </c>
      <c r="J95" s="23">
        <v>45786</v>
      </c>
      <c r="K95" s="19">
        <v>4</v>
      </c>
      <c r="L95" s="21">
        <v>9808.2199999999993</v>
      </c>
      <c r="M95" s="21">
        <v>0</v>
      </c>
      <c r="N95" s="21">
        <v>0</v>
      </c>
      <c r="O95" s="21">
        <v>9808.2199999999993</v>
      </c>
      <c r="P95" s="23">
        <v>45789</v>
      </c>
      <c r="Q95" s="25">
        <v>2931</v>
      </c>
      <c r="R95" s="68">
        <v>9808.2200000000012</v>
      </c>
      <c r="S95" s="68">
        <v>470.79</v>
      </c>
      <c r="T95" s="68">
        <v>9337.43</v>
      </c>
      <c r="U95" s="51"/>
      <c r="V95" s="46" t="str">
        <f>VLOOKUP(H95,'CATEGORIZAÇÃO PARA PUBLICAÇÃO'!$A$1:$C$105,3,FALSE)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572</v>
      </c>
      <c r="D96" s="19" t="s">
        <v>676</v>
      </c>
      <c r="E96" s="66">
        <v>12723002000198</v>
      </c>
      <c r="F96" s="12">
        <f t="shared" si="0"/>
        <v>12723002000198</v>
      </c>
      <c r="G96" s="67" t="s">
        <v>256</v>
      </c>
      <c r="H96" s="19">
        <v>3920</v>
      </c>
      <c r="I96" s="20" t="s">
        <v>126</v>
      </c>
      <c r="J96" s="23">
        <v>45786</v>
      </c>
      <c r="K96" s="19">
        <v>4</v>
      </c>
      <c r="L96" s="21">
        <v>4000</v>
      </c>
      <c r="M96" s="21">
        <v>0</v>
      </c>
      <c r="N96" s="21">
        <v>0</v>
      </c>
      <c r="O96" s="21">
        <v>4000</v>
      </c>
      <c r="P96" s="23">
        <v>45790</v>
      </c>
      <c r="Q96" s="25">
        <v>2984</v>
      </c>
      <c r="R96" s="68">
        <v>4000</v>
      </c>
      <c r="S96" s="68">
        <v>192</v>
      </c>
      <c r="T96" s="68">
        <v>3808</v>
      </c>
      <c r="U96" s="51"/>
      <c r="V96" s="46" t="str">
        <f>VLOOKUP(H96,'CATEGORIZAÇÃO PARA PUBLICAÇÃO'!$A$1:$C$105,3,FALSE)</f>
        <v>LOCAÇÕES</v>
      </c>
    </row>
    <row r="97" spans="1:22" s="13" customFormat="1" ht="72" customHeight="1" x14ac:dyDescent="0.25">
      <c r="A97" s="50">
        <v>1441</v>
      </c>
      <c r="B97" s="19">
        <v>1440011</v>
      </c>
      <c r="C97" s="19" t="s">
        <v>573</v>
      </c>
      <c r="D97" s="19" t="s">
        <v>676</v>
      </c>
      <c r="E97" s="66">
        <v>7290137000177</v>
      </c>
      <c r="F97" s="12">
        <f t="shared" si="0"/>
        <v>7290137000177</v>
      </c>
      <c r="G97" s="67" t="s">
        <v>268</v>
      </c>
      <c r="H97" s="19">
        <v>3999</v>
      </c>
      <c r="I97" s="20" t="s">
        <v>225</v>
      </c>
      <c r="J97" s="23">
        <v>45786</v>
      </c>
      <c r="K97" s="19">
        <v>4</v>
      </c>
      <c r="L97" s="21">
        <v>7965</v>
      </c>
      <c r="M97" s="21">
        <v>398.25</v>
      </c>
      <c r="N97" s="21">
        <v>0</v>
      </c>
      <c r="O97" s="21">
        <v>7566.75</v>
      </c>
      <c r="P97" s="23">
        <v>45789</v>
      </c>
      <c r="Q97" s="25">
        <v>2909</v>
      </c>
      <c r="R97" s="68">
        <v>7566.75</v>
      </c>
      <c r="S97" s="68">
        <v>0</v>
      </c>
      <c r="T97" s="68">
        <v>7566.75</v>
      </c>
      <c r="U97" s="51"/>
      <c r="V97" s="46" t="str">
        <f>VLOOKUP(H97,'CATEGORIZAÇÃO PARA PUBLICAÇÃO'!$A$1:$C$105,3,FALSE)</f>
        <v>PRESTAÇÃO DE SERVIÇOS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574</v>
      </c>
      <c r="D98" s="19" t="s">
        <v>676</v>
      </c>
      <c r="E98" s="66">
        <v>40574380000192</v>
      </c>
      <c r="F98" s="12">
        <f t="shared" si="0"/>
        <v>40574380000192</v>
      </c>
      <c r="G98" s="67" t="s">
        <v>274</v>
      </c>
      <c r="H98" s="19">
        <v>3920</v>
      </c>
      <c r="I98" s="20" t="s">
        <v>126</v>
      </c>
      <c r="J98" s="23">
        <v>45786</v>
      </c>
      <c r="K98" s="19">
        <v>4</v>
      </c>
      <c r="L98" s="21">
        <v>194356.62</v>
      </c>
      <c r="M98" s="21">
        <v>0</v>
      </c>
      <c r="N98" s="21">
        <v>0</v>
      </c>
      <c r="O98" s="21">
        <v>194356.62</v>
      </c>
      <c r="P98" s="23">
        <v>45790</v>
      </c>
      <c r="Q98" s="25">
        <v>2980</v>
      </c>
      <c r="R98" s="68">
        <v>194356.62</v>
      </c>
      <c r="S98" s="68">
        <v>9329.1200000000008</v>
      </c>
      <c r="T98" s="68">
        <v>185027.5</v>
      </c>
      <c r="U98" s="51"/>
      <c r="V98" s="46" t="str">
        <f>VLOOKUP(H98,'CATEGORIZAÇÃO PARA PUBLICAÇÃO'!$A$1:$C$105,3,FALSE)</f>
        <v>LOCAÇÕES</v>
      </c>
    </row>
    <row r="99" spans="1:22" s="13" customFormat="1" ht="72" hidden="1" customHeight="1" x14ac:dyDescent="0.25">
      <c r="A99" s="50">
        <v>1441</v>
      </c>
      <c r="B99" s="19">
        <v>1440005</v>
      </c>
      <c r="C99" s="19" t="s">
        <v>575</v>
      </c>
      <c r="D99" s="19" t="s">
        <v>676</v>
      </c>
      <c r="E99" s="66">
        <v>26759927000101</v>
      </c>
      <c r="F99" s="12">
        <f t="shared" si="0"/>
        <v>26759927000101</v>
      </c>
      <c r="G99" s="67" t="s">
        <v>113</v>
      </c>
      <c r="H99" s="19">
        <v>3017</v>
      </c>
      <c r="I99" s="20" t="s">
        <v>114</v>
      </c>
      <c r="J99" s="23">
        <v>45789</v>
      </c>
      <c r="K99" s="19">
        <v>6</v>
      </c>
      <c r="L99" s="21">
        <v>2484.8000000000002</v>
      </c>
      <c r="M99" s="21">
        <v>0</v>
      </c>
      <c r="N99" s="21">
        <v>0</v>
      </c>
      <c r="O99" s="21">
        <v>2484.8000000000002</v>
      </c>
      <c r="P99" s="23">
        <v>45792</v>
      </c>
      <c r="Q99" s="25">
        <v>107</v>
      </c>
      <c r="R99" s="68">
        <v>2484.8000000000002</v>
      </c>
      <c r="S99" s="68">
        <v>0</v>
      </c>
      <c r="T99" s="68">
        <v>2484.8000000000002</v>
      </c>
      <c r="U99" s="51"/>
      <c r="V99" s="46" t="str">
        <f>VLOOKUP(H99,'CATEGORIZAÇÃO PARA PUBLICAÇÃO'!$A$1:$C$105,3,FALSE)</f>
        <v>FORNECIMENTO DE BENS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576</v>
      </c>
      <c r="D100" s="19" t="s">
        <v>676</v>
      </c>
      <c r="E100" s="66">
        <v>14408503649</v>
      </c>
      <c r="F100" s="12" t="str">
        <f t="shared" si="0"/>
        <v>144.***.***-49</v>
      </c>
      <c r="G100" s="67" t="s">
        <v>128</v>
      </c>
      <c r="H100" s="19">
        <v>3611</v>
      </c>
      <c r="I100" s="20" t="s">
        <v>126</v>
      </c>
      <c r="J100" s="23">
        <v>45789</v>
      </c>
      <c r="K100" s="19">
        <v>4</v>
      </c>
      <c r="L100" s="21">
        <v>6642.37</v>
      </c>
      <c r="M100" s="21">
        <v>0</v>
      </c>
      <c r="N100" s="21">
        <v>0</v>
      </c>
      <c r="O100" s="21">
        <v>6642.37</v>
      </c>
      <c r="P100" s="23">
        <v>45791</v>
      </c>
      <c r="Q100" s="25">
        <v>3005</v>
      </c>
      <c r="R100" s="68">
        <v>6642.37</v>
      </c>
      <c r="S100" s="68">
        <v>775.33</v>
      </c>
      <c r="T100" s="68">
        <v>5867.04</v>
      </c>
      <c r="U100" s="51"/>
      <c r="V100" s="46" t="str">
        <f>VLOOKUP(H100,'CATEGORIZAÇÃO PARA PUBLICAÇÃO'!$A$1:$C$105,3,FALSE)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577</v>
      </c>
      <c r="D101" s="19" t="s">
        <v>676</v>
      </c>
      <c r="E101" s="66">
        <v>66606667615</v>
      </c>
      <c r="F101" s="12" t="str">
        <f t="shared" si="0"/>
        <v>666.***.***-15</v>
      </c>
      <c r="G101" s="67" t="s">
        <v>131</v>
      </c>
      <c r="H101" s="19">
        <v>3611</v>
      </c>
      <c r="I101" s="20" t="s">
        <v>126</v>
      </c>
      <c r="J101" s="23">
        <v>45789</v>
      </c>
      <c r="K101" s="19">
        <v>4</v>
      </c>
      <c r="L101" s="21">
        <v>6914.83</v>
      </c>
      <c r="M101" s="21">
        <v>0</v>
      </c>
      <c r="N101" s="21">
        <v>0</v>
      </c>
      <c r="O101" s="21">
        <v>6914.83</v>
      </c>
      <c r="P101" s="23">
        <v>45791</v>
      </c>
      <c r="Q101" s="25">
        <v>2995</v>
      </c>
      <c r="R101" s="68">
        <v>6914.83</v>
      </c>
      <c r="S101" s="68">
        <v>850.25</v>
      </c>
      <c r="T101" s="68">
        <v>6064.58</v>
      </c>
      <c r="U101" s="51"/>
      <c r="V101" s="46" t="str">
        <f>VLOOKUP(H101,'CATEGORIZAÇÃO PARA PUBLICAÇÃO'!$A$1:$C$105,3,FALSE)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578</v>
      </c>
      <c r="D102" s="19" t="s">
        <v>676</v>
      </c>
      <c r="E102" s="66">
        <v>17709692000144</v>
      </c>
      <c r="F102" s="12">
        <f t="shared" si="0"/>
        <v>17709692000144</v>
      </c>
      <c r="G102" s="67" t="s">
        <v>148</v>
      </c>
      <c r="H102" s="19">
        <v>3920</v>
      </c>
      <c r="I102" s="20" t="s">
        <v>126</v>
      </c>
      <c r="J102" s="23">
        <v>45789</v>
      </c>
      <c r="K102" s="19">
        <v>4</v>
      </c>
      <c r="L102" s="21">
        <v>29071.77</v>
      </c>
      <c r="M102" s="21">
        <v>0</v>
      </c>
      <c r="N102" s="21">
        <v>0</v>
      </c>
      <c r="O102" s="21">
        <v>29071.77</v>
      </c>
      <c r="P102" s="23">
        <v>45791</v>
      </c>
      <c r="Q102" s="25">
        <v>3010</v>
      </c>
      <c r="R102" s="68">
        <v>29071.77</v>
      </c>
      <c r="S102" s="68">
        <v>0</v>
      </c>
      <c r="T102" s="68">
        <v>29071.77</v>
      </c>
      <c r="U102" s="51"/>
      <c r="V102" s="46" t="str">
        <f>VLOOKUP(H102,'CATEGORIZAÇÃO PARA PUBLICAÇÃO'!$A$1:$C$105,3,FALSE)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579</v>
      </c>
      <c r="D103" s="19" t="s">
        <v>676</v>
      </c>
      <c r="E103" s="66">
        <v>62895958653</v>
      </c>
      <c r="F103" s="12" t="str">
        <f t="shared" si="0"/>
        <v>628.***.***-53</v>
      </c>
      <c r="G103" s="67" t="s">
        <v>149</v>
      </c>
      <c r="H103" s="19">
        <v>3611</v>
      </c>
      <c r="I103" s="20" t="s">
        <v>126</v>
      </c>
      <c r="J103" s="23">
        <v>45789</v>
      </c>
      <c r="K103" s="19">
        <v>4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45791</v>
      </c>
      <c r="Q103" s="25">
        <v>2997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PUBLICAÇÃO'!$A$1:$C$105,3,FALSE)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580</v>
      </c>
      <c r="D104" s="19" t="s">
        <v>676</v>
      </c>
      <c r="E104" s="66">
        <v>62897306653</v>
      </c>
      <c r="F104" s="12" t="str">
        <f t="shared" si="0"/>
        <v>628.***.***-53</v>
      </c>
      <c r="G104" s="67" t="s">
        <v>150</v>
      </c>
      <c r="H104" s="19">
        <v>3611</v>
      </c>
      <c r="I104" s="20" t="s">
        <v>126</v>
      </c>
      <c r="J104" s="23">
        <v>45789</v>
      </c>
      <c r="K104" s="19">
        <v>4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45791</v>
      </c>
      <c r="Q104" s="25">
        <v>2999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PUBLICAÇÃO'!$A$1:$C$105,3,FALSE)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581</v>
      </c>
      <c r="D105" s="19" t="s">
        <v>676</v>
      </c>
      <c r="E105" s="66">
        <v>54565707691</v>
      </c>
      <c r="F105" s="12" t="str">
        <f t="shared" si="0"/>
        <v>545.***.***-91</v>
      </c>
      <c r="G105" s="67" t="s">
        <v>151</v>
      </c>
      <c r="H105" s="19">
        <v>3611</v>
      </c>
      <c r="I105" s="20" t="s">
        <v>126</v>
      </c>
      <c r="J105" s="23">
        <v>45789</v>
      </c>
      <c r="K105" s="19">
        <v>4</v>
      </c>
      <c r="L105" s="21">
        <v>1475.22</v>
      </c>
      <c r="M105" s="21">
        <v>0</v>
      </c>
      <c r="N105" s="21">
        <v>0</v>
      </c>
      <c r="O105" s="21">
        <v>1475.22</v>
      </c>
      <c r="P105" s="23">
        <v>45791</v>
      </c>
      <c r="Q105" s="25">
        <v>2996</v>
      </c>
      <c r="R105" s="68">
        <v>1475.22</v>
      </c>
      <c r="S105" s="68">
        <v>0</v>
      </c>
      <c r="T105" s="68">
        <v>1475.22</v>
      </c>
      <c r="U105" s="51"/>
      <c r="V105" s="46" t="str">
        <f>VLOOKUP(H105,'CATEGORIZAÇÃO PARA PUBLICAÇÃO'!$A$1:$C$105,3,FALSE)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582</v>
      </c>
      <c r="D106" s="19" t="s">
        <v>676</v>
      </c>
      <c r="E106" s="66">
        <v>24046590653</v>
      </c>
      <c r="F106" s="12" t="str">
        <f t="shared" si="0"/>
        <v>240.***.***-53</v>
      </c>
      <c r="G106" s="67" t="s">
        <v>152</v>
      </c>
      <c r="H106" s="19">
        <v>3611</v>
      </c>
      <c r="I106" s="20" t="s">
        <v>126</v>
      </c>
      <c r="J106" s="23">
        <v>45789</v>
      </c>
      <c r="K106" s="19">
        <v>4</v>
      </c>
      <c r="L106" s="21">
        <v>6368.79</v>
      </c>
      <c r="M106" s="21">
        <v>0</v>
      </c>
      <c r="N106" s="21">
        <v>0</v>
      </c>
      <c r="O106" s="21">
        <v>6368.79</v>
      </c>
      <c r="P106" s="23">
        <v>45790</v>
      </c>
      <c r="Q106" s="25">
        <v>2972</v>
      </c>
      <c r="R106" s="68">
        <v>6368.79</v>
      </c>
      <c r="S106" s="68">
        <v>700.09</v>
      </c>
      <c r="T106" s="68">
        <v>5668.7</v>
      </c>
      <c r="U106" s="51"/>
      <c r="V106" s="46" t="str">
        <f>VLOOKUP(H106,'CATEGORIZAÇÃO PARA PUBLICAÇÃO'!$A$1:$C$105,3,FALSE)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583</v>
      </c>
      <c r="D107" s="19" t="s">
        <v>676</v>
      </c>
      <c r="E107" s="66">
        <v>12104191653</v>
      </c>
      <c r="F107" s="12" t="str">
        <f t="shared" si="0"/>
        <v>121.***.***-53</v>
      </c>
      <c r="G107" s="67" t="s">
        <v>155</v>
      </c>
      <c r="H107" s="19">
        <v>3611</v>
      </c>
      <c r="I107" s="20" t="s">
        <v>126</v>
      </c>
      <c r="J107" s="23">
        <v>45789</v>
      </c>
      <c r="K107" s="19">
        <v>4</v>
      </c>
      <c r="L107" s="21">
        <v>12654.84</v>
      </c>
      <c r="M107" s="21">
        <v>0</v>
      </c>
      <c r="N107" s="21">
        <v>0</v>
      </c>
      <c r="O107" s="21">
        <v>12654.84</v>
      </c>
      <c r="P107" s="23">
        <v>45791</v>
      </c>
      <c r="Q107" s="25">
        <v>2990</v>
      </c>
      <c r="R107" s="68">
        <v>12654.84</v>
      </c>
      <c r="S107" s="68">
        <v>2428.7600000000002</v>
      </c>
      <c r="T107" s="68">
        <v>10226.08</v>
      </c>
      <c r="U107" s="51"/>
      <c r="V107" s="46" t="str">
        <f>VLOOKUP(H107,'CATEGORIZAÇÃO PARA PUBLICAÇÃO'!$A$1:$C$105,3,FALSE)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584</v>
      </c>
      <c r="D108" s="19" t="s">
        <v>676</v>
      </c>
      <c r="E108" s="66">
        <v>58352910604</v>
      </c>
      <c r="F108" s="12" t="str">
        <f t="shared" si="0"/>
        <v>583.***.***-04</v>
      </c>
      <c r="G108" s="67" t="s">
        <v>158</v>
      </c>
      <c r="H108" s="19">
        <v>3611</v>
      </c>
      <c r="I108" s="20" t="s">
        <v>126</v>
      </c>
      <c r="J108" s="23">
        <v>45789</v>
      </c>
      <c r="K108" s="19">
        <v>4</v>
      </c>
      <c r="L108" s="21">
        <v>6642.37</v>
      </c>
      <c r="M108" s="21">
        <v>0</v>
      </c>
      <c r="N108" s="21">
        <v>0</v>
      </c>
      <c r="O108" s="21">
        <v>6642.37</v>
      </c>
      <c r="P108" s="23">
        <v>45791</v>
      </c>
      <c r="Q108" s="25">
        <v>3006</v>
      </c>
      <c r="R108" s="68">
        <v>6642.37</v>
      </c>
      <c r="S108" s="68">
        <v>775.33</v>
      </c>
      <c r="T108" s="68">
        <v>5867.04</v>
      </c>
      <c r="U108" s="51"/>
      <c r="V108" s="46" t="str">
        <f>VLOOKUP(H108,'CATEGORIZAÇÃO PARA PUBLICAÇÃO'!$A$1:$C$105,3,FALSE)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585</v>
      </c>
      <c r="D109" s="19" t="s">
        <v>676</v>
      </c>
      <c r="E109" s="66">
        <v>96572523691</v>
      </c>
      <c r="F109" s="12" t="str">
        <f t="shared" si="0"/>
        <v>965.***.***-91</v>
      </c>
      <c r="G109" s="67" t="s">
        <v>160</v>
      </c>
      <c r="H109" s="19">
        <v>3611</v>
      </c>
      <c r="I109" s="20" t="s">
        <v>126</v>
      </c>
      <c r="J109" s="23">
        <v>45789</v>
      </c>
      <c r="K109" s="19">
        <v>4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45791</v>
      </c>
      <c r="Q109" s="25">
        <v>2992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PUBLICAÇÃO'!$A$1:$C$105,3,FALSE)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586</v>
      </c>
      <c r="D110" s="19" t="s">
        <v>676</v>
      </c>
      <c r="E110" s="66">
        <v>16618025672</v>
      </c>
      <c r="F110" s="12" t="str">
        <f t="shared" si="0"/>
        <v>166.***.***-72</v>
      </c>
      <c r="G110" s="67" t="s">
        <v>161</v>
      </c>
      <c r="H110" s="19">
        <v>3611</v>
      </c>
      <c r="I110" s="20" t="s">
        <v>126</v>
      </c>
      <c r="J110" s="23">
        <v>45789</v>
      </c>
      <c r="K110" s="19">
        <v>4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45791</v>
      </c>
      <c r="Q110" s="25">
        <v>3021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PUBLICAÇÃO'!$A$1:$C$105,3,FALSE)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587</v>
      </c>
      <c r="D111" s="19" t="s">
        <v>676</v>
      </c>
      <c r="E111" s="66">
        <v>56445180604</v>
      </c>
      <c r="F111" s="12" t="str">
        <f t="shared" si="0"/>
        <v>564.***.***-04</v>
      </c>
      <c r="G111" s="67" t="s">
        <v>162</v>
      </c>
      <c r="H111" s="19">
        <v>3611</v>
      </c>
      <c r="I111" s="20" t="s">
        <v>126</v>
      </c>
      <c r="J111" s="23">
        <v>45789</v>
      </c>
      <c r="K111" s="19">
        <v>4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45791</v>
      </c>
      <c r="Q111" s="25">
        <v>2993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PUBLICAÇÃO'!$A$1:$C$105,3,FALSE)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588</v>
      </c>
      <c r="D112" s="19" t="s">
        <v>676</v>
      </c>
      <c r="E112" s="66">
        <v>20660570610</v>
      </c>
      <c r="F112" s="12" t="str">
        <f t="shared" si="0"/>
        <v>206.***.***-10</v>
      </c>
      <c r="G112" s="67" t="s">
        <v>168</v>
      </c>
      <c r="H112" s="19">
        <v>3611</v>
      </c>
      <c r="I112" s="20" t="s">
        <v>126</v>
      </c>
      <c r="J112" s="23">
        <v>45789</v>
      </c>
      <c r="K112" s="19">
        <v>4</v>
      </c>
      <c r="L112" s="21">
        <v>13040.43</v>
      </c>
      <c r="M112" s="21">
        <v>0</v>
      </c>
      <c r="N112" s="21">
        <v>0</v>
      </c>
      <c r="O112" s="21">
        <v>13040.43</v>
      </c>
      <c r="P112" s="23">
        <v>45791</v>
      </c>
      <c r="Q112" s="25">
        <v>3000</v>
      </c>
      <c r="R112" s="68">
        <v>13040.43</v>
      </c>
      <c r="S112" s="68">
        <v>2534.79</v>
      </c>
      <c r="T112" s="68">
        <v>10505.64</v>
      </c>
      <c r="U112" s="51"/>
      <c r="V112" s="46" t="str">
        <f>VLOOKUP(H112,'CATEGORIZAÇÃO PARA PUBLICAÇÃO'!$A$1:$C$105,3,FALSE)</f>
        <v>LOCAÇÕES</v>
      </c>
    </row>
    <row r="113" spans="1:22" s="13" customFormat="1" ht="72" customHeight="1" x14ac:dyDescent="0.25">
      <c r="A113" s="50">
        <v>1441</v>
      </c>
      <c r="B113" s="19">
        <v>1440011</v>
      </c>
      <c r="C113" s="19" t="s">
        <v>589</v>
      </c>
      <c r="D113" s="19" t="s">
        <v>676</v>
      </c>
      <c r="E113" s="66">
        <v>22884260000100</v>
      </c>
      <c r="F113" s="12">
        <f t="shared" si="0"/>
        <v>22884260000100</v>
      </c>
      <c r="G113" s="67" t="s">
        <v>183</v>
      </c>
      <c r="H113" s="19">
        <v>3921</v>
      </c>
      <c r="I113" s="20" t="s">
        <v>182</v>
      </c>
      <c r="J113" s="23">
        <v>45789</v>
      </c>
      <c r="K113" s="19">
        <v>4</v>
      </c>
      <c r="L113" s="21">
        <v>11005.5</v>
      </c>
      <c r="M113" s="21">
        <v>550.28</v>
      </c>
      <c r="N113" s="21">
        <v>0</v>
      </c>
      <c r="O113" s="21">
        <v>10455.219999999999</v>
      </c>
      <c r="P113" s="23">
        <v>45790</v>
      </c>
      <c r="Q113" s="25">
        <v>2938</v>
      </c>
      <c r="R113" s="68">
        <v>10455.219999999999</v>
      </c>
      <c r="S113" s="68">
        <v>0</v>
      </c>
      <c r="T113" s="68">
        <v>10455.219999999999</v>
      </c>
      <c r="U113" s="51"/>
      <c r="V113" s="46" t="str">
        <f>VLOOKUP(H113,'CATEGORIZAÇÃO PARA PUBLICAÇÃO'!$A$1:$C$105,3,FALSE)</f>
        <v>PRESTAÇÃO DE SERVIÇOS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590</v>
      </c>
      <c r="D114" s="19" t="s">
        <v>676</v>
      </c>
      <c r="E114" s="66">
        <v>59424451687</v>
      </c>
      <c r="F114" s="12" t="str">
        <f t="shared" si="0"/>
        <v>594.***.***-87</v>
      </c>
      <c r="G114" s="67" t="s">
        <v>191</v>
      </c>
      <c r="H114" s="19">
        <v>3611</v>
      </c>
      <c r="I114" s="20" t="s">
        <v>126</v>
      </c>
      <c r="J114" s="23">
        <v>45789</v>
      </c>
      <c r="K114" s="19">
        <v>4</v>
      </c>
      <c r="L114" s="21">
        <v>3094.88</v>
      </c>
      <c r="M114" s="21">
        <v>0</v>
      </c>
      <c r="N114" s="21">
        <v>0</v>
      </c>
      <c r="O114" s="21">
        <v>3094.88</v>
      </c>
      <c r="P114" s="23">
        <v>45791</v>
      </c>
      <c r="Q114" s="25">
        <v>3015</v>
      </c>
      <c r="R114" s="68">
        <v>3094.88</v>
      </c>
      <c r="S114" s="68">
        <v>20.309999999999999</v>
      </c>
      <c r="T114" s="68">
        <v>3074.57</v>
      </c>
      <c r="U114" s="51"/>
      <c r="V114" s="46" t="str">
        <f>VLOOKUP(H114,'CATEGORIZAÇÃO PARA PUBLICAÇÃO'!$A$1:$C$105,3,FALSE)</f>
        <v>LOCAÇÕES</v>
      </c>
    </row>
    <row r="115" spans="1:22" s="13" customFormat="1" ht="72" customHeight="1" x14ac:dyDescent="0.25">
      <c r="A115" s="50">
        <v>1441</v>
      </c>
      <c r="B115" s="19">
        <v>1440011</v>
      </c>
      <c r="C115" s="19" t="s">
        <v>591</v>
      </c>
      <c r="D115" s="19" t="s">
        <v>676</v>
      </c>
      <c r="E115" s="66">
        <v>10426962000160</v>
      </c>
      <c r="F115" s="12">
        <f t="shared" si="0"/>
        <v>10426962000160</v>
      </c>
      <c r="G115" s="67" t="s">
        <v>192</v>
      </c>
      <c r="H115" s="19">
        <v>3921</v>
      </c>
      <c r="I115" s="20" t="s">
        <v>182</v>
      </c>
      <c r="J115" s="23">
        <v>45789</v>
      </c>
      <c r="K115" s="19">
        <v>4</v>
      </c>
      <c r="L115" s="21">
        <v>15416.24</v>
      </c>
      <c r="M115" s="21">
        <v>639.77</v>
      </c>
      <c r="N115" s="21">
        <v>0</v>
      </c>
      <c r="O115" s="21">
        <v>14776.47</v>
      </c>
      <c r="P115" s="23">
        <v>45790</v>
      </c>
      <c r="Q115" s="25">
        <v>2962</v>
      </c>
      <c r="R115" s="68">
        <v>14776.47</v>
      </c>
      <c r="S115" s="68">
        <v>0</v>
      </c>
      <c r="T115" s="68">
        <v>14776.47</v>
      </c>
      <c r="U115" s="51"/>
      <c r="V115" s="46" t="str">
        <f>VLOOKUP(H115,'CATEGORIZAÇÃO PARA PUBLICAÇÃO'!$A$1:$C$105,3,FALSE)</f>
        <v>PRESTAÇÃO DE SERVIÇOS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592</v>
      </c>
      <c r="D116" s="19" t="s">
        <v>676</v>
      </c>
      <c r="E116" s="66">
        <v>84137207615</v>
      </c>
      <c r="F116" s="12" t="str">
        <f t="shared" si="0"/>
        <v>841.***.***-15</v>
      </c>
      <c r="G116" s="67" t="s">
        <v>193</v>
      </c>
      <c r="H116" s="19">
        <v>3611</v>
      </c>
      <c r="I116" s="20" t="s">
        <v>126</v>
      </c>
      <c r="J116" s="23">
        <v>45789</v>
      </c>
      <c r="K116" s="19">
        <v>4</v>
      </c>
      <c r="L116" s="21">
        <v>9216.1</v>
      </c>
      <c r="M116" s="21">
        <v>0</v>
      </c>
      <c r="N116" s="21">
        <v>0</v>
      </c>
      <c r="O116" s="21">
        <v>9216.1</v>
      </c>
      <c r="P116" s="23">
        <v>45791</v>
      </c>
      <c r="Q116" s="25">
        <v>3011</v>
      </c>
      <c r="R116" s="68">
        <v>9216.1</v>
      </c>
      <c r="S116" s="68">
        <v>1483.1</v>
      </c>
      <c r="T116" s="68">
        <v>7733</v>
      </c>
      <c r="U116" s="51"/>
      <c r="V116" s="46" t="str">
        <f>VLOOKUP(H116,'CATEGORIZAÇÃO PARA PUBLICAÇÃO'!$A$1:$C$105,3,FALSE)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593</v>
      </c>
      <c r="D117" s="19" t="s">
        <v>676</v>
      </c>
      <c r="E117" s="66">
        <v>69209960653</v>
      </c>
      <c r="F117" s="12" t="str">
        <f t="shared" si="0"/>
        <v>692.***.***-53</v>
      </c>
      <c r="G117" s="67" t="s">
        <v>194</v>
      </c>
      <c r="H117" s="19">
        <v>3611</v>
      </c>
      <c r="I117" s="20" t="s">
        <v>126</v>
      </c>
      <c r="J117" s="23">
        <v>45789</v>
      </c>
      <c r="K117" s="19">
        <v>4</v>
      </c>
      <c r="L117" s="21">
        <v>2113.3200000000002</v>
      </c>
      <c r="M117" s="21">
        <v>0</v>
      </c>
      <c r="N117" s="21">
        <v>0</v>
      </c>
      <c r="O117" s="21">
        <v>2113.3200000000002</v>
      </c>
      <c r="P117" s="23">
        <v>45790</v>
      </c>
      <c r="Q117" s="25">
        <v>2985</v>
      </c>
      <c r="R117" s="68">
        <v>2113.3200000000002</v>
      </c>
      <c r="S117" s="68">
        <v>0</v>
      </c>
      <c r="T117" s="68">
        <v>2113.3200000000002</v>
      </c>
      <c r="U117" s="51"/>
      <c r="V117" s="46" t="str">
        <f>VLOOKUP(H117,'CATEGORIZAÇÃO PARA PUBLICAÇÃO'!$A$1:$C$105,3,FALSE)</f>
        <v>LOCAÇÕES</v>
      </c>
    </row>
    <row r="118" spans="1:22" s="13" customFormat="1" ht="72" customHeight="1" x14ac:dyDescent="0.25">
      <c r="A118" s="50">
        <v>1441</v>
      </c>
      <c r="B118" s="19">
        <v>1440011</v>
      </c>
      <c r="C118" s="19" t="s">
        <v>594</v>
      </c>
      <c r="D118" s="19" t="s">
        <v>676</v>
      </c>
      <c r="E118" s="66">
        <v>10426962000160</v>
      </c>
      <c r="F118" s="12">
        <f t="shared" si="0"/>
        <v>10426962000160</v>
      </c>
      <c r="G118" s="67" t="s">
        <v>192</v>
      </c>
      <c r="H118" s="19">
        <v>3921</v>
      </c>
      <c r="I118" s="20" t="s">
        <v>182</v>
      </c>
      <c r="J118" s="23">
        <v>45789</v>
      </c>
      <c r="K118" s="19">
        <v>4</v>
      </c>
      <c r="L118" s="21">
        <v>27057.45</v>
      </c>
      <c r="M118" s="21">
        <v>1122.8800000000001</v>
      </c>
      <c r="N118" s="21">
        <v>0</v>
      </c>
      <c r="O118" s="21">
        <v>25934.57</v>
      </c>
      <c r="P118" s="23">
        <v>45790</v>
      </c>
      <c r="Q118" s="25">
        <v>2965</v>
      </c>
      <c r="R118" s="68">
        <v>25934.57</v>
      </c>
      <c r="S118" s="68">
        <v>0</v>
      </c>
      <c r="T118" s="68">
        <v>25934.57</v>
      </c>
      <c r="U118" s="51"/>
      <c r="V118" s="46" t="str">
        <f>VLOOKUP(H118,'CATEGORIZAÇÃO PARA PUBLICAÇÃO'!$A$1:$C$105,3,FALSE)</f>
        <v>PRESTAÇÃO DE SERVIÇOS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595</v>
      </c>
      <c r="D119" s="19" t="s">
        <v>676</v>
      </c>
      <c r="E119" s="66">
        <v>94454981604</v>
      </c>
      <c r="F119" s="12" t="str">
        <f t="shared" si="0"/>
        <v>944.***.***-04</v>
      </c>
      <c r="G119" s="67" t="s">
        <v>195</v>
      </c>
      <c r="H119" s="19">
        <v>3611</v>
      </c>
      <c r="I119" s="20" t="s">
        <v>126</v>
      </c>
      <c r="J119" s="23">
        <v>45789</v>
      </c>
      <c r="K119" s="19">
        <v>3</v>
      </c>
      <c r="L119" s="21">
        <v>17000</v>
      </c>
      <c r="M119" s="21">
        <v>0</v>
      </c>
      <c r="N119" s="21">
        <v>0</v>
      </c>
      <c r="O119" s="21">
        <v>17000</v>
      </c>
      <c r="P119" s="23">
        <v>45790</v>
      </c>
      <c r="Q119" s="25">
        <v>2975</v>
      </c>
      <c r="R119" s="68">
        <v>17000</v>
      </c>
      <c r="S119" s="68">
        <v>3623.68</v>
      </c>
      <c r="T119" s="68">
        <v>13376.32</v>
      </c>
      <c r="U119" s="51"/>
      <c r="V119" s="46" t="str">
        <f>VLOOKUP(H119,'CATEGORIZAÇÃO PARA PUBLICAÇÃO'!$A$1:$C$105,3,FALSE)</f>
        <v>LOCAÇÕES</v>
      </c>
    </row>
    <row r="120" spans="1:22" s="13" customFormat="1" ht="72" customHeight="1" x14ac:dyDescent="0.25">
      <c r="A120" s="50">
        <v>1441</v>
      </c>
      <c r="B120" s="19">
        <v>1440011</v>
      </c>
      <c r="C120" s="19" t="s">
        <v>596</v>
      </c>
      <c r="D120" s="19" t="s">
        <v>676</v>
      </c>
      <c r="E120" s="66">
        <v>10426962000160</v>
      </c>
      <c r="F120" s="12">
        <f t="shared" si="0"/>
        <v>10426962000160</v>
      </c>
      <c r="G120" s="67" t="s">
        <v>192</v>
      </c>
      <c r="H120" s="19">
        <v>3921</v>
      </c>
      <c r="I120" s="20" t="s">
        <v>182</v>
      </c>
      <c r="J120" s="23">
        <v>45789</v>
      </c>
      <c r="K120" s="19">
        <v>4</v>
      </c>
      <c r="L120" s="21">
        <v>2625</v>
      </c>
      <c r="M120" s="21">
        <v>108.94</v>
      </c>
      <c r="N120" s="21">
        <v>0</v>
      </c>
      <c r="O120" s="21">
        <v>2516.06</v>
      </c>
      <c r="P120" s="23">
        <v>45790</v>
      </c>
      <c r="Q120" s="25">
        <v>2957</v>
      </c>
      <c r="R120" s="68">
        <v>2516.06</v>
      </c>
      <c r="S120" s="68">
        <v>0</v>
      </c>
      <c r="T120" s="68">
        <v>2516.06</v>
      </c>
      <c r="U120" s="51"/>
      <c r="V120" s="46" t="str">
        <f>VLOOKUP(H120,'CATEGORIZAÇÃO PARA PUBLICAÇÃO'!$A$1:$C$105,3,FALSE)</f>
        <v>PRESTAÇÃO DE SERVIÇOS</v>
      </c>
    </row>
    <row r="121" spans="1:22" s="13" customFormat="1" ht="72" customHeight="1" x14ac:dyDescent="0.25">
      <c r="A121" s="50">
        <v>1441</v>
      </c>
      <c r="B121" s="19">
        <v>1440011</v>
      </c>
      <c r="C121" s="19" t="s">
        <v>597</v>
      </c>
      <c r="D121" s="19" t="s">
        <v>676</v>
      </c>
      <c r="E121" s="66">
        <v>10426962000160</v>
      </c>
      <c r="F121" s="12">
        <f t="shared" si="0"/>
        <v>10426962000160</v>
      </c>
      <c r="G121" s="67" t="s">
        <v>192</v>
      </c>
      <c r="H121" s="19">
        <v>3921</v>
      </c>
      <c r="I121" s="20" t="s">
        <v>182</v>
      </c>
      <c r="J121" s="23">
        <v>45789</v>
      </c>
      <c r="K121" s="19">
        <v>4</v>
      </c>
      <c r="L121" s="21">
        <v>1435</v>
      </c>
      <c r="M121" s="21">
        <v>59.55</v>
      </c>
      <c r="N121" s="21">
        <v>0</v>
      </c>
      <c r="O121" s="21">
        <v>1375.45</v>
      </c>
      <c r="P121" s="23">
        <v>45790</v>
      </c>
      <c r="Q121" s="25">
        <v>2967</v>
      </c>
      <c r="R121" s="68">
        <v>1375.45</v>
      </c>
      <c r="S121" s="68">
        <v>0</v>
      </c>
      <c r="T121" s="68">
        <v>1375.45</v>
      </c>
      <c r="U121" s="51"/>
      <c r="V121" s="46" t="str">
        <f>VLOOKUP(H121,'CATEGORIZAÇÃO PARA PUBLICAÇÃO'!$A$1:$C$105,3,FALSE)</f>
        <v>PRESTAÇÃO DE SERVIÇOS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598</v>
      </c>
      <c r="D122" s="19" t="s">
        <v>676</v>
      </c>
      <c r="E122" s="66">
        <v>54710693668</v>
      </c>
      <c r="F122" s="12" t="str">
        <f t="shared" si="0"/>
        <v>547.***.***-68</v>
      </c>
      <c r="G122" s="67" t="s">
        <v>196</v>
      </c>
      <c r="H122" s="19">
        <v>3611</v>
      </c>
      <c r="I122" s="20" t="s">
        <v>126</v>
      </c>
      <c r="J122" s="23">
        <v>45789</v>
      </c>
      <c r="K122" s="19">
        <v>4</v>
      </c>
      <c r="L122" s="21">
        <v>9084.23</v>
      </c>
      <c r="M122" s="21">
        <v>0</v>
      </c>
      <c r="N122" s="21">
        <v>0</v>
      </c>
      <c r="O122" s="21">
        <v>9084.23</v>
      </c>
      <c r="P122" s="23">
        <v>45790</v>
      </c>
      <c r="Q122" s="25">
        <v>2970</v>
      </c>
      <c r="R122" s="68">
        <v>9084.23</v>
      </c>
      <c r="S122" s="68">
        <v>1446.84</v>
      </c>
      <c r="T122" s="68">
        <v>7637.39</v>
      </c>
      <c r="U122" s="51"/>
      <c r="V122" s="46" t="str">
        <f>VLOOKUP(H122,'CATEGORIZAÇÃO PARA PUBLICAÇÃO'!$A$1:$C$105,3,FALSE)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599</v>
      </c>
      <c r="D123" s="19" t="s">
        <v>676</v>
      </c>
      <c r="E123" s="66">
        <v>12964038000163</v>
      </c>
      <c r="F123" s="12">
        <f t="shared" si="0"/>
        <v>12964038000163</v>
      </c>
      <c r="G123" s="67" t="s">
        <v>197</v>
      </c>
      <c r="H123" s="19">
        <v>3920</v>
      </c>
      <c r="I123" s="20" t="s">
        <v>126</v>
      </c>
      <c r="J123" s="23">
        <v>45789</v>
      </c>
      <c r="K123" s="19">
        <v>4</v>
      </c>
      <c r="L123" s="21">
        <v>6267.59</v>
      </c>
      <c r="M123" s="21">
        <v>0</v>
      </c>
      <c r="N123" s="21">
        <v>0</v>
      </c>
      <c r="O123" s="21">
        <v>6267.59</v>
      </c>
      <c r="P123" s="23">
        <v>45791</v>
      </c>
      <c r="Q123" s="25">
        <v>3023</v>
      </c>
      <c r="R123" s="68">
        <v>6267.59</v>
      </c>
      <c r="S123" s="68">
        <v>300.83999999999997</v>
      </c>
      <c r="T123" s="68">
        <v>5966.75</v>
      </c>
      <c r="U123" s="51"/>
      <c r="V123" s="46" t="str">
        <f>VLOOKUP(H123,'CATEGORIZAÇÃO PARA PUBLICAÇÃO'!$A$1:$C$105,3,FALSE)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600</v>
      </c>
      <c r="D124" s="19" t="s">
        <v>676</v>
      </c>
      <c r="E124" s="66">
        <v>15226019000128</v>
      </c>
      <c r="F124" s="12">
        <f t="shared" si="0"/>
        <v>15226019000128</v>
      </c>
      <c r="G124" s="67" t="s">
        <v>198</v>
      </c>
      <c r="H124" s="19">
        <v>3920</v>
      </c>
      <c r="I124" s="20" t="s">
        <v>126</v>
      </c>
      <c r="J124" s="23">
        <v>45789</v>
      </c>
      <c r="K124" s="19">
        <v>4</v>
      </c>
      <c r="L124" s="21">
        <v>8164.47</v>
      </c>
      <c r="M124" s="21">
        <v>0</v>
      </c>
      <c r="N124" s="21">
        <v>0</v>
      </c>
      <c r="O124" s="21">
        <v>8164.47</v>
      </c>
      <c r="P124" s="23">
        <v>45791</v>
      </c>
      <c r="Q124" s="25">
        <v>3002</v>
      </c>
      <c r="R124" s="68">
        <v>8164.4699999999993</v>
      </c>
      <c r="S124" s="68">
        <v>1193.9000000000001</v>
      </c>
      <c r="T124" s="68">
        <v>6970.57</v>
      </c>
      <c r="U124" s="51"/>
      <c r="V124" s="46" t="str">
        <f>VLOOKUP(H124,'CATEGORIZAÇÃO PARA PUBLICAÇÃO'!$A$1:$C$105,3,FALSE)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601</v>
      </c>
      <c r="D125" s="19" t="s">
        <v>676</v>
      </c>
      <c r="E125" s="66">
        <v>3801004600</v>
      </c>
      <c r="F125" s="12" t="str">
        <f t="shared" si="0"/>
        <v>380.***.***-00</v>
      </c>
      <c r="G125" s="67" t="s">
        <v>199</v>
      </c>
      <c r="H125" s="19">
        <v>3611</v>
      </c>
      <c r="I125" s="20" t="s">
        <v>126</v>
      </c>
      <c r="J125" s="23">
        <v>45789</v>
      </c>
      <c r="K125" s="19">
        <v>4</v>
      </c>
      <c r="L125" s="21">
        <v>3456.87</v>
      </c>
      <c r="M125" s="21">
        <v>0</v>
      </c>
      <c r="N125" s="21">
        <v>0</v>
      </c>
      <c r="O125" s="21">
        <v>3456.87</v>
      </c>
      <c r="P125" s="23">
        <v>45790</v>
      </c>
      <c r="Q125" s="25">
        <v>2978</v>
      </c>
      <c r="R125" s="68">
        <v>3456.87</v>
      </c>
      <c r="S125" s="68">
        <v>52.37</v>
      </c>
      <c r="T125" s="68">
        <v>3404.5</v>
      </c>
      <c r="U125" s="51"/>
      <c r="V125" s="46" t="str">
        <f>VLOOKUP(H125,'CATEGORIZAÇÃO PARA PUBLICAÇÃO'!$A$1:$C$105,3,FALSE)</f>
        <v>LOCAÇÕES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602</v>
      </c>
      <c r="D126" s="19" t="s">
        <v>676</v>
      </c>
      <c r="E126" s="66">
        <v>87992400763</v>
      </c>
      <c r="F126" s="12" t="str">
        <f t="shared" si="0"/>
        <v>879.***.***-63</v>
      </c>
      <c r="G126" s="67" t="s">
        <v>200</v>
      </c>
      <c r="H126" s="19">
        <v>3611</v>
      </c>
      <c r="I126" s="20" t="s">
        <v>126</v>
      </c>
      <c r="J126" s="23">
        <v>45789</v>
      </c>
      <c r="K126" s="19">
        <v>4</v>
      </c>
      <c r="L126" s="21">
        <v>8404.11</v>
      </c>
      <c r="M126" s="21">
        <v>0</v>
      </c>
      <c r="N126" s="21">
        <v>0</v>
      </c>
      <c r="O126" s="21">
        <v>8404.11</v>
      </c>
      <c r="P126" s="23">
        <v>45790</v>
      </c>
      <c r="Q126" s="25">
        <v>2986</v>
      </c>
      <c r="R126" s="68">
        <v>8404.11</v>
      </c>
      <c r="S126" s="68">
        <v>1259.81</v>
      </c>
      <c r="T126" s="68">
        <v>7144.3</v>
      </c>
      <c r="U126" s="51"/>
      <c r="V126" s="46" t="str">
        <f>VLOOKUP(H126,'CATEGORIZAÇÃO PARA PUBLICAÇÃO'!$A$1:$C$105,3,FALSE)</f>
        <v>LOCAÇÕES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603</v>
      </c>
      <c r="D127" s="19" t="s">
        <v>676</v>
      </c>
      <c r="E127" s="66">
        <v>51801027668</v>
      </c>
      <c r="F127" s="12" t="str">
        <f t="shared" si="0"/>
        <v>518.***.***-68</v>
      </c>
      <c r="G127" s="67" t="s">
        <v>201</v>
      </c>
      <c r="H127" s="19">
        <v>3611</v>
      </c>
      <c r="I127" s="20" t="s">
        <v>126</v>
      </c>
      <c r="J127" s="23">
        <v>45789</v>
      </c>
      <c r="K127" s="19">
        <v>4</v>
      </c>
      <c r="L127" s="21">
        <v>5172.8</v>
      </c>
      <c r="M127" s="21">
        <v>0</v>
      </c>
      <c r="N127" s="21">
        <v>0</v>
      </c>
      <c r="O127" s="21">
        <v>5172.8</v>
      </c>
      <c r="P127" s="23">
        <v>45791</v>
      </c>
      <c r="Q127" s="25">
        <v>2991</v>
      </c>
      <c r="R127" s="68">
        <v>5172.8</v>
      </c>
      <c r="S127" s="68">
        <v>374.03</v>
      </c>
      <c r="T127" s="68">
        <v>4798.7700000000004</v>
      </c>
      <c r="U127" s="51"/>
      <c r="V127" s="46" t="str">
        <f>VLOOKUP(H127,'CATEGORIZAÇÃO PARA PUBLICAÇÃO'!$A$1:$C$105,3,FALSE)</f>
        <v>LOCAÇÕES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604</v>
      </c>
      <c r="D128" s="19" t="s">
        <v>676</v>
      </c>
      <c r="E128" s="66">
        <v>2895180679</v>
      </c>
      <c r="F128" s="12" t="str">
        <f t="shared" si="0"/>
        <v>289.***.***-79</v>
      </c>
      <c r="G128" s="67" t="s">
        <v>202</v>
      </c>
      <c r="H128" s="19">
        <v>3611</v>
      </c>
      <c r="I128" s="20" t="s">
        <v>126</v>
      </c>
      <c r="J128" s="23">
        <v>45789</v>
      </c>
      <c r="K128" s="19">
        <v>4</v>
      </c>
      <c r="L128" s="21">
        <v>5018.4399999999996</v>
      </c>
      <c r="M128" s="21">
        <v>0</v>
      </c>
      <c r="N128" s="21">
        <v>0</v>
      </c>
      <c r="O128" s="21">
        <v>5018.4399999999996</v>
      </c>
      <c r="P128" s="23">
        <v>45791</v>
      </c>
      <c r="Q128" s="25">
        <v>2998</v>
      </c>
      <c r="R128" s="68">
        <v>5018.4399999999996</v>
      </c>
      <c r="S128" s="68">
        <v>339.29</v>
      </c>
      <c r="T128" s="68">
        <v>4679.1499999999996</v>
      </c>
      <c r="U128" s="51"/>
      <c r="V128" s="46" t="str">
        <f>VLOOKUP(H128,'CATEGORIZAÇÃO PARA PUBLICAÇÃO'!$A$1:$C$105,3,FALSE)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605</v>
      </c>
      <c r="D129" s="19" t="s">
        <v>676</v>
      </c>
      <c r="E129" s="66">
        <v>95644954668</v>
      </c>
      <c r="F129" s="12" t="str">
        <f t="shared" si="0"/>
        <v>956.***.***-68</v>
      </c>
      <c r="G129" s="67" t="s">
        <v>203</v>
      </c>
      <c r="H129" s="19">
        <v>3611</v>
      </c>
      <c r="I129" s="20" t="s">
        <v>126</v>
      </c>
      <c r="J129" s="23">
        <v>45789</v>
      </c>
      <c r="K129" s="19">
        <v>4</v>
      </c>
      <c r="L129" s="21">
        <v>9656.7000000000007</v>
      </c>
      <c r="M129" s="21">
        <v>0</v>
      </c>
      <c r="N129" s="21">
        <v>0</v>
      </c>
      <c r="O129" s="21">
        <v>9656.7000000000007</v>
      </c>
      <c r="P129" s="23">
        <v>45791</v>
      </c>
      <c r="Q129" s="25">
        <v>2994</v>
      </c>
      <c r="R129" s="68">
        <v>9656.7000000000007</v>
      </c>
      <c r="S129" s="68">
        <v>1604.27</v>
      </c>
      <c r="T129" s="68">
        <v>8052.43</v>
      </c>
      <c r="U129" s="51"/>
      <c r="V129" s="46" t="str">
        <f>VLOOKUP(H129,'CATEGORIZAÇÃO PARA PUBLICAÇÃO'!$A$1:$C$105,3,FALSE)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606</v>
      </c>
      <c r="D130" s="19" t="s">
        <v>676</v>
      </c>
      <c r="E130" s="66">
        <v>41733882000181</v>
      </c>
      <c r="F130" s="12">
        <f t="shared" si="0"/>
        <v>41733882000181</v>
      </c>
      <c r="G130" s="67" t="s">
        <v>204</v>
      </c>
      <c r="H130" s="19">
        <v>3920</v>
      </c>
      <c r="I130" s="20" t="s">
        <v>126</v>
      </c>
      <c r="J130" s="23">
        <v>45789</v>
      </c>
      <c r="K130" s="19">
        <v>4</v>
      </c>
      <c r="L130" s="21">
        <v>8648.9500000000007</v>
      </c>
      <c r="M130" s="21">
        <v>0</v>
      </c>
      <c r="N130" s="21">
        <v>0</v>
      </c>
      <c r="O130" s="21">
        <v>8648.9500000000007</v>
      </c>
      <c r="P130" s="23">
        <v>45791</v>
      </c>
      <c r="Q130" s="25">
        <v>3009</v>
      </c>
      <c r="R130" s="68">
        <v>8648.9499999999989</v>
      </c>
      <c r="S130" s="68">
        <v>415.15</v>
      </c>
      <c r="T130" s="68">
        <v>8233.7999999999993</v>
      </c>
      <c r="U130" s="51"/>
      <c r="V130" s="46" t="str">
        <f>VLOOKUP(H130,'CATEGORIZAÇÃO PARA PUBLICAÇÃO'!$A$1:$C$105,3,FALSE)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607</v>
      </c>
      <c r="D131" s="19" t="s">
        <v>676</v>
      </c>
      <c r="E131" s="66">
        <v>23732170000166</v>
      </c>
      <c r="F131" s="12">
        <f t="shared" si="0"/>
        <v>23732170000166</v>
      </c>
      <c r="G131" s="67" t="s">
        <v>205</v>
      </c>
      <c r="H131" s="19">
        <v>3920</v>
      </c>
      <c r="I131" s="20" t="s">
        <v>126</v>
      </c>
      <c r="J131" s="23">
        <v>45789</v>
      </c>
      <c r="K131" s="19">
        <v>4</v>
      </c>
      <c r="L131" s="21">
        <v>16007.38</v>
      </c>
      <c r="M131" s="21">
        <v>0</v>
      </c>
      <c r="N131" s="21">
        <v>0</v>
      </c>
      <c r="O131" s="21">
        <v>16007.38</v>
      </c>
      <c r="P131" s="23">
        <v>45791</v>
      </c>
      <c r="Q131" s="25">
        <v>3003</v>
      </c>
      <c r="R131" s="68">
        <v>16007.380000000001</v>
      </c>
      <c r="S131" s="68">
        <v>768.35</v>
      </c>
      <c r="T131" s="68">
        <v>15239.03</v>
      </c>
      <c r="U131" s="51"/>
      <c r="V131" s="46" t="str">
        <f>VLOOKUP(H131,'CATEGORIZAÇÃO PARA PUBLICAÇÃO'!$A$1:$C$105,3,FALSE)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608</v>
      </c>
      <c r="D132" s="19" t="s">
        <v>676</v>
      </c>
      <c r="E132" s="66">
        <v>22510183000128</v>
      </c>
      <c r="F132" s="12">
        <f t="shared" si="0"/>
        <v>22510183000128</v>
      </c>
      <c r="G132" s="67" t="s">
        <v>206</v>
      </c>
      <c r="H132" s="19">
        <v>3920</v>
      </c>
      <c r="I132" s="20" t="s">
        <v>126</v>
      </c>
      <c r="J132" s="23">
        <v>45789</v>
      </c>
      <c r="K132" s="19">
        <v>4</v>
      </c>
      <c r="L132" s="21">
        <v>13584.77</v>
      </c>
      <c r="M132" s="21">
        <v>0</v>
      </c>
      <c r="N132" s="21">
        <v>0</v>
      </c>
      <c r="O132" s="21">
        <v>13584.77</v>
      </c>
      <c r="P132" s="23">
        <v>45791</v>
      </c>
      <c r="Q132" s="25">
        <v>3016</v>
      </c>
      <c r="R132" s="68">
        <v>13584.77</v>
      </c>
      <c r="S132" s="68">
        <v>652.07000000000005</v>
      </c>
      <c r="T132" s="68">
        <v>12932.7</v>
      </c>
      <c r="U132" s="51"/>
      <c r="V132" s="46" t="str">
        <f>VLOOKUP(H132,'CATEGORIZAÇÃO PARA PUBLICAÇÃO'!$A$1:$C$105,3,FALSE)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609</v>
      </c>
      <c r="D133" s="19" t="s">
        <v>676</v>
      </c>
      <c r="E133" s="66">
        <v>38437345000180</v>
      </c>
      <c r="F133" s="12">
        <f t="shared" si="0"/>
        <v>38437345000180</v>
      </c>
      <c r="G133" s="67" t="s">
        <v>207</v>
      </c>
      <c r="H133" s="19">
        <v>3920</v>
      </c>
      <c r="I133" s="20" t="s">
        <v>126</v>
      </c>
      <c r="J133" s="23">
        <v>45789</v>
      </c>
      <c r="K133" s="19">
        <v>4</v>
      </c>
      <c r="L133" s="21">
        <v>10978.47</v>
      </c>
      <c r="M133" s="21">
        <v>0</v>
      </c>
      <c r="N133" s="21">
        <v>0</v>
      </c>
      <c r="O133" s="21">
        <v>10978.47</v>
      </c>
      <c r="P133" s="23">
        <v>45791</v>
      </c>
      <c r="Q133" s="25">
        <v>3007</v>
      </c>
      <c r="R133" s="68">
        <v>10978.47</v>
      </c>
      <c r="S133" s="68">
        <v>526.97</v>
      </c>
      <c r="T133" s="68">
        <v>10451.5</v>
      </c>
      <c r="U133" s="51"/>
      <c r="V133" s="46" t="str">
        <f>VLOOKUP(H133,'CATEGORIZAÇÃO PARA PUBLICAÇÃO'!$A$1:$C$105,3,FALSE)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610</v>
      </c>
      <c r="D134" s="19" t="s">
        <v>676</v>
      </c>
      <c r="E134" s="66">
        <v>14165537000116</v>
      </c>
      <c r="F134" s="12">
        <f t="shared" si="0"/>
        <v>14165537000116</v>
      </c>
      <c r="G134" s="67" t="s">
        <v>208</v>
      </c>
      <c r="H134" s="19">
        <v>3920</v>
      </c>
      <c r="I134" s="20" t="s">
        <v>126</v>
      </c>
      <c r="J134" s="23">
        <v>45789</v>
      </c>
      <c r="K134" s="19">
        <v>4</v>
      </c>
      <c r="L134" s="21">
        <v>8404.1</v>
      </c>
      <c r="M134" s="21">
        <v>0</v>
      </c>
      <c r="N134" s="21">
        <v>0</v>
      </c>
      <c r="O134" s="21">
        <v>8404.1</v>
      </c>
      <c r="P134" s="23">
        <v>45791</v>
      </c>
      <c r="Q134" s="25">
        <v>3018</v>
      </c>
      <c r="R134" s="68">
        <v>8404.1</v>
      </c>
      <c r="S134" s="68">
        <v>403.4</v>
      </c>
      <c r="T134" s="68">
        <v>8000.7</v>
      </c>
      <c r="U134" s="51"/>
      <c r="V134" s="46" t="str">
        <f>VLOOKUP(H134,'CATEGORIZAÇÃO PARA PUBLICAÇÃO'!$A$1:$C$105,3,FALSE)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611</v>
      </c>
      <c r="D135" s="19" t="s">
        <v>676</v>
      </c>
      <c r="E135" s="66">
        <v>11027551000165</v>
      </c>
      <c r="F135" s="12">
        <f t="shared" si="0"/>
        <v>11027551000165</v>
      </c>
      <c r="G135" s="67" t="s">
        <v>209</v>
      </c>
      <c r="H135" s="19">
        <v>3920</v>
      </c>
      <c r="I135" s="20" t="s">
        <v>126</v>
      </c>
      <c r="J135" s="23">
        <v>45789</v>
      </c>
      <c r="K135" s="19">
        <v>4</v>
      </c>
      <c r="L135" s="21">
        <v>7796.28</v>
      </c>
      <c r="M135" s="21">
        <v>0</v>
      </c>
      <c r="N135" s="21">
        <v>0</v>
      </c>
      <c r="O135" s="21">
        <v>7796.28</v>
      </c>
      <c r="P135" s="23">
        <v>45791</v>
      </c>
      <c r="Q135" s="25">
        <v>3001</v>
      </c>
      <c r="R135" s="68">
        <v>7796.2800000000007</v>
      </c>
      <c r="S135" s="68">
        <v>374.22</v>
      </c>
      <c r="T135" s="68">
        <v>7422.06</v>
      </c>
      <c r="U135" s="51"/>
      <c r="V135" s="46" t="str">
        <f>VLOOKUP(H135,'CATEGORIZAÇÃO PARA PUBLICAÇÃO'!$A$1:$C$105,3,FALSE)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612</v>
      </c>
      <c r="D136" s="19" t="s">
        <v>676</v>
      </c>
      <c r="E136" s="66">
        <v>38236252000197</v>
      </c>
      <c r="F136" s="12">
        <f t="shared" si="0"/>
        <v>38236252000197</v>
      </c>
      <c r="G136" s="67" t="s">
        <v>210</v>
      </c>
      <c r="H136" s="19">
        <v>3920</v>
      </c>
      <c r="I136" s="20" t="s">
        <v>126</v>
      </c>
      <c r="J136" s="23">
        <v>45789</v>
      </c>
      <c r="K136" s="19">
        <v>4</v>
      </c>
      <c r="L136" s="21">
        <v>24846.22</v>
      </c>
      <c r="M136" s="21">
        <v>0</v>
      </c>
      <c r="N136" s="21">
        <v>0</v>
      </c>
      <c r="O136" s="21">
        <v>24846.22</v>
      </c>
      <c r="P136" s="23">
        <v>45791</v>
      </c>
      <c r="Q136" s="25">
        <v>3008</v>
      </c>
      <c r="R136" s="68">
        <v>24846.219999999998</v>
      </c>
      <c r="S136" s="68">
        <v>1192.6199999999999</v>
      </c>
      <c r="T136" s="68">
        <v>23653.599999999999</v>
      </c>
      <c r="U136" s="51"/>
      <c r="V136" s="46" t="str">
        <f>VLOOKUP(H136,'CATEGORIZAÇÃO PARA PUBLICAÇÃO'!$A$1:$C$105,3,FALSE)</f>
        <v>LOCAÇÕES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613</v>
      </c>
      <c r="D137" s="19" t="s">
        <v>676</v>
      </c>
      <c r="E137" s="66">
        <v>34975444000164</v>
      </c>
      <c r="F137" s="12">
        <f t="shared" si="0"/>
        <v>34975444000164</v>
      </c>
      <c r="G137" s="67" t="s">
        <v>211</v>
      </c>
      <c r="H137" s="19">
        <v>3920</v>
      </c>
      <c r="I137" s="20" t="s">
        <v>126</v>
      </c>
      <c r="J137" s="23">
        <v>45789</v>
      </c>
      <c r="K137" s="19">
        <v>4</v>
      </c>
      <c r="L137" s="21">
        <v>41000</v>
      </c>
      <c r="M137" s="21">
        <v>0</v>
      </c>
      <c r="N137" s="21">
        <v>0</v>
      </c>
      <c r="O137" s="21">
        <v>41000</v>
      </c>
      <c r="P137" s="23">
        <v>45791</v>
      </c>
      <c r="Q137" s="25">
        <v>3004</v>
      </c>
      <c r="R137" s="68">
        <v>41000</v>
      </c>
      <c r="S137" s="68">
        <v>1968</v>
      </c>
      <c r="T137" s="68">
        <v>39032</v>
      </c>
      <c r="U137" s="51"/>
      <c r="V137" s="46" t="str">
        <f>VLOOKUP(H137,'CATEGORIZAÇÃO PARA PUBLICAÇÃO'!$A$1:$C$105,3,FALSE)</f>
        <v>LOCAÇÕES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614</v>
      </c>
      <c r="D138" s="19" t="s">
        <v>676</v>
      </c>
      <c r="E138" s="66">
        <v>15210046000102</v>
      </c>
      <c r="F138" s="12">
        <f t="shared" si="0"/>
        <v>15210046000102</v>
      </c>
      <c r="G138" s="67" t="s">
        <v>219</v>
      </c>
      <c r="H138" s="19">
        <v>3920</v>
      </c>
      <c r="I138" s="20" t="s">
        <v>126</v>
      </c>
      <c r="J138" s="23">
        <v>45789</v>
      </c>
      <c r="K138" s="19">
        <v>4</v>
      </c>
      <c r="L138" s="21">
        <v>4610.8100000000004</v>
      </c>
      <c r="M138" s="21">
        <v>0</v>
      </c>
      <c r="N138" s="21">
        <v>0</v>
      </c>
      <c r="O138" s="21">
        <v>4610.8100000000004</v>
      </c>
      <c r="P138" s="23">
        <v>45791</v>
      </c>
      <c r="Q138" s="25">
        <v>3014</v>
      </c>
      <c r="R138" s="68">
        <v>4610.8099999999995</v>
      </c>
      <c r="S138" s="68">
        <v>221.32</v>
      </c>
      <c r="T138" s="68">
        <v>4389.49</v>
      </c>
      <c r="U138" s="51"/>
      <c r="V138" s="46" t="str">
        <f>VLOOKUP(H138,'CATEGORIZAÇÃO PARA PUBLICAÇÃO'!$A$1:$C$105,3,FALSE)</f>
        <v>LOCAÇÕES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615</v>
      </c>
      <c r="D139" s="19" t="s">
        <v>676</v>
      </c>
      <c r="E139" s="66">
        <v>18124040000100</v>
      </c>
      <c r="F139" s="12">
        <f t="shared" si="0"/>
        <v>18124040000100</v>
      </c>
      <c r="G139" s="67" t="s">
        <v>224</v>
      </c>
      <c r="H139" s="19">
        <v>3920</v>
      </c>
      <c r="I139" s="20" t="s">
        <v>126</v>
      </c>
      <c r="J139" s="23">
        <v>45789</v>
      </c>
      <c r="K139" s="19">
        <v>4</v>
      </c>
      <c r="L139" s="21">
        <v>9924.69</v>
      </c>
      <c r="M139" s="21">
        <v>0</v>
      </c>
      <c r="N139" s="21">
        <v>0</v>
      </c>
      <c r="O139" s="21">
        <v>9924.69</v>
      </c>
      <c r="P139" s="23">
        <v>45791</v>
      </c>
      <c r="Q139" s="25">
        <v>3017</v>
      </c>
      <c r="R139" s="68">
        <v>9924.6899999999987</v>
      </c>
      <c r="S139" s="68">
        <v>476.39</v>
      </c>
      <c r="T139" s="68">
        <v>9448.2999999999993</v>
      </c>
      <c r="U139" s="51"/>
      <c r="V139" s="46" t="str">
        <f>VLOOKUP(H139,'CATEGORIZAÇÃO PARA PUBLICAÇÃO'!$A$1:$C$105,3,FALSE)</f>
        <v>LOCAÇÕES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616</v>
      </c>
      <c r="D140" s="19" t="s">
        <v>676</v>
      </c>
      <c r="E140" s="66">
        <v>8486867000100</v>
      </c>
      <c r="F140" s="12">
        <f t="shared" si="0"/>
        <v>8486867000100</v>
      </c>
      <c r="G140" s="67" t="s">
        <v>261</v>
      </c>
      <c r="H140" s="19">
        <v>3920</v>
      </c>
      <c r="I140" s="20" t="s">
        <v>126</v>
      </c>
      <c r="J140" s="23">
        <v>45789</v>
      </c>
      <c r="K140" s="19">
        <v>3</v>
      </c>
      <c r="L140" s="21">
        <v>12500</v>
      </c>
      <c r="M140" s="21">
        <v>0</v>
      </c>
      <c r="N140" s="21">
        <v>0</v>
      </c>
      <c r="O140" s="21">
        <v>12500</v>
      </c>
      <c r="P140" s="23">
        <v>45791</v>
      </c>
      <c r="Q140" s="25">
        <v>3013</v>
      </c>
      <c r="R140" s="68">
        <v>12500</v>
      </c>
      <c r="S140" s="68">
        <v>600</v>
      </c>
      <c r="T140" s="68">
        <v>11900</v>
      </c>
      <c r="U140" s="51"/>
      <c r="V140" s="46" t="str">
        <f>VLOOKUP(H140,'CATEGORIZAÇÃO PARA PUBLICAÇÃO'!$A$1:$C$105,3,FALSE)</f>
        <v>LOCAÇÕES</v>
      </c>
    </row>
    <row r="141" spans="1:22" s="13" customFormat="1" ht="72" customHeight="1" x14ac:dyDescent="0.25">
      <c r="A141" s="50">
        <v>1441</v>
      </c>
      <c r="B141" s="19">
        <v>1440011</v>
      </c>
      <c r="C141" s="19" t="s">
        <v>617</v>
      </c>
      <c r="D141" s="19" t="s">
        <v>676</v>
      </c>
      <c r="E141" s="66">
        <v>28309420000173</v>
      </c>
      <c r="F141" s="12">
        <f t="shared" si="0"/>
        <v>28309420000173</v>
      </c>
      <c r="G141" s="67" t="s">
        <v>264</v>
      </c>
      <c r="H141" s="19">
        <v>3921</v>
      </c>
      <c r="I141" s="20" t="s">
        <v>182</v>
      </c>
      <c r="J141" s="23">
        <v>45789</v>
      </c>
      <c r="K141" s="19">
        <v>4</v>
      </c>
      <c r="L141" s="21">
        <v>622.52</v>
      </c>
      <c r="M141" s="21">
        <v>31.13</v>
      </c>
      <c r="N141" s="21">
        <v>0</v>
      </c>
      <c r="O141" s="21">
        <v>591.39</v>
      </c>
      <c r="P141" s="23">
        <v>45790</v>
      </c>
      <c r="Q141" s="25">
        <v>2934</v>
      </c>
      <c r="R141" s="68">
        <v>591.39</v>
      </c>
      <c r="S141" s="68">
        <v>0</v>
      </c>
      <c r="T141" s="68">
        <v>591.39</v>
      </c>
      <c r="U141" s="51"/>
      <c r="V141" s="46" t="str">
        <f>VLOOKUP(H141,'CATEGORIZAÇÃO PARA PUBLICAÇÃO'!$A$1:$C$105,3,FALSE)</f>
        <v>PRESTAÇÃO DE SERVIÇOS</v>
      </c>
    </row>
    <row r="142" spans="1:22" s="13" customFormat="1" ht="72" customHeight="1" x14ac:dyDescent="0.25">
      <c r="A142" s="50">
        <v>1441</v>
      </c>
      <c r="B142" s="19">
        <v>1440011</v>
      </c>
      <c r="C142" s="19" t="s">
        <v>618</v>
      </c>
      <c r="D142" s="19" t="s">
        <v>676</v>
      </c>
      <c r="E142" s="66">
        <v>7132995000193</v>
      </c>
      <c r="F142" s="12">
        <f t="shared" si="0"/>
        <v>7132995000193</v>
      </c>
      <c r="G142" s="67" t="s">
        <v>269</v>
      </c>
      <c r="H142" s="19">
        <v>3955</v>
      </c>
      <c r="I142" s="20" t="s">
        <v>93</v>
      </c>
      <c r="J142" s="23">
        <v>45789</v>
      </c>
      <c r="K142" s="19">
        <v>6</v>
      </c>
      <c r="L142" s="21">
        <v>2002</v>
      </c>
      <c r="M142" s="21">
        <v>85.49</v>
      </c>
      <c r="N142" s="21">
        <v>0</v>
      </c>
      <c r="O142" s="21">
        <v>1916.51</v>
      </c>
      <c r="P142" s="23">
        <v>45791</v>
      </c>
      <c r="Q142" s="25">
        <v>3032</v>
      </c>
      <c r="R142" s="68">
        <v>1916.51</v>
      </c>
      <c r="S142" s="68">
        <v>0</v>
      </c>
      <c r="T142" s="68">
        <v>1916.51</v>
      </c>
      <c r="U142" s="51"/>
      <c r="V142" s="46" t="str">
        <f>VLOOKUP(H142,'CATEGORIZAÇÃO PARA PUBLICAÇÃO'!$A$1:$C$105,3,FALSE)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619</v>
      </c>
      <c r="D143" s="19" t="s">
        <v>676</v>
      </c>
      <c r="E143" s="66">
        <v>32100739000161</v>
      </c>
      <c r="F143" s="12">
        <f t="shared" si="0"/>
        <v>32100739000161</v>
      </c>
      <c r="G143" s="67" t="s">
        <v>272</v>
      </c>
      <c r="H143" s="19">
        <v>3920</v>
      </c>
      <c r="I143" s="20" t="s">
        <v>126</v>
      </c>
      <c r="J143" s="23">
        <v>45789</v>
      </c>
      <c r="K143" s="19">
        <v>4</v>
      </c>
      <c r="L143" s="21">
        <v>11407.49</v>
      </c>
      <c r="M143" s="21">
        <v>0</v>
      </c>
      <c r="N143" s="21">
        <v>0</v>
      </c>
      <c r="O143" s="21">
        <v>11407.49</v>
      </c>
      <c r="P143" s="23">
        <v>45791</v>
      </c>
      <c r="Q143" s="25">
        <v>3025</v>
      </c>
      <c r="R143" s="68">
        <v>11407.49</v>
      </c>
      <c r="S143" s="68">
        <v>547.55999999999995</v>
      </c>
      <c r="T143" s="68">
        <v>10859.93</v>
      </c>
      <c r="U143" s="51"/>
      <c r="V143" s="46" t="str">
        <f>VLOOKUP(H143,'CATEGORIZAÇÃO PARA PUBLICAÇÃO'!$A$1:$C$105,3,FALSE)</f>
        <v>LOCAÇÕES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620</v>
      </c>
      <c r="D144" s="19" t="s">
        <v>676</v>
      </c>
      <c r="E144" s="66">
        <v>9256973000160</v>
      </c>
      <c r="F144" s="12">
        <f t="shared" si="0"/>
        <v>9256973000160</v>
      </c>
      <c r="G144" s="67" t="s">
        <v>273</v>
      </c>
      <c r="H144" s="19">
        <v>3920</v>
      </c>
      <c r="I144" s="20" t="s">
        <v>126</v>
      </c>
      <c r="J144" s="23">
        <v>45789</v>
      </c>
      <c r="K144" s="19">
        <v>4</v>
      </c>
      <c r="L144" s="21">
        <v>10084.379999999999</v>
      </c>
      <c r="M144" s="21">
        <v>0</v>
      </c>
      <c r="N144" s="21">
        <v>0</v>
      </c>
      <c r="O144" s="21">
        <v>10084.379999999999</v>
      </c>
      <c r="P144" s="23">
        <v>45791</v>
      </c>
      <c r="Q144" s="25">
        <v>3012</v>
      </c>
      <c r="R144" s="68">
        <v>10084.379999999999</v>
      </c>
      <c r="S144" s="68">
        <v>484.05</v>
      </c>
      <c r="T144" s="68">
        <v>9600.33</v>
      </c>
      <c r="U144" s="51"/>
      <c r="V144" s="46" t="str">
        <f>VLOOKUP(H144,'CATEGORIZAÇÃO PARA PUBLICAÇÃO'!$A$1:$C$105,3,FALSE)</f>
        <v>LOCAÇÕES</v>
      </c>
    </row>
    <row r="145" spans="1:22" s="13" customFormat="1" ht="72" hidden="1" customHeight="1" x14ac:dyDescent="0.25">
      <c r="A145" s="50">
        <v>1441</v>
      </c>
      <c r="B145" s="19">
        <v>1440011</v>
      </c>
      <c r="C145" s="19" t="s">
        <v>621</v>
      </c>
      <c r="D145" s="19" t="s">
        <v>676</v>
      </c>
      <c r="E145" s="66">
        <v>29315416000180</v>
      </c>
      <c r="F145" s="12">
        <f t="shared" si="0"/>
        <v>29315416000180</v>
      </c>
      <c r="G145" s="67" t="s">
        <v>275</v>
      </c>
      <c r="H145" s="19">
        <v>3920</v>
      </c>
      <c r="I145" s="20" t="s">
        <v>126</v>
      </c>
      <c r="J145" s="23">
        <v>45789</v>
      </c>
      <c r="K145" s="19">
        <v>4</v>
      </c>
      <c r="L145" s="21">
        <v>2532.1799999999998</v>
      </c>
      <c r="M145" s="21">
        <v>0</v>
      </c>
      <c r="N145" s="21">
        <v>0</v>
      </c>
      <c r="O145" s="21">
        <v>2532.1799999999998</v>
      </c>
      <c r="P145" s="23">
        <v>45791</v>
      </c>
      <c r="Q145" s="25">
        <v>3020</v>
      </c>
      <c r="R145" s="68">
        <v>2532.1799999999998</v>
      </c>
      <c r="S145" s="68">
        <v>121.54</v>
      </c>
      <c r="T145" s="68">
        <v>2410.64</v>
      </c>
      <c r="U145" s="51"/>
      <c r="V145" s="46" t="str">
        <f>VLOOKUP(H145,'CATEGORIZAÇÃO PARA PUBLICAÇÃO'!$A$1:$C$105,3,FALSE)</f>
        <v>LOCAÇÕES</v>
      </c>
    </row>
    <row r="146" spans="1:22" s="13" customFormat="1" ht="72" customHeight="1" x14ac:dyDescent="0.25">
      <c r="A146" s="50">
        <v>1441</v>
      </c>
      <c r="B146" s="19">
        <v>1440011</v>
      </c>
      <c r="C146" s="19" t="s">
        <v>622</v>
      </c>
      <c r="D146" s="19" t="s">
        <v>676</v>
      </c>
      <c r="E146" s="66">
        <v>9475334000196</v>
      </c>
      <c r="F146" s="12">
        <f t="shared" si="0"/>
        <v>9475334000196</v>
      </c>
      <c r="G146" s="67" t="s">
        <v>279</v>
      </c>
      <c r="H146" s="19">
        <v>3999</v>
      </c>
      <c r="I146" s="20" t="s">
        <v>225</v>
      </c>
      <c r="J146" s="23">
        <v>45789</v>
      </c>
      <c r="K146" s="19">
        <v>3</v>
      </c>
      <c r="L146" s="21">
        <v>9365.4</v>
      </c>
      <c r="M146" s="21">
        <v>0</v>
      </c>
      <c r="N146" s="21">
        <v>0</v>
      </c>
      <c r="O146" s="21">
        <v>9365.4</v>
      </c>
      <c r="P146" s="23">
        <v>45790</v>
      </c>
      <c r="Q146" s="25">
        <v>2955</v>
      </c>
      <c r="R146" s="68">
        <v>9365.4000000000015</v>
      </c>
      <c r="S146" s="68">
        <v>449.54</v>
      </c>
      <c r="T146" s="68">
        <v>8915.86</v>
      </c>
      <c r="U146" s="51"/>
      <c r="V146" s="46" t="str">
        <f>VLOOKUP(H146,'CATEGORIZAÇÃO PARA PUBLICAÇÃO'!$A$1:$C$105,3,FALSE)</f>
        <v>PRESTAÇÃO DE SERVIÇOS</v>
      </c>
    </row>
    <row r="147" spans="1:22" s="13" customFormat="1" ht="72" customHeight="1" x14ac:dyDescent="0.25">
      <c r="A147" s="50">
        <v>1441</v>
      </c>
      <c r="B147" s="19">
        <v>1440011</v>
      </c>
      <c r="C147" s="19" t="s">
        <v>623</v>
      </c>
      <c r="D147" s="19" t="s">
        <v>676</v>
      </c>
      <c r="E147" s="66">
        <v>2623259000114</v>
      </c>
      <c r="F147" s="12">
        <f t="shared" si="0"/>
        <v>2623259000114</v>
      </c>
      <c r="G147" s="67" t="s">
        <v>280</v>
      </c>
      <c r="H147" s="19">
        <v>3961</v>
      </c>
      <c r="I147" s="20" t="s">
        <v>281</v>
      </c>
      <c r="J147" s="23">
        <v>45789</v>
      </c>
      <c r="K147" s="19">
        <v>4</v>
      </c>
      <c r="L147" s="21">
        <v>974.52</v>
      </c>
      <c r="M147" s="21">
        <v>27.29</v>
      </c>
      <c r="N147" s="21">
        <v>0</v>
      </c>
      <c r="O147" s="21">
        <v>947.23</v>
      </c>
      <c r="P147" s="23">
        <v>45790</v>
      </c>
      <c r="Q147" s="25">
        <v>2936</v>
      </c>
      <c r="R147" s="68">
        <v>947.23</v>
      </c>
      <c r="S147" s="68">
        <v>0</v>
      </c>
      <c r="T147" s="68">
        <v>947.23</v>
      </c>
      <c r="U147" s="51"/>
      <c r="V147" s="46" t="str">
        <f>VLOOKUP(H147,'CATEGORIZAÇÃO PARA PUBLICAÇÃO'!$A$1:$C$105,3,FALSE)</f>
        <v>PRESTAÇÃO DE SERVIÇOS</v>
      </c>
    </row>
    <row r="148" spans="1:22" s="13" customFormat="1" ht="72" hidden="1" customHeight="1" x14ac:dyDescent="0.25">
      <c r="A148" s="50">
        <v>1441</v>
      </c>
      <c r="B148" s="19">
        <v>1440011</v>
      </c>
      <c r="C148" s="19" t="s">
        <v>624</v>
      </c>
      <c r="D148" s="19" t="s">
        <v>676</v>
      </c>
      <c r="E148" s="66">
        <v>64486426000180</v>
      </c>
      <c r="F148" s="12">
        <f t="shared" si="0"/>
        <v>64486426000180</v>
      </c>
      <c r="G148" s="67" t="s">
        <v>289</v>
      </c>
      <c r="H148" s="19">
        <v>3920</v>
      </c>
      <c r="I148" s="20" t="s">
        <v>126</v>
      </c>
      <c r="J148" s="23">
        <v>45789</v>
      </c>
      <c r="K148" s="19">
        <v>1</v>
      </c>
      <c r="L148" s="21">
        <v>8333.33</v>
      </c>
      <c r="M148" s="21">
        <v>0</v>
      </c>
      <c r="N148" s="21">
        <v>0</v>
      </c>
      <c r="O148" s="21">
        <v>8333.33</v>
      </c>
      <c r="P148" s="23">
        <v>45791</v>
      </c>
      <c r="Q148" s="25">
        <v>3031</v>
      </c>
      <c r="R148" s="68">
        <v>8333.33</v>
      </c>
      <c r="S148" s="68">
        <v>1215.95</v>
      </c>
      <c r="T148" s="68">
        <v>7117.38</v>
      </c>
      <c r="U148" s="51"/>
      <c r="V148" s="46" t="str">
        <f>VLOOKUP(H148,'CATEGORIZAÇÃO PARA PUBLICAÇÃO'!$A$1:$C$105,3,FALSE)</f>
        <v>LOCAÇÕES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625</v>
      </c>
      <c r="D149" s="19" t="s">
        <v>676</v>
      </c>
      <c r="E149" s="66">
        <v>3922282000172</v>
      </c>
      <c r="F149" s="12">
        <f t="shared" si="0"/>
        <v>3922282000172</v>
      </c>
      <c r="G149" s="67" t="s">
        <v>299</v>
      </c>
      <c r="H149" s="19">
        <v>3920</v>
      </c>
      <c r="I149" s="20" t="s">
        <v>126</v>
      </c>
      <c r="J149" s="23">
        <v>45789</v>
      </c>
      <c r="K149" s="19">
        <v>1</v>
      </c>
      <c r="L149" s="21">
        <v>426.67</v>
      </c>
      <c r="M149" s="21">
        <v>0</v>
      </c>
      <c r="N149" s="21">
        <v>0</v>
      </c>
      <c r="O149" s="21">
        <v>426.67</v>
      </c>
      <c r="P149" s="23">
        <v>45791</v>
      </c>
      <c r="Q149" s="25">
        <v>3026</v>
      </c>
      <c r="R149" s="68">
        <v>426.67</v>
      </c>
      <c r="S149" s="68">
        <v>20.48</v>
      </c>
      <c r="T149" s="68">
        <v>406.19</v>
      </c>
      <c r="U149" s="51"/>
      <c r="V149" s="46" t="str">
        <f>VLOOKUP(H149,'CATEGORIZAÇÃO PARA PUBLICAÇÃO'!$A$1:$C$105,3,FALSE)</f>
        <v>LOCAÇÕES</v>
      </c>
    </row>
    <row r="150" spans="1:22" s="13" customFormat="1" ht="72" hidden="1" customHeight="1" x14ac:dyDescent="0.25">
      <c r="A150" s="50">
        <v>1441</v>
      </c>
      <c r="B150" s="19">
        <v>1440005</v>
      </c>
      <c r="C150" s="19" t="s">
        <v>626</v>
      </c>
      <c r="D150" s="19" t="s">
        <v>676</v>
      </c>
      <c r="E150" s="66">
        <v>201182000169</v>
      </c>
      <c r="F150" s="12">
        <f t="shared" si="0"/>
        <v>201182000169</v>
      </c>
      <c r="G150" s="67" t="s">
        <v>105</v>
      </c>
      <c r="H150" s="19">
        <v>3008</v>
      </c>
      <c r="I150" s="20" t="s">
        <v>106</v>
      </c>
      <c r="J150" s="23">
        <v>45790</v>
      </c>
      <c r="K150" s="19">
        <v>4</v>
      </c>
      <c r="L150" s="21">
        <v>4781</v>
      </c>
      <c r="M150" s="21">
        <v>0</v>
      </c>
      <c r="N150" s="21">
        <v>0</v>
      </c>
      <c r="O150" s="21">
        <v>4781</v>
      </c>
      <c r="P150" s="23">
        <v>45790</v>
      </c>
      <c r="Q150" s="25">
        <v>103</v>
      </c>
      <c r="R150" s="68">
        <v>4781</v>
      </c>
      <c r="S150" s="68">
        <v>0</v>
      </c>
      <c r="T150" s="68">
        <v>4781</v>
      </c>
      <c r="U150" s="51"/>
      <c r="V150" s="46" t="str">
        <f>VLOOKUP(H150,'CATEGORIZAÇÃO PARA PUBLICAÇÃO'!$A$1:$C$105,3,FALSE)</f>
        <v>FORNECIMENTO DE BENS</v>
      </c>
    </row>
    <row r="151" spans="1:22" s="13" customFormat="1" ht="72" hidden="1" customHeight="1" x14ac:dyDescent="0.25">
      <c r="A151" s="50">
        <v>1441</v>
      </c>
      <c r="B151" s="19">
        <v>1440005</v>
      </c>
      <c r="C151" s="19" t="s">
        <v>627</v>
      </c>
      <c r="D151" s="19" t="s">
        <v>676</v>
      </c>
      <c r="E151" s="66">
        <v>66455593000199</v>
      </c>
      <c r="F151" s="12">
        <f t="shared" si="0"/>
        <v>66455593000199</v>
      </c>
      <c r="G151" s="67" t="s">
        <v>107</v>
      </c>
      <c r="H151" s="19">
        <v>5214</v>
      </c>
      <c r="I151" s="20" t="s">
        <v>108</v>
      </c>
      <c r="J151" s="23">
        <v>45790</v>
      </c>
      <c r="K151" s="19">
        <v>1</v>
      </c>
      <c r="L151" s="21">
        <v>24268.5</v>
      </c>
      <c r="M151" s="21">
        <v>0</v>
      </c>
      <c r="N151" s="21">
        <v>0</v>
      </c>
      <c r="O151" s="21">
        <v>24268.5</v>
      </c>
      <c r="P151" s="23">
        <v>45790</v>
      </c>
      <c r="Q151" s="25">
        <v>104</v>
      </c>
      <c r="R151" s="68">
        <v>24268.5</v>
      </c>
      <c r="S151" s="68">
        <v>291.22000000000003</v>
      </c>
      <c r="T151" s="68">
        <v>23977.279999999999</v>
      </c>
      <c r="U151" s="51"/>
      <c r="V151" s="46" t="str">
        <f>VLOOKUP(H151,'CATEGORIZAÇÃO PARA PUBLICAÇÃO'!$A$1:$C$105,3,FALSE)</f>
        <v>FORNECIMENTO DE BENS</v>
      </c>
    </row>
    <row r="152" spans="1:22" s="13" customFormat="1" ht="72" hidden="1" customHeight="1" x14ac:dyDescent="0.25">
      <c r="A152" s="50">
        <v>1441</v>
      </c>
      <c r="B152" s="19">
        <v>1440005</v>
      </c>
      <c r="C152" s="19" t="s">
        <v>628</v>
      </c>
      <c r="D152" s="19" t="s">
        <v>676</v>
      </c>
      <c r="E152" s="66">
        <v>17138140000123</v>
      </c>
      <c r="F152" s="12">
        <f t="shared" si="0"/>
        <v>17138140000123</v>
      </c>
      <c r="G152" s="67" t="s">
        <v>110</v>
      </c>
      <c r="H152" s="19">
        <v>3008</v>
      </c>
      <c r="I152" s="20" t="s">
        <v>106</v>
      </c>
      <c r="J152" s="23">
        <v>45790</v>
      </c>
      <c r="K152" s="19">
        <v>3</v>
      </c>
      <c r="L152" s="21">
        <v>24000</v>
      </c>
      <c r="M152" s="21">
        <v>0</v>
      </c>
      <c r="N152" s="21">
        <v>0</v>
      </c>
      <c r="O152" s="21">
        <v>24000</v>
      </c>
      <c r="P152" s="23">
        <v>45790</v>
      </c>
      <c r="Q152" s="25">
        <v>106</v>
      </c>
      <c r="R152" s="68">
        <v>24000</v>
      </c>
      <c r="S152" s="68">
        <v>288</v>
      </c>
      <c r="T152" s="68">
        <v>23712</v>
      </c>
      <c r="U152" s="51"/>
      <c r="V152" s="46" t="str">
        <f>VLOOKUP(H152,'CATEGORIZAÇÃO PARA PUBLICAÇÃO'!$A$1:$C$105,3,FALSE)</f>
        <v>FORNECIMENTO DE BENS</v>
      </c>
    </row>
    <row r="153" spans="1:22" s="13" customFormat="1" ht="72" hidden="1" customHeight="1" x14ac:dyDescent="0.25">
      <c r="A153" s="50">
        <v>1441</v>
      </c>
      <c r="B153" s="19">
        <v>1440005</v>
      </c>
      <c r="C153" s="19" t="s">
        <v>629</v>
      </c>
      <c r="D153" s="19" t="s">
        <v>676</v>
      </c>
      <c r="E153" s="66">
        <v>13743953000191</v>
      </c>
      <c r="F153" s="12">
        <f t="shared" si="0"/>
        <v>13743953000191</v>
      </c>
      <c r="G153" s="67" t="s">
        <v>112</v>
      </c>
      <c r="H153" s="19">
        <v>3008</v>
      </c>
      <c r="I153" s="20" t="s">
        <v>106</v>
      </c>
      <c r="J153" s="23">
        <v>45790</v>
      </c>
      <c r="K153" s="19">
        <v>3</v>
      </c>
      <c r="L153" s="21">
        <v>769.7</v>
      </c>
      <c r="M153" s="21">
        <v>0</v>
      </c>
      <c r="N153" s="21">
        <v>0</v>
      </c>
      <c r="O153" s="21">
        <v>769.7</v>
      </c>
      <c r="P153" s="23">
        <v>45797</v>
      </c>
      <c r="Q153" s="25">
        <v>112</v>
      </c>
      <c r="R153" s="68">
        <v>769.7</v>
      </c>
      <c r="S153" s="68">
        <v>0</v>
      </c>
      <c r="T153" s="68">
        <v>769.7</v>
      </c>
      <c r="U153" s="51"/>
      <c r="V153" s="46" t="str">
        <f>VLOOKUP(H153,'CATEGORIZAÇÃO PARA PUBLICAÇÃO'!$A$1:$C$105,3,FALSE)</f>
        <v>FORNECIMENTO DE BENS</v>
      </c>
    </row>
    <row r="154" spans="1:22" s="13" customFormat="1" ht="72" customHeight="1" x14ac:dyDescent="0.25">
      <c r="A154" s="50">
        <v>1441</v>
      </c>
      <c r="B154" s="19">
        <v>1440011</v>
      </c>
      <c r="C154" s="19" t="s">
        <v>630</v>
      </c>
      <c r="D154" s="19" t="s">
        <v>676</v>
      </c>
      <c r="E154" s="66">
        <v>33683111000107</v>
      </c>
      <c r="F154" s="12">
        <f t="shared" si="0"/>
        <v>33683111000107</v>
      </c>
      <c r="G154" s="67" t="s">
        <v>246</v>
      </c>
      <c r="H154" s="19">
        <v>4002</v>
      </c>
      <c r="I154" s="20" t="s">
        <v>247</v>
      </c>
      <c r="J154" s="23">
        <v>45790</v>
      </c>
      <c r="K154" s="19">
        <v>3</v>
      </c>
      <c r="L154" s="21">
        <v>54826.39</v>
      </c>
      <c r="M154" s="21">
        <v>0</v>
      </c>
      <c r="N154" s="21">
        <v>0</v>
      </c>
      <c r="O154" s="21">
        <v>54826.39</v>
      </c>
      <c r="P154" s="23">
        <v>45791</v>
      </c>
      <c r="Q154" s="25">
        <v>3039</v>
      </c>
      <c r="R154" s="68">
        <v>54826.39</v>
      </c>
      <c r="S154" s="68">
        <v>2631.67</v>
      </c>
      <c r="T154" s="68">
        <v>52194.720000000001</v>
      </c>
      <c r="U154" s="51"/>
      <c r="V154" s="46" t="str">
        <f>VLOOKUP(H154,'CATEGORIZAÇÃO PARA PUBLICAÇÃO'!$A$1:$C$105,3,FALSE)</f>
        <v>PRESTAÇÃO DE SERVIÇOS</v>
      </c>
    </row>
    <row r="155" spans="1:22" s="13" customFormat="1" ht="72" customHeight="1" x14ac:dyDescent="0.25">
      <c r="A155" s="50">
        <v>1441</v>
      </c>
      <c r="B155" s="19">
        <v>1440011</v>
      </c>
      <c r="C155" s="19" t="s">
        <v>489</v>
      </c>
      <c r="D155" s="19" t="s">
        <v>676</v>
      </c>
      <c r="E155" s="66">
        <v>46019498000135</v>
      </c>
      <c r="F155" s="12">
        <f t="shared" si="0"/>
        <v>46019498000135</v>
      </c>
      <c r="G155" s="67" t="s">
        <v>249</v>
      </c>
      <c r="H155" s="19">
        <v>4002</v>
      </c>
      <c r="I155" s="20" t="s">
        <v>247</v>
      </c>
      <c r="J155" s="23">
        <v>45790</v>
      </c>
      <c r="K155" s="19">
        <v>7</v>
      </c>
      <c r="L155" s="21">
        <v>7157.5</v>
      </c>
      <c r="M155" s="21">
        <v>0</v>
      </c>
      <c r="N155" s="21">
        <v>0</v>
      </c>
      <c r="O155" s="21">
        <v>7157.5</v>
      </c>
      <c r="P155" s="23">
        <v>45791</v>
      </c>
      <c r="Q155" s="25">
        <v>3036</v>
      </c>
      <c r="R155" s="68">
        <v>7157.5</v>
      </c>
      <c r="S155" s="68">
        <v>343.56</v>
      </c>
      <c r="T155" s="68">
        <v>6813.94</v>
      </c>
      <c r="U155" s="51"/>
      <c r="V155" s="46" t="str">
        <f>VLOOKUP(H155,'CATEGORIZAÇÃO PARA PUBLICAÇÃO'!$A$1:$C$105,3,FALSE)</f>
        <v>PRESTAÇÃO DE SERVIÇOS</v>
      </c>
    </row>
    <row r="156" spans="1:22" s="13" customFormat="1" ht="72" customHeight="1" x14ac:dyDescent="0.25">
      <c r="A156" s="50">
        <v>1441</v>
      </c>
      <c r="B156" s="19">
        <v>1440011</v>
      </c>
      <c r="C156" s="19" t="s">
        <v>489</v>
      </c>
      <c r="D156" s="19" t="s">
        <v>676</v>
      </c>
      <c r="E156" s="66">
        <v>46019498000135</v>
      </c>
      <c r="F156" s="12">
        <f t="shared" si="0"/>
        <v>46019498000135</v>
      </c>
      <c r="G156" s="67" t="s">
        <v>249</v>
      </c>
      <c r="H156" s="19">
        <v>4002</v>
      </c>
      <c r="I156" s="20" t="s">
        <v>247</v>
      </c>
      <c r="J156" s="23">
        <v>45790</v>
      </c>
      <c r="K156" s="19">
        <v>8</v>
      </c>
      <c r="L156" s="21">
        <v>3321.82</v>
      </c>
      <c r="M156" s="21">
        <v>0</v>
      </c>
      <c r="N156" s="21">
        <v>0</v>
      </c>
      <c r="O156" s="21">
        <v>3321.82</v>
      </c>
      <c r="P156" s="23">
        <v>45792</v>
      </c>
      <c r="Q156" s="25">
        <v>3057</v>
      </c>
      <c r="R156" s="68">
        <v>3321.8199999999997</v>
      </c>
      <c r="S156" s="68">
        <v>159.44999999999999</v>
      </c>
      <c r="T156" s="68">
        <v>3162.37</v>
      </c>
      <c r="U156" s="51"/>
      <c r="V156" s="46" t="str">
        <f>VLOOKUP(H156,'CATEGORIZAÇÃO PARA PUBLICAÇÃO'!$A$1:$C$105,3,FALSE)</f>
        <v>PRESTAÇÃO DE SERVIÇOS</v>
      </c>
    </row>
    <row r="157" spans="1:22" s="13" customFormat="1" ht="72" customHeight="1" x14ac:dyDescent="0.25">
      <c r="A157" s="50">
        <v>1441</v>
      </c>
      <c r="B157" s="19">
        <v>1440011</v>
      </c>
      <c r="C157" s="19" t="s">
        <v>498</v>
      </c>
      <c r="D157" s="19" t="s">
        <v>676</v>
      </c>
      <c r="E157" s="66">
        <v>7346326000114</v>
      </c>
      <c r="F157" s="12">
        <f t="shared" si="0"/>
        <v>7346326000114</v>
      </c>
      <c r="G157" s="67" t="s">
        <v>255</v>
      </c>
      <c r="H157" s="19">
        <v>4002</v>
      </c>
      <c r="I157" s="20" t="s">
        <v>247</v>
      </c>
      <c r="J157" s="23">
        <v>45790</v>
      </c>
      <c r="K157" s="19">
        <v>4</v>
      </c>
      <c r="L157" s="21">
        <v>9774</v>
      </c>
      <c r="M157" s="21">
        <v>0</v>
      </c>
      <c r="N157" s="21">
        <v>0</v>
      </c>
      <c r="O157" s="21">
        <v>9774</v>
      </c>
      <c r="P157" s="23">
        <v>45791</v>
      </c>
      <c r="Q157" s="25">
        <v>3030</v>
      </c>
      <c r="R157" s="68">
        <v>9774</v>
      </c>
      <c r="S157" s="68">
        <v>469.15</v>
      </c>
      <c r="T157" s="68">
        <v>9304.85</v>
      </c>
      <c r="U157" s="51"/>
      <c r="V157" s="46" t="str">
        <f>VLOOKUP(H157,'CATEGORIZAÇÃO PARA PUBLICAÇÃO'!$A$1:$C$105,3,FALSE)</f>
        <v>PRESTAÇÃO DE SERVIÇOS</v>
      </c>
    </row>
    <row r="158" spans="1:22" s="13" customFormat="1" ht="72" customHeight="1" x14ac:dyDescent="0.25">
      <c r="A158" s="50">
        <v>1441</v>
      </c>
      <c r="B158" s="19">
        <v>1440011</v>
      </c>
      <c r="C158" s="19" t="s">
        <v>631</v>
      </c>
      <c r="D158" s="19" t="s">
        <v>676</v>
      </c>
      <c r="E158" s="66">
        <v>81243735000148</v>
      </c>
      <c r="F158" s="12">
        <f t="shared" si="0"/>
        <v>81243735000148</v>
      </c>
      <c r="G158" s="67" t="s">
        <v>257</v>
      </c>
      <c r="H158" s="19">
        <v>4002</v>
      </c>
      <c r="I158" s="20" t="s">
        <v>247</v>
      </c>
      <c r="J158" s="23">
        <v>45790</v>
      </c>
      <c r="K158" s="19">
        <v>4</v>
      </c>
      <c r="L158" s="21">
        <v>25878.91</v>
      </c>
      <c r="M158" s="21">
        <v>0</v>
      </c>
      <c r="N158" s="21">
        <v>0</v>
      </c>
      <c r="O158" s="21">
        <v>25878.91</v>
      </c>
      <c r="P158" s="23">
        <v>45791</v>
      </c>
      <c r="Q158" s="25">
        <v>3035</v>
      </c>
      <c r="R158" s="68">
        <v>25878.91</v>
      </c>
      <c r="S158" s="68">
        <v>1242.19</v>
      </c>
      <c r="T158" s="68">
        <v>24636.720000000001</v>
      </c>
      <c r="U158" s="51"/>
      <c r="V158" s="46" t="str">
        <f>VLOOKUP(H158,'CATEGORIZAÇÃO PARA PUBLICAÇÃO'!$A$1:$C$105,3,FALSE)</f>
        <v>PRESTAÇÃO DE SERVIÇOS</v>
      </c>
    </row>
    <row r="159" spans="1:22" s="13" customFormat="1" ht="72" customHeight="1" x14ac:dyDescent="0.25">
      <c r="A159" s="50">
        <v>1441</v>
      </c>
      <c r="B159" s="19">
        <v>1440011</v>
      </c>
      <c r="C159" s="19" t="s">
        <v>632</v>
      </c>
      <c r="D159" s="19" t="s">
        <v>676</v>
      </c>
      <c r="E159" s="66">
        <v>5381960000162</v>
      </c>
      <c r="F159" s="12">
        <f t="shared" si="0"/>
        <v>5381960000162</v>
      </c>
      <c r="G159" s="67" t="s">
        <v>258</v>
      </c>
      <c r="H159" s="19">
        <v>3921</v>
      </c>
      <c r="I159" s="20" t="s">
        <v>182</v>
      </c>
      <c r="J159" s="23">
        <v>45790</v>
      </c>
      <c r="K159" s="19">
        <v>4</v>
      </c>
      <c r="L159" s="21">
        <v>16574</v>
      </c>
      <c r="M159" s="21">
        <v>696.11</v>
      </c>
      <c r="N159" s="21">
        <v>0</v>
      </c>
      <c r="O159" s="21">
        <v>15877.89</v>
      </c>
      <c r="P159" s="23">
        <v>45792</v>
      </c>
      <c r="Q159" s="25">
        <v>3058</v>
      </c>
      <c r="R159" s="68">
        <v>15877.89</v>
      </c>
      <c r="S159" s="68">
        <v>0</v>
      </c>
      <c r="T159" s="68">
        <v>15877.89</v>
      </c>
      <c r="U159" s="51"/>
      <c r="V159" s="46" t="str">
        <f>VLOOKUP(H159,'CATEGORIZAÇÃO PARA PUBLICAÇÃO'!$A$1:$C$105,3,FALSE)</f>
        <v>PRESTAÇÃO DE SERVIÇOS</v>
      </c>
    </row>
    <row r="160" spans="1:22" s="13" customFormat="1" ht="72" customHeight="1" x14ac:dyDescent="0.25">
      <c r="A160" s="50">
        <v>1441</v>
      </c>
      <c r="B160" s="19">
        <v>1440011</v>
      </c>
      <c r="C160" s="19" t="s">
        <v>633</v>
      </c>
      <c r="D160" s="19" t="s">
        <v>676</v>
      </c>
      <c r="E160" s="66">
        <v>14822303000102</v>
      </c>
      <c r="F160" s="12">
        <f t="shared" si="0"/>
        <v>14822303000102</v>
      </c>
      <c r="G160" s="67" t="s">
        <v>287</v>
      </c>
      <c r="H160" s="19">
        <v>4002</v>
      </c>
      <c r="I160" s="20" t="s">
        <v>247</v>
      </c>
      <c r="J160" s="23">
        <v>45790</v>
      </c>
      <c r="K160" s="19">
        <v>4</v>
      </c>
      <c r="L160" s="21">
        <v>33430.639999999999</v>
      </c>
      <c r="M160" s="21">
        <v>0</v>
      </c>
      <c r="N160" s="21">
        <v>0</v>
      </c>
      <c r="O160" s="21">
        <v>33430.639999999999</v>
      </c>
      <c r="P160" s="23">
        <v>45792</v>
      </c>
      <c r="Q160" s="25">
        <v>3056</v>
      </c>
      <c r="R160" s="68">
        <v>33430.639999999999</v>
      </c>
      <c r="S160" s="68">
        <v>1604.67</v>
      </c>
      <c r="T160" s="68">
        <v>31825.97</v>
      </c>
      <c r="U160" s="51"/>
      <c r="V160" s="46" t="str">
        <f>VLOOKUP(H160,'CATEGORIZAÇÃO PARA PUBLICAÇÃO'!$A$1:$C$105,3,FALSE)</f>
        <v>PRESTAÇÃO DE SERVIÇOS</v>
      </c>
    </row>
    <row r="161" spans="1:22" s="13" customFormat="1" ht="72" customHeight="1" x14ac:dyDescent="0.25">
      <c r="A161" s="50">
        <v>1441</v>
      </c>
      <c r="B161" s="19">
        <v>1440011</v>
      </c>
      <c r="C161" s="19" t="s">
        <v>634</v>
      </c>
      <c r="D161" s="19" t="s">
        <v>676</v>
      </c>
      <c r="E161" s="66">
        <v>6880466000105</v>
      </c>
      <c r="F161" s="12">
        <f t="shared" si="0"/>
        <v>6880466000105</v>
      </c>
      <c r="G161" s="67" t="s">
        <v>291</v>
      </c>
      <c r="H161" s="19">
        <v>3939</v>
      </c>
      <c r="I161" s="20" t="s">
        <v>292</v>
      </c>
      <c r="J161" s="23">
        <v>45790</v>
      </c>
      <c r="K161" s="19">
        <v>4</v>
      </c>
      <c r="L161" s="21">
        <v>440</v>
      </c>
      <c r="M161" s="21">
        <v>6.48</v>
      </c>
      <c r="N161" s="21">
        <v>0</v>
      </c>
      <c r="O161" s="21">
        <v>433.52</v>
      </c>
      <c r="P161" s="23">
        <v>45792</v>
      </c>
      <c r="Q161" s="25">
        <v>3054</v>
      </c>
      <c r="R161" s="68">
        <v>433.52</v>
      </c>
      <c r="S161" s="68">
        <v>21.12</v>
      </c>
      <c r="T161" s="68">
        <v>412.4</v>
      </c>
      <c r="U161" s="51"/>
      <c r="V161" s="46" t="str">
        <f>VLOOKUP(H161,'CATEGORIZAÇÃO PARA PUBLICAÇÃO'!$A$1:$C$105,3,FALSE)</f>
        <v>PRESTAÇÃO DE SERVIÇOS</v>
      </c>
    </row>
    <row r="162" spans="1:22" s="13" customFormat="1" ht="72" hidden="1" customHeight="1" x14ac:dyDescent="0.25">
      <c r="A162" s="50">
        <v>1441</v>
      </c>
      <c r="B162" s="19">
        <v>1440005</v>
      </c>
      <c r="C162" s="19" t="s">
        <v>635</v>
      </c>
      <c r="D162" s="19" t="s">
        <v>676</v>
      </c>
      <c r="E162" s="66">
        <v>32032538000174</v>
      </c>
      <c r="F162" s="12">
        <f t="shared" si="0"/>
        <v>32032538000174</v>
      </c>
      <c r="G162" s="67" t="s">
        <v>306</v>
      </c>
      <c r="H162" s="19">
        <v>3016</v>
      </c>
      <c r="I162" s="20" t="s">
        <v>305</v>
      </c>
      <c r="J162" s="23">
        <v>45790</v>
      </c>
      <c r="K162" s="19">
        <v>3</v>
      </c>
      <c r="L162" s="21">
        <v>8969.4</v>
      </c>
      <c r="M162" s="21">
        <v>0</v>
      </c>
      <c r="N162" s="21">
        <v>0</v>
      </c>
      <c r="O162" s="21">
        <v>8969.4</v>
      </c>
      <c r="P162" s="23">
        <v>45790</v>
      </c>
      <c r="Q162" s="25">
        <v>105</v>
      </c>
      <c r="R162" s="68">
        <v>8969.4</v>
      </c>
      <c r="S162" s="68">
        <v>0</v>
      </c>
      <c r="T162" s="68">
        <v>8969.4</v>
      </c>
      <c r="U162" s="51"/>
      <c r="V162" s="46" t="str">
        <f>VLOOKUP(H162,'CATEGORIZAÇÃO PARA PUBLICAÇÃO'!$A$1:$C$105,3,FALSE)</f>
        <v>FORNECIMENTO DE BENS</v>
      </c>
    </row>
    <row r="163" spans="1:22" s="13" customFormat="1" ht="72" customHeight="1" x14ac:dyDescent="0.25">
      <c r="A163" s="50">
        <v>1441</v>
      </c>
      <c r="B163" s="19">
        <v>1440011</v>
      </c>
      <c r="C163" s="19" t="s">
        <v>636</v>
      </c>
      <c r="D163" s="19" t="s">
        <v>676</v>
      </c>
      <c r="E163" s="66">
        <v>7346326000114</v>
      </c>
      <c r="F163" s="12">
        <f t="shared" si="0"/>
        <v>7346326000114</v>
      </c>
      <c r="G163" s="67" t="s">
        <v>255</v>
      </c>
      <c r="H163" s="19">
        <v>4002</v>
      </c>
      <c r="I163" s="20" t="s">
        <v>247</v>
      </c>
      <c r="J163" s="23">
        <v>45790</v>
      </c>
      <c r="K163" s="19">
        <v>2</v>
      </c>
      <c r="L163" s="21">
        <v>6664.2</v>
      </c>
      <c r="M163" s="21">
        <v>0</v>
      </c>
      <c r="N163" s="21">
        <v>0</v>
      </c>
      <c r="O163" s="21">
        <v>6664.2</v>
      </c>
      <c r="P163" s="23">
        <v>45791</v>
      </c>
      <c r="Q163" s="25">
        <v>3027</v>
      </c>
      <c r="R163" s="68">
        <v>6664.2</v>
      </c>
      <c r="S163" s="68">
        <v>319.88</v>
      </c>
      <c r="T163" s="68">
        <v>6344.32</v>
      </c>
      <c r="U163" s="51"/>
      <c r="V163" s="46" t="str">
        <f>VLOOKUP(H163,'CATEGORIZAÇÃO PARA PUBLICAÇÃO'!$A$1:$C$105,3,FALSE)</f>
        <v>PRESTAÇÃO DE SERVIÇOS</v>
      </c>
    </row>
    <row r="164" spans="1:22" s="13" customFormat="1" ht="72" customHeight="1" x14ac:dyDescent="0.25">
      <c r="A164" s="50">
        <v>1441</v>
      </c>
      <c r="B164" s="19">
        <v>1440011</v>
      </c>
      <c r="C164" s="19" t="s">
        <v>636</v>
      </c>
      <c r="D164" s="19" t="s">
        <v>676</v>
      </c>
      <c r="E164" s="66">
        <v>7346326000114</v>
      </c>
      <c r="F164" s="12">
        <f t="shared" si="0"/>
        <v>7346326000114</v>
      </c>
      <c r="G164" s="67" t="s">
        <v>255</v>
      </c>
      <c r="H164" s="19">
        <v>4002</v>
      </c>
      <c r="I164" s="20" t="s">
        <v>247</v>
      </c>
      <c r="J164" s="23">
        <v>45790</v>
      </c>
      <c r="K164" s="19">
        <v>3</v>
      </c>
      <c r="L164" s="21">
        <v>9841.85</v>
      </c>
      <c r="M164" s="21">
        <v>0</v>
      </c>
      <c r="N164" s="21">
        <v>0</v>
      </c>
      <c r="O164" s="21">
        <v>9841.85</v>
      </c>
      <c r="P164" s="23">
        <v>45791</v>
      </c>
      <c r="Q164" s="25">
        <v>3028</v>
      </c>
      <c r="R164" s="68">
        <v>9841.85</v>
      </c>
      <c r="S164" s="68">
        <v>472.41</v>
      </c>
      <c r="T164" s="68">
        <v>9369.44</v>
      </c>
      <c r="U164" s="51"/>
      <c r="V164" s="46" t="str">
        <f>VLOOKUP(H164,'CATEGORIZAÇÃO PARA PUBLICAÇÃO'!$A$1:$C$105,3,FALSE)</f>
        <v>PRESTAÇÃO DE SERVIÇOS</v>
      </c>
    </row>
    <row r="165" spans="1:22" s="13" customFormat="1" ht="72" customHeight="1" x14ac:dyDescent="0.25">
      <c r="A165" s="50">
        <v>1441</v>
      </c>
      <c r="B165" s="19">
        <v>1440011</v>
      </c>
      <c r="C165" s="19" t="s">
        <v>636</v>
      </c>
      <c r="D165" s="19" t="s">
        <v>676</v>
      </c>
      <c r="E165" s="66">
        <v>7346326000114</v>
      </c>
      <c r="F165" s="12">
        <f t="shared" si="0"/>
        <v>7346326000114</v>
      </c>
      <c r="G165" s="67" t="s">
        <v>255</v>
      </c>
      <c r="H165" s="19">
        <v>4002</v>
      </c>
      <c r="I165" s="20" t="s">
        <v>247</v>
      </c>
      <c r="J165" s="23">
        <v>45790</v>
      </c>
      <c r="K165" s="19">
        <v>4</v>
      </c>
      <c r="L165" s="21">
        <v>9733.3700000000008</v>
      </c>
      <c r="M165" s="21">
        <v>0</v>
      </c>
      <c r="N165" s="21">
        <v>0</v>
      </c>
      <c r="O165" s="21">
        <v>9733.3700000000008</v>
      </c>
      <c r="P165" s="23">
        <v>45791</v>
      </c>
      <c r="Q165" s="25">
        <v>3029</v>
      </c>
      <c r="R165" s="68">
        <v>9733.3700000000008</v>
      </c>
      <c r="S165" s="68">
        <v>467.2</v>
      </c>
      <c r="T165" s="68">
        <v>9266.17</v>
      </c>
      <c r="U165" s="51"/>
      <c r="V165" s="46" t="str">
        <f>VLOOKUP(H165,'CATEGORIZAÇÃO PARA PUBLICAÇÃO'!$A$1:$C$105,3,FALSE)</f>
        <v>PRESTAÇÃO DE SERVIÇOS</v>
      </c>
    </row>
    <row r="166" spans="1:22" s="13" customFormat="1" ht="72" hidden="1" customHeight="1" x14ac:dyDescent="0.25">
      <c r="A166" s="50">
        <v>1441</v>
      </c>
      <c r="B166" s="19">
        <v>1440005</v>
      </c>
      <c r="C166" s="19" t="s">
        <v>637</v>
      </c>
      <c r="D166" s="19" t="s">
        <v>676</v>
      </c>
      <c r="E166" s="66">
        <v>58069360000120</v>
      </c>
      <c r="F166" s="12">
        <f t="shared" si="0"/>
        <v>58069360000120</v>
      </c>
      <c r="G166" s="67" t="s">
        <v>109</v>
      </c>
      <c r="H166" s="19">
        <v>4006</v>
      </c>
      <c r="I166" s="20" t="s">
        <v>57</v>
      </c>
      <c r="J166" s="23">
        <v>45791</v>
      </c>
      <c r="K166" s="19">
        <v>5</v>
      </c>
      <c r="L166" s="21">
        <v>13049.06</v>
      </c>
      <c r="M166" s="21">
        <v>0</v>
      </c>
      <c r="N166" s="21">
        <v>0</v>
      </c>
      <c r="O166" s="21">
        <v>13049.06</v>
      </c>
      <c r="P166" s="23">
        <v>45792</v>
      </c>
      <c r="Q166" s="25">
        <v>108</v>
      </c>
      <c r="R166" s="68">
        <v>13049.06</v>
      </c>
      <c r="S166" s="68">
        <v>626.35</v>
      </c>
      <c r="T166" s="68">
        <v>12422.71</v>
      </c>
      <c r="U166" s="51"/>
      <c r="V166" s="46" t="str">
        <f>VLOOKUP(H166,'CATEGORIZAÇÃO PARA PUBLICAÇÃO'!$A$1:$C$105,3,FALSE)</f>
        <v>FORNECIMENTO DE BENS</v>
      </c>
    </row>
    <row r="167" spans="1:22" s="13" customFormat="1" ht="72" hidden="1" customHeight="1" x14ac:dyDescent="0.25">
      <c r="A167" s="50">
        <v>1441</v>
      </c>
      <c r="B167" s="19">
        <v>1440005</v>
      </c>
      <c r="C167" s="19" t="s">
        <v>638</v>
      </c>
      <c r="D167" s="19" t="s">
        <v>676</v>
      </c>
      <c r="E167" s="66">
        <v>41156351000173</v>
      </c>
      <c r="F167" s="12">
        <f t="shared" si="0"/>
        <v>41156351000173</v>
      </c>
      <c r="G167" s="67" t="s">
        <v>117</v>
      </c>
      <c r="H167" s="19">
        <v>5212</v>
      </c>
      <c r="I167" s="20" t="s">
        <v>54</v>
      </c>
      <c r="J167" s="23">
        <v>45791</v>
      </c>
      <c r="K167" s="19">
        <v>1</v>
      </c>
      <c r="L167" s="21">
        <v>50375</v>
      </c>
      <c r="M167" s="21">
        <v>0</v>
      </c>
      <c r="N167" s="21">
        <v>0</v>
      </c>
      <c r="O167" s="21">
        <v>50375</v>
      </c>
      <c r="P167" s="23">
        <v>45792</v>
      </c>
      <c r="Q167" s="25">
        <v>110</v>
      </c>
      <c r="R167" s="68">
        <v>50375</v>
      </c>
      <c r="S167" s="68">
        <v>604.5</v>
      </c>
      <c r="T167" s="68">
        <v>49770.5</v>
      </c>
      <c r="U167" s="51"/>
      <c r="V167" s="46" t="str">
        <f>VLOOKUP(H167,'CATEGORIZAÇÃO PARA PUBLICAÇÃO'!$A$1:$C$105,3,FALSE)</f>
        <v>FORNECIMENTO DE BENS</v>
      </c>
    </row>
    <row r="168" spans="1:22" s="13" customFormat="1" ht="72" customHeight="1" x14ac:dyDescent="0.25">
      <c r="A168" s="50">
        <v>1441</v>
      </c>
      <c r="B168" s="19">
        <v>1440011</v>
      </c>
      <c r="C168" s="19" t="s">
        <v>639</v>
      </c>
      <c r="D168" s="19" t="s">
        <v>676</v>
      </c>
      <c r="E168" s="66">
        <v>13360985000108</v>
      </c>
      <c r="F168" s="12">
        <f t="shared" si="0"/>
        <v>13360985000108</v>
      </c>
      <c r="G168" s="67" t="s">
        <v>227</v>
      </c>
      <c r="H168" s="19">
        <v>3906</v>
      </c>
      <c r="I168" s="20" t="s">
        <v>228</v>
      </c>
      <c r="J168" s="23">
        <v>45791</v>
      </c>
      <c r="K168" s="19">
        <v>2</v>
      </c>
      <c r="L168" s="21">
        <v>97674.61</v>
      </c>
      <c r="M168" s="21">
        <v>0</v>
      </c>
      <c r="N168" s="21">
        <v>0</v>
      </c>
      <c r="O168" s="21">
        <v>97674.61</v>
      </c>
      <c r="P168" s="23">
        <v>45792</v>
      </c>
      <c r="Q168" s="25">
        <v>3068</v>
      </c>
      <c r="R168" s="68">
        <v>97674.61</v>
      </c>
      <c r="S168" s="68">
        <v>4688.38</v>
      </c>
      <c r="T168" s="68">
        <v>92986.23</v>
      </c>
      <c r="U168" s="51"/>
      <c r="V168" s="46" t="str">
        <f>VLOOKUP(H168,'CATEGORIZAÇÃO PARA PUBLICAÇÃO'!$A$1:$C$105,3,FALSE)</f>
        <v>PRESTAÇÃO DE SERVIÇOS</v>
      </c>
    </row>
    <row r="169" spans="1:22" s="13" customFormat="1" ht="72" customHeight="1" x14ac:dyDescent="0.25">
      <c r="A169" s="50">
        <v>1441</v>
      </c>
      <c r="B169" s="19">
        <v>1440011</v>
      </c>
      <c r="C169" s="19" t="s">
        <v>639</v>
      </c>
      <c r="D169" s="19" t="s">
        <v>676</v>
      </c>
      <c r="E169" s="66">
        <v>13360985000108</v>
      </c>
      <c r="F169" s="12">
        <f t="shared" si="0"/>
        <v>13360985000108</v>
      </c>
      <c r="G169" s="67" t="s">
        <v>227</v>
      </c>
      <c r="H169" s="19">
        <v>3906</v>
      </c>
      <c r="I169" s="20" t="s">
        <v>228</v>
      </c>
      <c r="J169" s="23">
        <v>45791</v>
      </c>
      <c r="K169" s="19">
        <v>3</v>
      </c>
      <c r="L169" s="21">
        <v>89400</v>
      </c>
      <c r="M169" s="21">
        <v>0</v>
      </c>
      <c r="N169" s="21">
        <v>0</v>
      </c>
      <c r="O169" s="21">
        <v>89400</v>
      </c>
      <c r="P169" s="23">
        <v>45792</v>
      </c>
      <c r="Q169" s="25">
        <v>3069</v>
      </c>
      <c r="R169" s="68">
        <v>89400</v>
      </c>
      <c r="S169" s="68">
        <v>4291.2</v>
      </c>
      <c r="T169" s="68">
        <v>85108.800000000003</v>
      </c>
      <c r="U169" s="51"/>
      <c r="V169" s="46" t="str">
        <f>VLOOKUP(H169,'CATEGORIZAÇÃO PARA PUBLICAÇÃO'!$A$1:$C$105,3,FALSE)</f>
        <v>PRESTAÇÃO DE SERVIÇOS</v>
      </c>
    </row>
    <row r="170" spans="1:22" s="13" customFormat="1" ht="72" customHeight="1" x14ac:dyDescent="0.25">
      <c r="A170" s="50">
        <v>1441</v>
      </c>
      <c r="B170" s="19">
        <v>1440011</v>
      </c>
      <c r="C170" s="19" t="s">
        <v>640</v>
      </c>
      <c r="D170" s="19" t="s">
        <v>676</v>
      </c>
      <c r="E170" s="66">
        <v>34028316001509</v>
      </c>
      <c r="F170" s="12">
        <f t="shared" si="0"/>
        <v>34028316001509</v>
      </c>
      <c r="G170" s="67" t="s">
        <v>232</v>
      </c>
      <c r="H170" s="19">
        <v>3915</v>
      </c>
      <c r="I170" s="20" t="s">
        <v>233</v>
      </c>
      <c r="J170" s="23">
        <v>45791</v>
      </c>
      <c r="K170" s="19" t="s">
        <v>482</v>
      </c>
      <c r="L170" s="21">
        <v>35120.11</v>
      </c>
      <c r="M170" s="21">
        <v>0</v>
      </c>
      <c r="N170" s="21">
        <v>0</v>
      </c>
      <c r="O170" s="21">
        <v>35120.11</v>
      </c>
      <c r="P170" s="23">
        <v>45792</v>
      </c>
      <c r="Q170" s="25">
        <v>3060</v>
      </c>
      <c r="R170" s="68">
        <v>35120.11</v>
      </c>
      <c r="S170" s="68">
        <v>0</v>
      </c>
      <c r="T170" s="68">
        <v>35120.11</v>
      </c>
      <c r="U170" s="51" t="s">
        <v>483</v>
      </c>
      <c r="V170" s="46" t="str">
        <f>VLOOKUP(H170,'CATEGORIZAÇÃO PARA PUBLICAÇÃO'!$A$1:$C$105,3,FALSE)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1440005</v>
      </c>
      <c r="C171" s="19" t="s">
        <v>641</v>
      </c>
      <c r="D171" s="19" t="s">
        <v>676</v>
      </c>
      <c r="E171" s="66">
        <v>4602789000101</v>
      </c>
      <c r="F171" s="12">
        <f t="shared" si="0"/>
        <v>4602789000101</v>
      </c>
      <c r="G171" s="67" t="s">
        <v>304</v>
      </c>
      <c r="H171" s="19">
        <v>3016</v>
      </c>
      <c r="I171" s="20" t="s">
        <v>305</v>
      </c>
      <c r="J171" s="23">
        <v>45791</v>
      </c>
      <c r="K171" s="19">
        <v>1</v>
      </c>
      <c r="L171" s="21">
        <v>221160</v>
      </c>
      <c r="M171" s="21">
        <v>0</v>
      </c>
      <c r="N171" s="21">
        <v>0</v>
      </c>
      <c r="O171" s="21">
        <v>221160</v>
      </c>
      <c r="P171" s="23">
        <v>45792</v>
      </c>
      <c r="Q171" s="25">
        <v>109</v>
      </c>
      <c r="R171" s="68">
        <v>221160</v>
      </c>
      <c r="S171" s="68">
        <v>2653.92</v>
      </c>
      <c r="T171" s="68">
        <v>218506.08</v>
      </c>
      <c r="U171" s="51"/>
      <c r="V171" s="46" t="str">
        <f>VLOOKUP(H171,'CATEGORIZAÇÃO PARA PUBLICAÇÃO'!$A$1:$C$105,3,FALSE)</f>
        <v>FORNECIMENTO DE BENS</v>
      </c>
    </row>
    <row r="172" spans="1:22" s="13" customFormat="1" ht="72" customHeight="1" x14ac:dyDescent="0.25">
      <c r="A172" s="50">
        <v>1441</v>
      </c>
      <c r="B172" s="19">
        <v>1440006</v>
      </c>
      <c r="C172" s="19" t="s">
        <v>642</v>
      </c>
      <c r="D172" s="19" t="s">
        <v>676</v>
      </c>
      <c r="E172" s="66">
        <v>1017250000105</v>
      </c>
      <c r="F172" s="12">
        <f t="shared" si="0"/>
        <v>1017250000105</v>
      </c>
      <c r="G172" s="67" t="s">
        <v>118</v>
      </c>
      <c r="H172" s="19">
        <v>3304</v>
      </c>
      <c r="I172" s="20" t="s">
        <v>119</v>
      </c>
      <c r="J172" s="23">
        <v>45792</v>
      </c>
      <c r="K172" s="19">
        <v>3</v>
      </c>
      <c r="L172" s="21">
        <v>685.49</v>
      </c>
      <c r="M172" s="21">
        <v>0</v>
      </c>
      <c r="N172" s="21">
        <v>0</v>
      </c>
      <c r="O172" s="21">
        <v>685.49</v>
      </c>
      <c r="P172" s="23">
        <v>45793</v>
      </c>
      <c r="Q172" s="25">
        <v>28</v>
      </c>
      <c r="R172" s="68">
        <v>685.49</v>
      </c>
      <c r="S172" s="68">
        <v>17.100000000000001</v>
      </c>
      <c r="T172" s="68">
        <v>668.39</v>
      </c>
      <c r="U172" s="51"/>
      <c r="V172" s="46" t="str">
        <f>VLOOKUP(H172,'CATEGORIZAÇÃO PARA PUBLICAÇÃO'!$A$1:$C$105,3,FALSE)</f>
        <v>PRESTAÇÃO DE SERVIÇOS</v>
      </c>
    </row>
    <row r="173" spans="1:22" s="13" customFormat="1" ht="72" customHeight="1" x14ac:dyDescent="0.25">
      <c r="A173" s="50">
        <v>1441</v>
      </c>
      <c r="B173" s="19">
        <v>1440011</v>
      </c>
      <c r="C173" s="19" t="s">
        <v>643</v>
      </c>
      <c r="D173" s="19" t="s">
        <v>676</v>
      </c>
      <c r="E173" s="66">
        <v>1017250000105</v>
      </c>
      <c r="F173" s="12">
        <f t="shared" si="0"/>
        <v>1017250000105</v>
      </c>
      <c r="G173" s="67" t="s">
        <v>118</v>
      </c>
      <c r="H173" s="19">
        <v>3304</v>
      </c>
      <c r="I173" s="20" t="s">
        <v>119</v>
      </c>
      <c r="J173" s="23">
        <v>45792</v>
      </c>
      <c r="K173" s="19">
        <v>6</v>
      </c>
      <c r="L173" s="21">
        <v>18831.82</v>
      </c>
      <c r="M173" s="21">
        <v>0</v>
      </c>
      <c r="N173" s="21">
        <v>0</v>
      </c>
      <c r="O173" s="21">
        <v>18831.82</v>
      </c>
      <c r="P173" s="23">
        <v>45793</v>
      </c>
      <c r="Q173" s="25">
        <v>3089</v>
      </c>
      <c r="R173" s="68">
        <v>18831.82</v>
      </c>
      <c r="S173" s="68">
        <v>459.05</v>
      </c>
      <c r="T173" s="68">
        <v>18372.77</v>
      </c>
      <c r="U173" s="51"/>
      <c r="V173" s="46" t="str">
        <f>VLOOKUP(H173,'CATEGORIZAÇÃO PARA PUBLICAÇÃO'!$A$1:$C$105,3,FALSE)</f>
        <v>PRESTAÇÃO DE SERVIÇOS</v>
      </c>
    </row>
    <row r="174" spans="1:22" s="13" customFormat="1" ht="72" customHeight="1" x14ac:dyDescent="0.25">
      <c r="A174" s="50">
        <v>1441</v>
      </c>
      <c r="B174" s="19">
        <v>1440011</v>
      </c>
      <c r="C174" s="19" t="s">
        <v>643</v>
      </c>
      <c r="D174" s="19" t="s">
        <v>676</v>
      </c>
      <c r="E174" s="66">
        <v>1017250000105</v>
      </c>
      <c r="F174" s="12">
        <f t="shared" si="0"/>
        <v>1017250000105</v>
      </c>
      <c r="G174" s="67" t="s">
        <v>118</v>
      </c>
      <c r="H174" s="19">
        <v>3304</v>
      </c>
      <c r="I174" s="20" t="s">
        <v>119</v>
      </c>
      <c r="J174" s="23">
        <v>45792</v>
      </c>
      <c r="K174" s="19">
        <v>7</v>
      </c>
      <c r="L174" s="21">
        <v>8936.76</v>
      </c>
      <c r="M174" s="21">
        <v>0</v>
      </c>
      <c r="N174" s="21">
        <v>0</v>
      </c>
      <c r="O174" s="21">
        <v>8936.76</v>
      </c>
      <c r="P174" s="23">
        <v>45793</v>
      </c>
      <c r="Q174" s="25">
        <v>3091</v>
      </c>
      <c r="R174" s="68">
        <v>8936.76</v>
      </c>
      <c r="S174" s="68">
        <v>219.66</v>
      </c>
      <c r="T174" s="68">
        <v>8717.1</v>
      </c>
      <c r="U174" s="51"/>
      <c r="V174" s="46" t="str">
        <f>VLOOKUP(H174,'CATEGORIZAÇÃO PARA PUBLICAÇÃO'!$A$1:$C$105,3,FALSE)</f>
        <v>PRESTAÇÃO DE SERVIÇOS</v>
      </c>
    </row>
    <row r="175" spans="1:22" s="13" customFormat="1" ht="72" customHeight="1" x14ac:dyDescent="0.25">
      <c r="A175" s="50">
        <v>1441</v>
      </c>
      <c r="B175" s="19">
        <v>1440011</v>
      </c>
      <c r="C175" s="19" t="s">
        <v>644</v>
      </c>
      <c r="D175" s="19" t="s">
        <v>676</v>
      </c>
      <c r="E175" s="66">
        <v>40432544000147</v>
      </c>
      <c r="F175" s="12">
        <f t="shared" si="0"/>
        <v>40432544000147</v>
      </c>
      <c r="G175" s="67" t="s">
        <v>237</v>
      </c>
      <c r="H175" s="19">
        <v>4004</v>
      </c>
      <c r="I175" s="20" t="s">
        <v>238</v>
      </c>
      <c r="J175" s="23">
        <v>45792</v>
      </c>
      <c r="K175" s="19">
        <v>1</v>
      </c>
      <c r="L175" s="21">
        <v>1295.68</v>
      </c>
      <c r="M175" s="21">
        <v>0</v>
      </c>
      <c r="N175" s="21">
        <v>0</v>
      </c>
      <c r="O175" s="21">
        <v>1295.68</v>
      </c>
      <c r="P175" s="23">
        <v>45792</v>
      </c>
      <c r="Q175" s="25" t="s">
        <v>481</v>
      </c>
      <c r="R175" s="68">
        <v>1295.68</v>
      </c>
      <c r="S175" s="68">
        <v>62.2</v>
      </c>
      <c r="T175" s="68">
        <v>1233.48</v>
      </c>
      <c r="U175" s="51" t="s">
        <v>484</v>
      </c>
      <c r="V175" s="46" t="str">
        <f>VLOOKUP(H175,'CATEGORIZAÇÃO PARA PUBLICAÇÃO'!$A$1:$C$105,3,FALSE)</f>
        <v>PRESTAÇÃO DE SERVIÇOS</v>
      </c>
    </row>
    <row r="176" spans="1:22" s="13" customFormat="1" ht="72" customHeight="1" x14ac:dyDescent="0.25">
      <c r="A176" s="50">
        <v>1441</v>
      </c>
      <c r="B176" s="19">
        <v>1440011</v>
      </c>
      <c r="C176" s="19" t="s">
        <v>645</v>
      </c>
      <c r="D176" s="19" t="s">
        <v>676</v>
      </c>
      <c r="E176" s="66">
        <v>5381960000162</v>
      </c>
      <c r="F176" s="12">
        <f t="shared" si="0"/>
        <v>5381960000162</v>
      </c>
      <c r="G176" s="67" t="s">
        <v>258</v>
      </c>
      <c r="H176" s="19">
        <v>3921</v>
      </c>
      <c r="I176" s="20" t="s">
        <v>182</v>
      </c>
      <c r="J176" s="23">
        <v>45792</v>
      </c>
      <c r="K176" s="19">
        <v>4</v>
      </c>
      <c r="L176" s="21">
        <v>1106.28</v>
      </c>
      <c r="M176" s="21">
        <v>46.46</v>
      </c>
      <c r="N176" s="21">
        <v>0</v>
      </c>
      <c r="O176" s="21">
        <v>1059.82</v>
      </c>
      <c r="P176" s="23">
        <v>45793</v>
      </c>
      <c r="Q176" s="25">
        <v>3085</v>
      </c>
      <c r="R176" s="68">
        <v>1059.82</v>
      </c>
      <c r="S176" s="68">
        <v>0</v>
      </c>
      <c r="T176" s="68">
        <v>1059.82</v>
      </c>
      <c r="U176" s="51"/>
      <c r="V176" s="46" t="str">
        <f>VLOOKUP(H176,'CATEGORIZAÇÃO PARA PUBLICAÇÃO'!$A$1:$C$105,3,FALSE)</f>
        <v>PRESTAÇÃO DE SERVIÇOS</v>
      </c>
    </row>
    <row r="177" spans="1:22" s="13" customFormat="1" ht="72" customHeight="1" x14ac:dyDescent="0.25">
      <c r="A177" s="50">
        <v>1441</v>
      </c>
      <c r="B177" s="19">
        <v>1440011</v>
      </c>
      <c r="C177" s="19" t="s">
        <v>646</v>
      </c>
      <c r="D177" s="19" t="s">
        <v>676</v>
      </c>
      <c r="E177" s="66">
        <v>21103315000134</v>
      </c>
      <c r="F177" s="12">
        <f t="shared" si="0"/>
        <v>21103315000134</v>
      </c>
      <c r="G177" s="67" t="s">
        <v>259</v>
      </c>
      <c r="H177" s="19">
        <v>3903</v>
      </c>
      <c r="I177" s="20" t="s">
        <v>59</v>
      </c>
      <c r="J177" s="23">
        <v>45792</v>
      </c>
      <c r="K177" s="19">
        <v>4</v>
      </c>
      <c r="L177" s="21">
        <v>16614.5</v>
      </c>
      <c r="M177" s="21">
        <v>0</v>
      </c>
      <c r="N177" s="21">
        <v>0</v>
      </c>
      <c r="O177" s="21">
        <v>16614.5</v>
      </c>
      <c r="P177" s="23">
        <v>45793</v>
      </c>
      <c r="Q177" s="25">
        <v>3077</v>
      </c>
      <c r="R177" s="68">
        <v>16614.5</v>
      </c>
      <c r="S177" s="68">
        <v>0</v>
      </c>
      <c r="T177" s="68">
        <v>16614.5</v>
      </c>
      <c r="U177" s="51"/>
      <c r="V177" s="46" t="str">
        <f>VLOOKUP(H177,'CATEGORIZAÇÃO PARA PUBLICAÇÃO'!$A$1:$C$105,3,FALSE)</f>
        <v>PRESTAÇÃO DE SERVIÇOS</v>
      </c>
    </row>
    <row r="178" spans="1:22" s="13" customFormat="1" ht="72" customHeight="1" x14ac:dyDescent="0.25">
      <c r="A178" s="50">
        <v>1441</v>
      </c>
      <c r="B178" s="19">
        <v>1440011</v>
      </c>
      <c r="C178" s="19" t="s">
        <v>525</v>
      </c>
      <c r="D178" s="19" t="s">
        <v>676</v>
      </c>
      <c r="E178" s="66">
        <v>5666393000190</v>
      </c>
      <c r="F178" s="12">
        <f t="shared" si="0"/>
        <v>5666393000190</v>
      </c>
      <c r="G178" s="67" t="s">
        <v>282</v>
      </c>
      <c r="H178" s="19">
        <v>3305</v>
      </c>
      <c r="I178" s="20" t="s">
        <v>84</v>
      </c>
      <c r="J178" s="23">
        <v>45792</v>
      </c>
      <c r="K178" s="19">
        <v>2</v>
      </c>
      <c r="L178" s="21">
        <v>35.99</v>
      </c>
      <c r="M178" s="21">
        <v>1.08</v>
      </c>
      <c r="N178" s="21">
        <v>0</v>
      </c>
      <c r="O178" s="21">
        <v>34.910000000000004</v>
      </c>
      <c r="P178" s="23">
        <v>45793</v>
      </c>
      <c r="Q178" s="25">
        <v>3078</v>
      </c>
      <c r="R178" s="68">
        <v>34.909999999999997</v>
      </c>
      <c r="S178" s="68">
        <v>0</v>
      </c>
      <c r="T178" s="68">
        <v>34.909999999999997</v>
      </c>
      <c r="U178" s="51"/>
      <c r="V178" s="46" t="str">
        <f>VLOOKUP(H178,'CATEGORIZAÇÃO PARA PUBLICAÇÃO'!$A$1:$C$105,3,FALSE)</f>
        <v>PRESTAÇÃO DE SERVIÇOS</v>
      </c>
    </row>
    <row r="179" spans="1:22" s="13" customFormat="1" ht="72" customHeight="1" x14ac:dyDescent="0.25">
      <c r="A179" s="50">
        <v>1441</v>
      </c>
      <c r="B179" s="19">
        <v>1440011</v>
      </c>
      <c r="C179" s="19" t="s">
        <v>647</v>
      </c>
      <c r="D179" s="19" t="s">
        <v>676</v>
      </c>
      <c r="E179" s="66">
        <v>5666393000190</v>
      </c>
      <c r="F179" s="12">
        <f t="shared" si="0"/>
        <v>5666393000190</v>
      </c>
      <c r="G179" s="67" t="s">
        <v>282</v>
      </c>
      <c r="H179" s="19">
        <v>3305</v>
      </c>
      <c r="I179" s="20" t="s">
        <v>84</v>
      </c>
      <c r="J179" s="23">
        <v>45792</v>
      </c>
      <c r="K179" s="19">
        <v>1</v>
      </c>
      <c r="L179" s="21">
        <v>71.98</v>
      </c>
      <c r="M179" s="21">
        <v>2.16</v>
      </c>
      <c r="N179" s="21">
        <v>0</v>
      </c>
      <c r="O179" s="21">
        <v>69.820000000000007</v>
      </c>
      <c r="P179" s="23">
        <v>45793</v>
      </c>
      <c r="Q179" s="25">
        <v>3080</v>
      </c>
      <c r="R179" s="68">
        <v>69.819999999999993</v>
      </c>
      <c r="S179" s="68">
        <v>0</v>
      </c>
      <c r="T179" s="68">
        <v>69.819999999999993</v>
      </c>
      <c r="U179" s="51"/>
      <c r="V179" s="46" t="str">
        <f>VLOOKUP(H179,'CATEGORIZAÇÃO PARA PUBLICAÇÃO'!$A$1:$C$105,3,FALSE)</f>
        <v>PRESTAÇÃO DE SERVIÇOS</v>
      </c>
    </row>
    <row r="180" spans="1:22" s="13" customFormat="1" ht="72" hidden="1" customHeight="1" x14ac:dyDescent="0.25">
      <c r="A180" s="50">
        <v>1441</v>
      </c>
      <c r="B180" s="19">
        <v>1440005</v>
      </c>
      <c r="C180" s="19" t="s">
        <v>648</v>
      </c>
      <c r="D180" s="19" t="s">
        <v>676</v>
      </c>
      <c r="E180" s="66">
        <v>27386559000158</v>
      </c>
      <c r="F180" s="12">
        <f t="shared" si="0"/>
        <v>27386559000158</v>
      </c>
      <c r="G180" s="67" t="s">
        <v>111</v>
      </c>
      <c r="H180" s="19">
        <v>3008</v>
      </c>
      <c r="I180" s="20" t="s">
        <v>106</v>
      </c>
      <c r="J180" s="23">
        <v>45793</v>
      </c>
      <c r="K180" s="19">
        <v>2</v>
      </c>
      <c r="L180" s="21">
        <v>1341.2</v>
      </c>
      <c r="M180" s="21">
        <v>0</v>
      </c>
      <c r="N180" s="21">
        <v>0</v>
      </c>
      <c r="O180" s="21">
        <v>1341.2</v>
      </c>
      <c r="P180" s="23">
        <v>45793</v>
      </c>
      <c r="Q180" s="25">
        <v>111</v>
      </c>
      <c r="R180" s="68">
        <v>1341.2</v>
      </c>
      <c r="S180" s="68">
        <v>0</v>
      </c>
      <c r="T180" s="68">
        <v>1341.2</v>
      </c>
      <c r="U180" s="51"/>
      <c r="V180" s="46" t="str">
        <f>VLOOKUP(H180,'CATEGORIZAÇÃO PARA PUBLICAÇÃO'!$A$1:$C$105,3,FALSE)</f>
        <v>FORNECIMENTO DE BENS</v>
      </c>
    </row>
    <row r="181" spans="1:22" s="13" customFormat="1" ht="72" customHeight="1" x14ac:dyDescent="0.25">
      <c r="A181" s="50">
        <v>1441</v>
      </c>
      <c r="B181" s="19">
        <v>1440011</v>
      </c>
      <c r="C181" s="19" t="s">
        <v>649</v>
      </c>
      <c r="D181" s="19" t="s">
        <v>676</v>
      </c>
      <c r="E181" s="66">
        <v>9037150000144</v>
      </c>
      <c r="F181" s="12">
        <f t="shared" si="0"/>
        <v>9037150000144</v>
      </c>
      <c r="G181" s="67" t="s">
        <v>190</v>
      </c>
      <c r="H181" s="19">
        <v>3921</v>
      </c>
      <c r="I181" s="20" t="s">
        <v>182</v>
      </c>
      <c r="J181" s="23">
        <v>45793</v>
      </c>
      <c r="K181" s="19">
        <v>4</v>
      </c>
      <c r="L181" s="21">
        <v>17324.82</v>
      </c>
      <c r="M181" s="21">
        <v>466.04</v>
      </c>
      <c r="N181" s="21">
        <v>0</v>
      </c>
      <c r="O181" s="21">
        <v>16858.78</v>
      </c>
      <c r="P181" s="23">
        <v>45793</v>
      </c>
      <c r="Q181" s="25">
        <v>3082</v>
      </c>
      <c r="R181" s="68">
        <v>16858.78</v>
      </c>
      <c r="S181" s="68">
        <v>0</v>
      </c>
      <c r="T181" s="68">
        <v>16858.78</v>
      </c>
      <c r="U181" s="51"/>
      <c r="V181" s="46" t="str">
        <f>VLOOKUP(H181,'CATEGORIZAÇÃO PARA PUBLICAÇÃO'!$A$1:$C$105,3,FALSE)</f>
        <v>PRESTAÇÃO DE SERVIÇOS</v>
      </c>
    </row>
    <row r="182" spans="1:22" s="13" customFormat="1" ht="72" customHeight="1" x14ac:dyDescent="0.25">
      <c r="A182" s="50">
        <v>1441</v>
      </c>
      <c r="B182" s="19">
        <v>1440011</v>
      </c>
      <c r="C182" s="19" t="s">
        <v>650</v>
      </c>
      <c r="D182" s="19" t="s">
        <v>676</v>
      </c>
      <c r="E182" s="66">
        <v>5340639000130</v>
      </c>
      <c r="F182" s="12">
        <f t="shared" si="0"/>
        <v>5340639000130</v>
      </c>
      <c r="G182" s="67" t="s">
        <v>234</v>
      </c>
      <c r="H182" s="19">
        <v>3987</v>
      </c>
      <c r="I182" s="20" t="s">
        <v>235</v>
      </c>
      <c r="J182" s="23">
        <v>45793</v>
      </c>
      <c r="K182" s="19">
        <v>4</v>
      </c>
      <c r="L182" s="21">
        <v>30635.88</v>
      </c>
      <c r="M182" s="21">
        <v>0</v>
      </c>
      <c r="N182" s="21">
        <v>0</v>
      </c>
      <c r="O182" s="21">
        <v>30635.88</v>
      </c>
      <c r="P182" s="23">
        <v>45793</v>
      </c>
      <c r="Q182" s="25">
        <v>3099</v>
      </c>
      <c r="R182" s="68">
        <v>30635.879999999997</v>
      </c>
      <c r="S182" s="68">
        <v>75.03</v>
      </c>
      <c r="T182" s="68">
        <v>30560.85</v>
      </c>
      <c r="U182" s="51"/>
      <c r="V182" s="46" t="str">
        <f>VLOOKUP(H182,'CATEGORIZAÇÃO PARA PUBLICAÇÃO'!$A$1:$C$105,3,FALSE)</f>
        <v>PRESTAÇÃO DE SERVIÇOS</v>
      </c>
    </row>
    <row r="183" spans="1:22" s="13" customFormat="1" ht="72" customHeight="1" x14ac:dyDescent="0.25">
      <c r="A183" s="50">
        <v>1441</v>
      </c>
      <c r="B183" s="19">
        <v>1440011</v>
      </c>
      <c r="C183" s="19" t="s">
        <v>651</v>
      </c>
      <c r="D183" s="19" t="s">
        <v>676</v>
      </c>
      <c r="E183" s="66">
        <v>40432544000147</v>
      </c>
      <c r="F183" s="12">
        <f t="shared" si="0"/>
        <v>40432544000147</v>
      </c>
      <c r="G183" s="67" t="s">
        <v>237</v>
      </c>
      <c r="H183" s="19">
        <v>4004</v>
      </c>
      <c r="I183" s="20" t="s">
        <v>238</v>
      </c>
      <c r="J183" s="23">
        <v>45793</v>
      </c>
      <c r="K183" s="19">
        <v>1</v>
      </c>
      <c r="L183" s="21">
        <v>1671.13</v>
      </c>
      <c r="M183" s="21">
        <v>0</v>
      </c>
      <c r="N183" s="21">
        <v>0</v>
      </c>
      <c r="O183" s="21">
        <v>1671.13</v>
      </c>
      <c r="P183" s="23">
        <v>45796</v>
      </c>
      <c r="Q183" s="25">
        <v>3108</v>
      </c>
      <c r="R183" s="68">
        <v>1671.13</v>
      </c>
      <c r="S183" s="68">
        <v>80.209999999999994</v>
      </c>
      <c r="T183" s="68">
        <v>1590.92</v>
      </c>
      <c r="U183" s="51"/>
      <c r="V183" s="46" t="str">
        <f>VLOOKUP(H183,'CATEGORIZAÇÃO PARA PUBLICAÇÃO'!$A$1:$C$105,3,FALSE)</f>
        <v>PRESTAÇÃO DE SERVIÇOS</v>
      </c>
    </row>
    <row r="184" spans="1:22" s="13" customFormat="1" ht="72" customHeight="1" x14ac:dyDescent="0.25">
      <c r="A184" s="50">
        <v>1441</v>
      </c>
      <c r="B184" s="19">
        <v>1440011</v>
      </c>
      <c r="C184" s="19" t="s">
        <v>651</v>
      </c>
      <c r="D184" s="19" t="s">
        <v>676</v>
      </c>
      <c r="E184" s="66">
        <v>40432544000147</v>
      </c>
      <c r="F184" s="12">
        <f t="shared" si="0"/>
        <v>40432544000147</v>
      </c>
      <c r="G184" s="67" t="s">
        <v>237</v>
      </c>
      <c r="H184" s="19">
        <v>4004</v>
      </c>
      <c r="I184" s="20" t="s">
        <v>238</v>
      </c>
      <c r="J184" s="23">
        <v>45793</v>
      </c>
      <c r="K184" s="19">
        <v>2</v>
      </c>
      <c r="L184" s="21">
        <v>1645.56</v>
      </c>
      <c r="M184" s="21">
        <v>0</v>
      </c>
      <c r="N184" s="21">
        <v>0</v>
      </c>
      <c r="O184" s="21">
        <v>1645.56</v>
      </c>
      <c r="P184" s="23">
        <v>45796</v>
      </c>
      <c r="Q184" s="25">
        <v>3109</v>
      </c>
      <c r="R184" s="68">
        <v>1645.56</v>
      </c>
      <c r="S184" s="68">
        <v>78.989999999999995</v>
      </c>
      <c r="T184" s="68">
        <v>1566.57</v>
      </c>
      <c r="U184" s="51"/>
      <c r="V184" s="46" t="str">
        <f>VLOOKUP(H184,'CATEGORIZAÇÃO PARA PUBLICAÇÃO'!$A$1:$C$105,3,FALSE)</f>
        <v>PRESTAÇÃO DE SERVIÇOS</v>
      </c>
    </row>
    <row r="185" spans="1:22" s="13" customFormat="1" ht="72" customHeight="1" x14ac:dyDescent="0.25">
      <c r="A185" s="50">
        <v>1441</v>
      </c>
      <c r="B185" s="19">
        <v>1440011</v>
      </c>
      <c r="C185" s="19" t="s">
        <v>651</v>
      </c>
      <c r="D185" s="19" t="s">
        <v>676</v>
      </c>
      <c r="E185" s="66">
        <v>40432544000147</v>
      </c>
      <c r="F185" s="12">
        <f t="shared" si="0"/>
        <v>40432544000147</v>
      </c>
      <c r="G185" s="67" t="s">
        <v>237</v>
      </c>
      <c r="H185" s="19">
        <v>4004</v>
      </c>
      <c r="I185" s="20" t="s">
        <v>238</v>
      </c>
      <c r="J185" s="23">
        <v>45793</v>
      </c>
      <c r="K185" s="19">
        <v>3</v>
      </c>
      <c r="L185" s="21">
        <v>1645.47</v>
      </c>
      <c r="M185" s="21">
        <v>0</v>
      </c>
      <c r="N185" s="21">
        <v>0</v>
      </c>
      <c r="O185" s="21">
        <v>1645.47</v>
      </c>
      <c r="P185" s="23">
        <v>45796</v>
      </c>
      <c r="Q185" s="25">
        <v>3110</v>
      </c>
      <c r="R185" s="68">
        <v>1645.47</v>
      </c>
      <c r="S185" s="68">
        <v>78.98</v>
      </c>
      <c r="T185" s="68">
        <v>1566.49</v>
      </c>
      <c r="U185" s="51"/>
      <c r="V185" s="46" t="str">
        <f>VLOOKUP(H185,'CATEGORIZAÇÃO PARA PUBLICAÇÃO'!$A$1:$C$105,3,FALSE)</f>
        <v>PRESTAÇÃO DE SERVIÇOS</v>
      </c>
    </row>
    <row r="186" spans="1:22" s="13" customFormat="1" ht="72" customHeight="1" x14ac:dyDescent="0.25">
      <c r="A186" s="50">
        <v>1441</v>
      </c>
      <c r="B186" s="19">
        <v>1440011</v>
      </c>
      <c r="C186" s="19" t="s">
        <v>652</v>
      </c>
      <c r="D186" s="19" t="s">
        <v>676</v>
      </c>
      <c r="E186" s="66">
        <v>12057731000152</v>
      </c>
      <c r="F186" s="12">
        <f t="shared" si="0"/>
        <v>12057731000152</v>
      </c>
      <c r="G186" s="67" t="s">
        <v>271</v>
      </c>
      <c r="H186" s="19">
        <v>3921</v>
      </c>
      <c r="I186" s="20" t="s">
        <v>182</v>
      </c>
      <c r="J186" s="23">
        <v>45793</v>
      </c>
      <c r="K186" s="19">
        <v>2</v>
      </c>
      <c r="L186" s="21">
        <v>5120</v>
      </c>
      <c r="M186" s="21">
        <v>256</v>
      </c>
      <c r="N186" s="21">
        <v>0</v>
      </c>
      <c r="O186" s="21">
        <v>4864</v>
      </c>
      <c r="P186" s="23">
        <v>45793</v>
      </c>
      <c r="Q186" s="25">
        <v>3092</v>
      </c>
      <c r="R186" s="68">
        <v>4864</v>
      </c>
      <c r="S186" s="68">
        <v>0</v>
      </c>
      <c r="T186" s="68">
        <v>4864</v>
      </c>
      <c r="U186" s="51"/>
      <c r="V186" s="46" t="str">
        <f>VLOOKUP(H186,'CATEGORIZAÇÃO PARA PUBLICAÇÃO'!$A$1:$C$105,3,FALSE)</f>
        <v>PRESTAÇÃO DE SERVIÇOS</v>
      </c>
    </row>
    <row r="187" spans="1:22" s="13" customFormat="1" ht="72" customHeight="1" x14ac:dyDescent="0.25">
      <c r="A187" s="50">
        <v>1441</v>
      </c>
      <c r="B187" s="19">
        <v>1440011</v>
      </c>
      <c r="C187" s="19" t="s">
        <v>652</v>
      </c>
      <c r="D187" s="19" t="s">
        <v>676</v>
      </c>
      <c r="E187" s="66">
        <v>12057731000152</v>
      </c>
      <c r="F187" s="12">
        <f t="shared" si="0"/>
        <v>12057731000152</v>
      </c>
      <c r="G187" s="67" t="s">
        <v>271</v>
      </c>
      <c r="H187" s="19">
        <v>3921</v>
      </c>
      <c r="I187" s="20" t="s">
        <v>182</v>
      </c>
      <c r="J187" s="23">
        <v>45793</v>
      </c>
      <c r="K187" s="19">
        <v>3</v>
      </c>
      <c r="L187" s="21">
        <v>9700</v>
      </c>
      <c r="M187" s="21">
        <v>585</v>
      </c>
      <c r="N187" s="21">
        <v>0</v>
      </c>
      <c r="O187" s="21">
        <v>9115</v>
      </c>
      <c r="P187" s="23">
        <v>45793</v>
      </c>
      <c r="Q187" s="25">
        <v>3094</v>
      </c>
      <c r="R187" s="68">
        <v>9115</v>
      </c>
      <c r="S187" s="68">
        <v>0</v>
      </c>
      <c r="T187" s="68">
        <v>9115</v>
      </c>
      <c r="U187" s="51"/>
      <c r="V187" s="46" t="str">
        <f>VLOOKUP(H187,'CATEGORIZAÇÃO PARA PUBLICAÇÃO'!$A$1:$C$105,3,FALSE)</f>
        <v>PRESTAÇÃO DE SERVIÇOS</v>
      </c>
    </row>
    <row r="188" spans="1:22" s="13" customFormat="1" ht="72" customHeight="1" x14ac:dyDescent="0.25">
      <c r="A188" s="50">
        <v>1441</v>
      </c>
      <c r="B188" s="19">
        <v>1440011</v>
      </c>
      <c r="C188" s="19" t="s">
        <v>653</v>
      </c>
      <c r="D188" s="19" t="s">
        <v>676</v>
      </c>
      <c r="E188" s="66">
        <v>12057731000152</v>
      </c>
      <c r="F188" s="12">
        <f t="shared" si="0"/>
        <v>12057731000152</v>
      </c>
      <c r="G188" s="67" t="s">
        <v>271</v>
      </c>
      <c r="H188" s="19">
        <v>3922</v>
      </c>
      <c r="I188" s="20" t="s">
        <v>60</v>
      </c>
      <c r="J188" s="23">
        <v>45793</v>
      </c>
      <c r="K188" s="19">
        <v>2</v>
      </c>
      <c r="L188" s="21">
        <v>2000</v>
      </c>
      <c r="M188" s="21">
        <v>0</v>
      </c>
      <c r="N188" s="21">
        <v>0</v>
      </c>
      <c r="O188" s="21">
        <v>2000</v>
      </c>
      <c r="P188" s="23">
        <v>45793</v>
      </c>
      <c r="Q188" s="25">
        <v>3095</v>
      </c>
      <c r="R188" s="68">
        <v>2000</v>
      </c>
      <c r="S188" s="68">
        <v>0</v>
      </c>
      <c r="T188" s="68">
        <v>2000</v>
      </c>
      <c r="U188" s="51"/>
      <c r="V188" s="46" t="str">
        <f>VLOOKUP(H188,'CATEGORIZAÇÃO PARA PUBLICAÇÃO'!$A$1:$C$105,3,FALSE)</f>
        <v>PRESTAÇÃO DE SERVIÇOS</v>
      </c>
    </row>
    <row r="189" spans="1:22" s="13" customFormat="1" ht="72" hidden="1" customHeight="1" x14ac:dyDescent="0.25">
      <c r="A189" s="50">
        <v>1441</v>
      </c>
      <c r="B189" s="19">
        <v>1440005</v>
      </c>
      <c r="C189" s="19" t="s">
        <v>637</v>
      </c>
      <c r="D189" s="19" t="s">
        <v>676</v>
      </c>
      <c r="E189" s="66">
        <v>58069360000120</v>
      </c>
      <c r="F189" s="12">
        <f t="shared" si="0"/>
        <v>58069360000120</v>
      </c>
      <c r="G189" s="67" t="s">
        <v>109</v>
      </c>
      <c r="H189" s="19">
        <v>4006</v>
      </c>
      <c r="I189" s="20" t="s">
        <v>57</v>
      </c>
      <c r="J189" s="23">
        <v>45796</v>
      </c>
      <c r="K189" s="19">
        <v>6</v>
      </c>
      <c r="L189" s="21">
        <v>51130.16</v>
      </c>
      <c r="M189" s="21">
        <v>0</v>
      </c>
      <c r="N189" s="21">
        <v>0</v>
      </c>
      <c r="O189" s="21">
        <v>51130.16</v>
      </c>
      <c r="P189" s="23">
        <v>45797</v>
      </c>
      <c r="Q189" s="25">
        <v>113</v>
      </c>
      <c r="R189" s="68">
        <v>51130.16</v>
      </c>
      <c r="S189" s="68">
        <v>2454.25</v>
      </c>
      <c r="T189" s="68">
        <v>48675.91</v>
      </c>
      <c r="U189" s="51"/>
      <c r="V189" s="46" t="str">
        <f>VLOOKUP(H189,'CATEGORIZAÇÃO PARA PUBLICAÇÃO'!$A$1:$C$105,3,FALSE)</f>
        <v>FORNECIMENTO DE BENS</v>
      </c>
    </row>
    <row r="190" spans="1:22" s="13" customFormat="1" ht="72" customHeight="1" x14ac:dyDescent="0.25">
      <c r="A190" s="50">
        <v>1441</v>
      </c>
      <c r="B190" s="19">
        <v>1440011</v>
      </c>
      <c r="C190" s="19" t="s">
        <v>654</v>
      </c>
      <c r="D190" s="19" t="s">
        <v>676</v>
      </c>
      <c r="E190" s="66">
        <v>21920437000113</v>
      </c>
      <c r="F190" s="12">
        <f t="shared" si="0"/>
        <v>21920437000113</v>
      </c>
      <c r="G190" s="67" t="s">
        <v>216</v>
      </c>
      <c r="H190" s="19">
        <v>3921</v>
      </c>
      <c r="I190" s="20" t="s">
        <v>182</v>
      </c>
      <c r="J190" s="23">
        <v>45796</v>
      </c>
      <c r="K190" s="19">
        <v>6</v>
      </c>
      <c r="L190" s="21">
        <v>1566.35</v>
      </c>
      <c r="M190" s="21">
        <v>65.16</v>
      </c>
      <c r="N190" s="21">
        <v>0</v>
      </c>
      <c r="O190" s="21">
        <v>1501.1899999999998</v>
      </c>
      <c r="P190" s="23">
        <v>45796</v>
      </c>
      <c r="Q190" s="25">
        <v>3185</v>
      </c>
      <c r="R190" s="68">
        <v>1501.19</v>
      </c>
      <c r="S190" s="68">
        <v>0</v>
      </c>
      <c r="T190" s="68">
        <v>1501.19</v>
      </c>
      <c r="U190" s="51"/>
      <c r="V190" s="46" t="str">
        <f>VLOOKUP(H190,'CATEGORIZAÇÃO PARA PUBLICAÇÃO'!$A$1:$C$105,3,FALSE)</f>
        <v>PRESTAÇÃO DE SERVIÇOS</v>
      </c>
    </row>
    <row r="191" spans="1:22" s="13" customFormat="1" ht="72" customHeight="1" x14ac:dyDescent="0.25">
      <c r="A191" s="50">
        <v>1441</v>
      </c>
      <c r="B191" s="19">
        <v>1440011</v>
      </c>
      <c r="C191" s="19" t="s">
        <v>655</v>
      </c>
      <c r="D191" s="19" t="s">
        <v>676</v>
      </c>
      <c r="E191" s="66">
        <v>18745455000100</v>
      </c>
      <c r="F191" s="12">
        <f t="shared" si="0"/>
        <v>18745455000100</v>
      </c>
      <c r="G191" s="67" t="s">
        <v>226</v>
      </c>
      <c r="H191" s="19">
        <v>3999</v>
      </c>
      <c r="I191" s="20" t="s">
        <v>225</v>
      </c>
      <c r="J191" s="23">
        <v>45796</v>
      </c>
      <c r="K191" s="19">
        <v>1</v>
      </c>
      <c r="L191" s="21">
        <v>240.4</v>
      </c>
      <c r="M191" s="21">
        <v>4.8099999999999996</v>
      </c>
      <c r="N191" s="21">
        <v>0</v>
      </c>
      <c r="O191" s="21">
        <v>235.59</v>
      </c>
      <c r="P191" s="23">
        <v>45797</v>
      </c>
      <c r="Q191" s="25">
        <v>3208</v>
      </c>
      <c r="R191" s="68">
        <v>235.59</v>
      </c>
      <c r="S191" s="68">
        <v>0</v>
      </c>
      <c r="T191" s="68">
        <v>235.59</v>
      </c>
      <c r="U191" s="51"/>
      <c r="V191" s="46" t="str">
        <f>VLOOKUP(H191,'CATEGORIZAÇÃO PARA PUBLICAÇÃO'!$A$1:$C$105,3,FALSE)</f>
        <v>PRESTAÇÃO DE SERVIÇOS</v>
      </c>
    </row>
    <row r="192" spans="1:22" s="13" customFormat="1" ht="72" customHeight="1" x14ac:dyDescent="0.25">
      <c r="A192" s="50">
        <v>1441</v>
      </c>
      <c r="B192" s="19">
        <v>1440011</v>
      </c>
      <c r="C192" s="19" t="s">
        <v>656</v>
      </c>
      <c r="D192" s="19" t="s">
        <v>676</v>
      </c>
      <c r="E192" s="66">
        <v>18745455000100</v>
      </c>
      <c r="F192" s="12">
        <f t="shared" si="0"/>
        <v>18745455000100</v>
      </c>
      <c r="G192" s="67" t="s">
        <v>226</v>
      </c>
      <c r="H192" s="19">
        <v>3999</v>
      </c>
      <c r="I192" s="20" t="s">
        <v>225</v>
      </c>
      <c r="J192" s="23">
        <v>45796</v>
      </c>
      <c r="K192" s="19">
        <v>6</v>
      </c>
      <c r="L192" s="21">
        <v>501.4</v>
      </c>
      <c r="M192" s="21">
        <v>10.029999999999999</v>
      </c>
      <c r="N192" s="21">
        <v>0</v>
      </c>
      <c r="O192" s="21">
        <v>491.37</v>
      </c>
      <c r="P192" s="23">
        <v>45797</v>
      </c>
      <c r="Q192" s="25">
        <v>3210</v>
      </c>
      <c r="R192" s="68">
        <v>491.37</v>
      </c>
      <c r="S192" s="68">
        <v>0</v>
      </c>
      <c r="T192" s="68">
        <v>491.37</v>
      </c>
      <c r="U192" s="51"/>
      <c r="V192" s="46" t="str">
        <f>VLOOKUP(H192,'CATEGORIZAÇÃO PARA PUBLICAÇÃO'!$A$1:$C$105,3,FALSE)</f>
        <v>PRESTAÇÃO DE SERVIÇOS</v>
      </c>
    </row>
    <row r="193" spans="1:22" s="13" customFormat="1" ht="72" customHeight="1" x14ac:dyDescent="0.25">
      <c r="A193" s="50">
        <v>1441</v>
      </c>
      <c r="B193" s="19">
        <v>1440011</v>
      </c>
      <c r="C193" s="19" t="s">
        <v>657</v>
      </c>
      <c r="D193" s="19" t="s">
        <v>676</v>
      </c>
      <c r="E193" s="66">
        <v>21920437000113</v>
      </c>
      <c r="F193" s="12">
        <f t="shared" si="0"/>
        <v>21920437000113</v>
      </c>
      <c r="G193" s="67" t="s">
        <v>216</v>
      </c>
      <c r="H193" s="19">
        <v>3921</v>
      </c>
      <c r="I193" s="20" t="s">
        <v>182</v>
      </c>
      <c r="J193" s="23">
        <v>45796</v>
      </c>
      <c r="K193" s="19">
        <v>5</v>
      </c>
      <c r="L193" s="21">
        <v>846</v>
      </c>
      <c r="M193" s="21">
        <v>35.19</v>
      </c>
      <c r="N193" s="21">
        <v>0</v>
      </c>
      <c r="O193" s="21">
        <v>810.81</v>
      </c>
      <c r="P193" s="23">
        <v>45796</v>
      </c>
      <c r="Q193" s="25">
        <v>3181</v>
      </c>
      <c r="R193" s="68">
        <v>810.81</v>
      </c>
      <c r="S193" s="68">
        <v>0</v>
      </c>
      <c r="T193" s="68">
        <v>810.81</v>
      </c>
      <c r="U193" s="51"/>
      <c r="V193" s="46" t="str">
        <f>VLOOKUP(H193,'CATEGORIZAÇÃO PARA PUBLICAÇÃO'!$A$1:$C$105,3,FALSE)</f>
        <v>PRESTAÇÃO DE SERVIÇOS</v>
      </c>
    </row>
    <row r="194" spans="1:22" s="13" customFormat="1" ht="72" hidden="1" customHeight="1" x14ac:dyDescent="0.25">
      <c r="A194" s="50">
        <v>1441</v>
      </c>
      <c r="B194" s="19">
        <v>1440005</v>
      </c>
      <c r="C194" s="19" t="s">
        <v>658</v>
      </c>
      <c r="D194" s="19" t="s">
        <v>676</v>
      </c>
      <c r="E194" s="66">
        <v>38588648000101</v>
      </c>
      <c r="F194" s="12">
        <f t="shared" si="0"/>
        <v>38588648000101</v>
      </c>
      <c r="G194" s="67" t="s">
        <v>115</v>
      </c>
      <c r="H194" s="19">
        <v>3005</v>
      </c>
      <c r="I194" s="20" t="s">
        <v>116</v>
      </c>
      <c r="J194" s="23">
        <v>45797</v>
      </c>
      <c r="K194" s="19">
        <v>1</v>
      </c>
      <c r="L194" s="21">
        <v>846</v>
      </c>
      <c r="M194" s="21">
        <v>0</v>
      </c>
      <c r="N194" s="21">
        <v>0</v>
      </c>
      <c r="O194" s="21">
        <v>846</v>
      </c>
      <c r="P194" s="23">
        <v>45797</v>
      </c>
      <c r="Q194" s="25">
        <v>116</v>
      </c>
      <c r="R194" s="68">
        <v>846</v>
      </c>
      <c r="S194" s="68">
        <v>0</v>
      </c>
      <c r="T194" s="68">
        <v>846</v>
      </c>
      <c r="U194" s="51"/>
      <c r="V194" s="46" t="str">
        <f>VLOOKUP(H194,'CATEGORIZAÇÃO PARA PUBLICAÇÃO'!$A$1:$C$105,3,FALSE)</f>
        <v>FORNECIMENTO DE BENS</v>
      </c>
    </row>
    <row r="195" spans="1:22" s="13" customFormat="1" ht="79.5" customHeight="1" x14ac:dyDescent="0.25">
      <c r="A195" s="50">
        <v>1441</v>
      </c>
      <c r="B195" s="19">
        <v>1440011</v>
      </c>
      <c r="C195" s="19" t="s">
        <v>659</v>
      </c>
      <c r="D195" s="19" t="s">
        <v>676</v>
      </c>
      <c r="E195" s="66">
        <v>52078371000190</v>
      </c>
      <c r="F195" s="12">
        <f t="shared" si="0"/>
        <v>52078371000190</v>
      </c>
      <c r="G195" s="67" t="s">
        <v>123</v>
      </c>
      <c r="H195" s="19">
        <v>3919</v>
      </c>
      <c r="I195" s="20" t="s">
        <v>124</v>
      </c>
      <c r="J195" s="23">
        <v>45797</v>
      </c>
      <c r="K195" s="19">
        <v>2</v>
      </c>
      <c r="L195" s="21">
        <v>466</v>
      </c>
      <c r="M195" s="21">
        <v>0</v>
      </c>
      <c r="N195" s="21">
        <v>0</v>
      </c>
      <c r="O195" s="21">
        <v>466</v>
      </c>
      <c r="P195" s="23">
        <v>45798</v>
      </c>
      <c r="Q195" s="25">
        <v>3212</v>
      </c>
      <c r="R195" s="68">
        <v>466</v>
      </c>
      <c r="S195" s="68">
        <v>0</v>
      </c>
      <c r="T195" s="68">
        <v>466</v>
      </c>
      <c r="U195" s="51" t="s">
        <v>681</v>
      </c>
      <c r="V195" s="46" t="str">
        <f>VLOOKUP(H195,'CATEGORIZAÇÃO PARA PUBLICAÇÃO'!$A$1:$C$105,3,FALSE)</f>
        <v>PRESTAÇÃO DE SERVIÇOS</v>
      </c>
    </row>
    <row r="196" spans="1:22" s="13" customFormat="1" ht="72" customHeight="1" x14ac:dyDescent="0.25">
      <c r="A196" s="50">
        <v>1441</v>
      </c>
      <c r="B196" s="19">
        <v>1440011</v>
      </c>
      <c r="C196" s="19" t="s">
        <v>488</v>
      </c>
      <c r="D196" s="19" t="s">
        <v>676</v>
      </c>
      <c r="E196" s="66">
        <v>14111321000178</v>
      </c>
      <c r="F196" s="12">
        <f t="shared" si="0"/>
        <v>14111321000178</v>
      </c>
      <c r="G196" s="67" t="s">
        <v>239</v>
      </c>
      <c r="H196" s="19">
        <v>3921</v>
      </c>
      <c r="I196" s="20" t="s">
        <v>182</v>
      </c>
      <c r="J196" s="23">
        <v>45797</v>
      </c>
      <c r="K196" s="19">
        <v>5</v>
      </c>
      <c r="L196" s="21">
        <v>1179.3499999999999</v>
      </c>
      <c r="M196" s="21">
        <v>58.97</v>
      </c>
      <c r="N196" s="21">
        <v>0</v>
      </c>
      <c r="O196" s="21">
        <v>1120.3799999999999</v>
      </c>
      <c r="P196" s="23">
        <v>45798</v>
      </c>
      <c r="Q196" s="25">
        <v>3224</v>
      </c>
      <c r="R196" s="68">
        <v>1120.3800000000001</v>
      </c>
      <c r="S196" s="68">
        <v>0</v>
      </c>
      <c r="T196" s="68">
        <v>1120.3800000000001</v>
      </c>
      <c r="U196" s="51"/>
      <c r="V196" s="46" t="str">
        <f>VLOOKUP(H196,'CATEGORIZAÇÃO PARA PUBLICAÇÃO'!$A$1:$C$105,3,FALSE)</f>
        <v>PRESTAÇÃO DE SERVIÇOS</v>
      </c>
    </row>
    <row r="197" spans="1:22" s="13" customFormat="1" ht="72" customHeight="1" x14ac:dyDescent="0.25">
      <c r="A197" s="50">
        <v>1441</v>
      </c>
      <c r="B197" s="19">
        <v>1440011</v>
      </c>
      <c r="C197" s="19" t="s">
        <v>520</v>
      </c>
      <c r="D197" s="19" t="s">
        <v>676</v>
      </c>
      <c r="E197" s="66">
        <v>3354844000129</v>
      </c>
      <c r="F197" s="12">
        <f t="shared" si="0"/>
        <v>3354844000129</v>
      </c>
      <c r="G197" s="67" t="s">
        <v>253</v>
      </c>
      <c r="H197" s="19">
        <v>4002</v>
      </c>
      <c r="I197" s="20" t="s">
        <v>247</v>
      </c>
      <c r="J197" s="23">
        <v>45797</v>
      </c>
      <c r="K197" s="19">
        <v>4</v>
      </c>
      <c r="L197" s="21">
        <v>139556.93</v>
      </c>
      <c r="M197" s="21">
        <v>0</v>
      </c>
      <c r="N197" s="21">
        <v>0</v>
      </c>
      <c r="O197" s="21">
        <v>139556.93</v>
      </c>
      <c r="P197" s="23">
        <v>45798</v>
      </c>
      <c r="Q197" s="25">
        <v>3218</v>
      </c>
      <c r="R197" s="68">
        <v>139556.93000000002</v>
      </c>
      <c r="S197" s="68">
        <v>6698.73</v>
      </c>
      <c r="T197" s="68">
        <v>132858.20000000001</v>
      </c>
      <c r="U197" s="51"/>
      <c r="V197" s="46" t="str">
        <f>VLOOKUP(H197,'CATEGORIZAÇÃO PARA PUBLICAÇÃO'!$A$1:$C$105,3,FALSE)</f>
        <v>PRESTAÇÃO DE SERVIÇOS</v>
      </c>
    </row>
    <row r="198" spans="1:22" s="13" customFormat="1" ht="72" customHeight="1" x14ac:dyDescent="0.25">
      <c r="A198" s="50">
        <v>1441</v>
      </c>
      <c r="B198" s="19">
        <v>1440011</v>
      </c>
      <c r="C198" s="19" t="s">
        <v>660</v>
      </c>
      <c r="D198" s="19" t="s">
        <v>676</v>
      </c>
      <c r="E198" s="66">
        <v>28941803000160</v>
      </c>
      <c r="F198" s="12">
        <f t="shared" si="0"/>
        <v>28941803000160</v>
      </c>
      <c r="G198" s="67" t="s">
        <v>260</v>
      </c>
      <c r="H198" s="19">
        <v>3921</v>
      </c>
      <c r="I198" s="20" t="s">
        <v>182</v>
      </c>
      <c r="J198" s="23">
        <v>45797</v>
      </c>
      <c r="K198" s="19">
        <v>4</v>
      </c>
      <c r="L198" s="21">
        <v>931.75</v>
      </c>
      <c r="M198" s="21">
        <v>36.06</v>
      </c>
      <c r="N198" s="21">
        <v>0</v>
      </c>
      <c r="O198" s="21">
        <v>895.69</v>
      </c>
      <c r="P198" s="23">
        <v>45798</v>
      </c>
      <c r="Q198" s="25">
        <v>3213</v>
      </c>
      <c r="R198" s="68">
        <v>895.69</v>
      </c>
      <c r="S198" s="68">
        <v>0</v>
      </c>
      <c r="T198" s="68">
        <v>895.69</v>
      </c>
      <c r="U198" s="51"/>
      <c r="V198" s="46" t="str">
        <f>VLOOKUP(H198,'CATEGORIZAÇÃO PARA PUBLICAÇÃO'!$A$1:$C$105,3,FALSE)</f>
        <v>PRESTAÇÃO DE SERVIÇOS</v>
      </c>
    </row>
    <row r="199" spans="1:22" s="13" customFormat="1" ht="72" customHeight="1" x14ac:dyDescent="0.25">
      <c r="A199" s="50">
        <v>1441</v>
      </c>
      <c r="B199" s="19">
        <v>1440011</v>
      </c>
      <c r="C199" s="19" t="s">
        <v>661</v>
      </c>
      <c r="D199" s="19" t="s">
        <v>676</v>
      </c>
      <c r="E199" s="66">
        <v>32879576000167</v>
      </c>
      <c r="F199" s="12">
        <f t="shared" si="0"/>
        <v>32879576000167</v>
      </c>
      <c r="G199" s="67" t="s">
        <v>267</v>
      </c>
      <c r="H199" s="19">
        <v>3931</v>
      </c>
      <c r="I199" s="20" t="s">
        <v>266</v>
      </c>
      <c r="J199" s="23">
        <v>45797</v>
      </c>
      <c r="K199" s="19">
        <v>5</v>
      </c>
      <c r="L199" s="21">
        <v>6400.9</v>
      </c>
      <c r="M199" s="21">
        <v>282.92</v>
      </c>
      <c r="N199" s="21">
        <v>0</v>
      </c>
      <c r="O199" s="21">
        <v>6117.98</v>
      </c>
      <c r="P199" s="23">
        <v>45798</v>
      </c>
      <c r="Q199" s="25">
        <v>3219</v>
      </c>
      <c r="R199" s="68">
        <v>6117.98</v>
      </c>
      <c r="S199" s="68">
        <v>0</v>
      </c>
      <c r="T199" s="68">
        <v>6117.98</v>
      </c>
      <c r="U199" s="51"/>
      <c r="V199" s="46" t="str">
        <f>VLOOKUP(H199,'CATEGORIZAÇÃO PARA PUBLICAÇÃO'!$A$1:$C$105,3,FALSE)</f>
        <v>PRESTAÇÃO DE SERVIÇOS</v>
      </c>
    </row>
    <row r="200" spans="1:22" s="13" customFormat="1" ht="72" customHeight="1" x14ac:dyDescent="0.25">
      <c r="A200" s="50">
        <v>1441</v>
      </c>
      <c r="B200" s="19">
        <v>1440011</v>
      </c>
      <c r="C200" s="19" t="s">
        <v>493</v>
      </c>
      <c r="D200" s="19" t="s">
        <v>676</v>
      </c>
      <c r="E200" s="66">
        <v>34454477000169</v>
      </c>
      <c r="F200" s="12">
        <f t="shared" si="0"/>
        <v>34454477000169</v>
      </c>
      <c r="G200" s="67" t="s">
        <v>270</v>
      </c>
      <c r="H200" s="19">
        <v>3921</v>
      </c>
      <c r="I200" s="20" t="s">
        <v>182</v>
      </c>
      <c r="J200" s="23">
        <v>45797</v>
      </c>
      <c r="K200" s="19">
        <v>6</v>
      </c>
      <c r="L200" s="21">
        <v>952</v>
      </c>
      <c r="M200" s="21">
        <v>0</v>
      </c>
      <c r="N200" s="21">
        <v>0</v>
      </c>
      <c r="O200" s="21">
        <v>952</v>
      </c>
      <c r="P200" s="23">
        <v>45798</v>
      </c>
      <c r="Q200" s="25">
        <v>3223</v>
      </c>
      <c r="R200" s="68">
        <v>952</v>
      </c>
      <c r="S200" s="68">
        <v>0</v>
      </c>
      <c r="T200" s="68">
        <v>952</v>
      </c>
      <c r="U200" s="51"/>
      <c r="V200" s="46" t="str">
        <f>VLOOKUP(H200,'CATEGORIZAÇÃO PARA PUBLICAÇÃO'!$A$1:$C$105,3,FALSE)</f>
        <v>PRESTAÇÃO DE SERVIÇOS</v>
      </c>
    </row>
    <row r="201" spans="1:22" s="13" customFormat="1" ht="72" customHeight="1" x14ac:dyDescent="0.25">
      <c r="A201" s="50">
        <v>1441</v>
      </c>
      <c r="B201" s="19">
        <v>1440011</v>
      </c>
      <c r="C201" s="19" t="s">
        <v>662</v>
      </c>
      <c r="D201" s="19" t="s">
        <v>676</v>
      </c>
      <c r="E201" s="66">
        <v>33641663000144</v>
      </c>
      <c r="F201" s="12">
        <f t="shared" si="0"/>
        <v>33641663000144</v>
      </c>
      <c r="G201" s="67" t="s">
        <v>297</v>
      </c>
      <c r="H201" s="19">
        <v>3502</v>
      </c>
      <c r="I201" s="20" t="s">
        <v>298</v>
      </c>
      <c r="J201" s="23">
        <v>45797</v>
      </c>
      <c r="K201" s="19">
        <v>1</v>
      </c>
      <c r="L201" s="21">
        <v>33200</v>
      </c>
      <c r="M201" s="21">
        <v>0</v>
      </c>
      <c r="N201" s="21">
        <v>0</v>
      </c>
      <c r="O201" s="21">
        <v>33200</v>
      </c>
      <c r="P201" s="23">
        <v>45798</v>
      </c>
      <c r="Q201" s="25">
        <v>3227</v>
      </c>
      <c r="R201" s="68">
        <v>33200</v>
      </c>
      <c r="S201" s="68">
        <v>0</v>
      </c>
      <c r="T201" s="68">
        <v>33200</v>
      </c>
      <c r="U201" s="51"/>
      <c r="V201" s="46" t="str">
        <f>VLOOKUP(H201,'CATEGORIZAÇÃO PARA PUBLICAÇÃO'!$A$1:$C$105,3,FALSE)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1440005</v>
      </c>
      <c r="C202" s="19" t="s">
        <v>641</v>
      </c>
      <c r="D202" s="19" t="s">
        <v>676</v>
      </c>
      <c r="E202" s="66">
        <v>4602789000101</v>
      </c>
      <c r="F202" s="12">
        <f t="shared" si="0"/>
        <v>4602789000101</v>
      </c>
      <c r="G202" s="67" t="s">
        <v>304</v>
      </c>
      <c r="H202" s="19">
        <v>3016</v>
      </c>
      <c r="I202" s="20" t="s">
        <v>305</v>
      </c>
      <c r="J202" s="23">
        <v>45797</v>
      </c>
      <c r="K202" s="19">
        <v>2</v>
      </c>
      <c r="L202" s="21">
        <v>232800</v>
      </c>
      <c r="M202" s="21">
        <v>0</v>
      </c>
      <c r="N202" s="21">
        <v>0</v>
      </c>
      <c r="O202" s="21">
        <v>232800</v>
      </c>
      <c r="P202" s="23">
        <v>45797</v>
      </c>
      <c r="Q202" s="25">
        <v>115</v>
      </c>
      <c r="R202" s="68">
        <v>232800</v>
      </c>
      <c r="S202" s="68">
        <v>2793.6</v>
      </c>
      <c r="T202" s="68">
        <v>230006.39999999999</v>
      </c>
      <c r="U202" s="51"/>
      <c r="V202" s="46" t="str">
        <f>VLOOKUP(H202,'CATEGORIZAÇÃO PARA PUBLICAÇÃO'!$A$1:$C$105,3,FALSE)</f>
        <v>FORNECIMENTO DE BENS</v>
      </c>
    </row>
    <row r="203" spans="1:22" s="13" customFormat="1" ht="72" hidden="1" customHeight="1" x14ac:dyDescent="0.25">
      <c r="A203" s="50">
        <v>1441</v>
      </c>
      <c r="B203" s="19">
        <v>1440005</v>
      </c>
      <c r="C203" s="19" t="s">
        <v>663</v>
      </c>
      <c r="D203" s="19" t="s">
        <v>676</v>
      </c>
      <c r="E203" s="66">
        <v>10592584000276</v>
      </c>
      <c r="F203" s="12">
        <f t="shared" si="0"/>
        <v>10592584000276</v>
      </c>
      <c r="G203" s="67" t="s">
        <v>307</v>
      </c>
      <c r="H203" s="19">
        <v>3016</v>
      </c>
      <c r="I203" s="20" t="s">
        <v>305</v>
      </c>
      <c r="J203" s="23">
        <v>45797</v>
      </c>
      <c r="K203" s="19">
        <v>1</v>
      </c>
      <c r="L203" s="21">
        <v>531496.80000000005</v>
      </c>
      <c r="M203" s="21">
        <v>0</v>
      </c>
      <c r="N203" s="21">
        <v>0</v>
      </c>
      <c r="O203" s="21">
        <v>531496.80000000005</v>
      </c>
      <c r="P203" s="23">
        <v>45797</v>
      </c>
      <c r="Q203" s="25">
        <v>114</v>
      </c>
      <c r="R203" s="68">
        <v>531496.79999999993</v>
      </c>
      <c r="S203" s="68">
        <v>6377.96</v>
      </c>
      <c r="T203" s="68">
        <v>525118.84</v>
      </c>
      <c r="U203" s="51"/>
      <c r="V203" s="46" t="str">
        <f>VLOOKUP(H203,'CATEGORIZAÇÃO PARA PUBLICAÇÃO'!$A$1:$C$105,3,FALSE)</f>
        <v>FORNECIMENTO DE BENS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664</v>
      </c>
      <c r="D204" s="19" t="s">
        <v>676</v>
      </c>
      <c r="E204" s="66">
        <v>38588648000101</v>
      </c>
      <c r="F204" s="12">
        <f t="shared" si="0"/>
        <v>38588648000101</v>
      </c>
      <c r="G204" s="67" t="s">
        <v>115</v>
      </c>
      <c r="H204" s="19">
        <v>5212</v>
      </c>
      <c r="I204" s="20" t="s">
        <v>54</v>
      </c>
      <c r="J204" s="23">
        <v>45798</v>
      </c>
      <c r="K204" s="19">
        <v>1</v>
      </c>
      <c r="L204" s="21">
        <v>7616.1</v>
      </c>
      <c r="M204" s="21">
        <v>0</v>
      </c>
      <c r="N204" s="21">
        <v>0</v>
      </c>
      <c r="O204" s="21">
        <v>7616.1</v>
      </c>
      <c r="P204" s="23">
        <v>45799</v>
      </c>
      <c r="Q204" s="25">
        <v>119</v>
      </c>
      <c r="R204" s="68">
        <v>7616.1</v>
      </c>
      <c r="S204" s="68">
        <v>0</v>
      </c>
      <c r="T204" s="68">
        <v>7616.1</v>
      </c>
      <c r="U204" s="51"/>
      <c r="V204" s="46" t="str">
        <f>VLOOKUP(H204,'CATEGORIZAÇÃO PARA PUBLICAÇÃO'!$A$1:$C$105,3,FALSE)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1440011</v>
      </c>
      <c r="C205" s="19" t="s">
        <v>665</v>
      </c>
      <c r="D205" s="19" t="s">
        <v>676</v>
      </c>
      <c r="E205" s="66">
        <v>26136325000190</v>
      </c>
      <c r="F205" s="12">
        <f t="shared" si="0"/>
        <v>26136325000190</v>
      </c>
      <c r="G205" s="67" t="s">
        <v>285</v>
      </c>
      <c r="H205" s="19">
        <v>3920</v>
      </c>
      <c r="I205" s="20" t="s">
        <v>126</v>
      </c>
      <c r="J205" s="23">
        <v>45798</v>
      </c>
      <c r="K205" s="19">
        <v>4</v>
      </c>
      <c r="L205" s="21">
        <v>481.9</v>
      </c>
      <c r="M205" s="21">
        <v>12.05</v>
      </c>
      <c r="N205" s="21">
        <v>0</v>
      </c>
      <c r="O205" s="21">
        <v>469.84999999999997</v>
      </c>
      <c r="P205" s="23">
        <v>45798</v>
      </c>
      <c r="Q205" s="25">
        <v>3221</v>
      </c>
      <c r="R205" s="68">
        <v>469.85</v>
      </c>
      <c r="S205" s="68">
        <v>0</v>
      </c>
      <c r="T205" s="68">
        <v>469.85</v>
      </c>
      <c r="U205" s="51"/>
      <c r="V205" s="46" t="str">
        <f>VLOOKUP(H205,'CATEGORIZAÇÃO PARA PUBLICAÇÃO'!$A$1:$C$105,3,FALSE)</f>
        <v>LOCAÇÕES</v>
      </c>
    </row>
    <row r="206" spans="1:22" s="13" customFormat="1" ht="72" hidden="1" customHeight="1" x14ac:dyDescent="0.25">
      <c r="A206" s="50">
        <v>1441</v>
      </c>
      <c r="B206" s="19">
        <v>1440005</v>
      </c>
      <c r="C206" s="19" t="s">
        <v>666</v>
      </c>
      <c r="D206" s="19" t="s">
        <v>676</v>
      </c>
      <c r="E206" s="66">
        <v>66455593000199</v>
      </c>
      <c r="F206" s="12">
        <f t="shared" si="0"/>
        <v>66455593000199</v>
      </c>
      <c r="G206" s="67" t="s">
        <v>107</v>
      </c>
      <c r="H206" s="19">
        <v>5214</v>
      </c>
      <c r="I206" s="20" t="s">
        <v>108</v>
      </c>
      <c r="J206" s="23">
        <v>45798</v>
      </c>
      <c r="K206" s="19">
        <v>1</v>
      </c>
      <c r="L206" s="21">
        <v>23190</v>
      </c>
      <c r="M206" s="21">
        <v>0</v>
      </c>
      <c r="N206" s="21">
        <v>0</v>
      </c>
      <c r="O206" s="21">
        <v>23190</v>
      </c>
      <c r="P206" s="23">
        <v>45799</v>
      </c>
      <c r="Q206" s="25">
        <v>118</v>
      </c>
      <c r="R206" s="68">
        <v>23190</v>
      </c>
      <c r="S206" s="68">
        <v>278.27999999999997</v>
      </c>
      <c r="T206" s="68">
        <v>22911.72</v>
      </c>
      <c r="U206" s="51"/>
      <c r="V206" s="46" t="str">
        <f>VLOOKUP(H206,'CATEGORIZAÇÃO PARA PUBLICAÇÃO'!$A$1:$C$105,3,FALSE)</f>
        <v>FORNECIMENTO DE BENS</v>
      </c>
    </row>
    <row r="207" spans="1:22" s="13" customFormat="1" ht="72" hidden="1" customHeight="1" x14ac:dyDescent="0.25">
      <c r="A207" s="50">
        <v>1441</v>
      </c>
      <c r="B207" s="19">
        <v>1440005</v>
      </c>
      <c r="C207" s="19" t="s">
        <v>667</v>
      </c>
      <c r="D207" s="19" t="s">
        <v>676</v>
      </c>
      <c r="E207" s="66">
        <v>81243735000903</v>
      </c>
      <c r="F207" s="12">
        <f t="shared" si="0"/>
        <v>81243735000903</v>
      </c>
      <c r="G207" s="67" t="s">
        <v>257</v>
      </c>
      <c r="H207" s="19">
        <v>5207</v>
      </c>
      <c r="I207" s="20" t="s">
        <v>303</v>
      </c>
      <c r="J207" s="23">
        <v>45798</v>
      </c>
      <c r="K207" s="19">
        <v>1</v>
      </c>
      <c r="L207" s="21">
        <v>1299810.72</v>
      </c>
      <c r="M207" s="21">
        <v>0</v>
      </c>
      <c r="N207" s="21">
        <v>0</v>
      </c>
      <c r="O207" s="21">
        <v>1299810.72</v>
      </c>
      <c r="P207" s="23">
        <v>45799</v>
      </c>
      <c r="Q207" s="25">
        <v>117</v>
      </c>
      <c r="R207" s="68">
        <v>1299810.72</v>
      </c>
      <c r="S207" s="68">
        <v>15597.73</v>
      </c>
      <c r="T207" s="68">
        <v>1284212.99</v>
      </c>
      <c r="U207" s="51"/>
      <c r="V207" s="46" t="str">
        <f>VLOOKUP(H207,'CATEGORIZAÇÃO PARA PUBLICAÇÃO'!$A$1:$C$105,3,FALSE)</f>
        <v>FORNECIMENTO DE BENS</v>
      </c>
    </row>
    <row r="208" spans="1:22" s="13" customFormat="1" ht="72" hidden="1" customHeight="1" x14ac:dyDescent="0.25">
      <c r="A208" s="50">
        <v>1441</v>
      </c>
      <c r="B208" s="19">
        <v>1440005</v>
      </c>
      <c r="C208" s="19" t="s">
        <v>637</v>
      </c>
      <c r="D208" s="19" t="s">
        <v>676</v>
      </c>
      <c r="E208" s="66">
        <v>58069360000120</v>
      </c>
      <c r="F208" s="12">
        <f t="shared" si="0"/>
        <v>58069360000120</v>
      </c>
      <c r="G208" s="67" t="s">
        <v>109</v>
      </c>
      <c r="H208" s="19">
        <v>4006</v>
      </c>
      <c r="I208" s="20" t="s">
        <v>57</v>
      </c>
      <c r="J208" s="23">
        <v>45799</v>
      </c>
      <c r="K208" s="19">
        <v>7</v>
      </c>
      <c r="L208" s="21">
        <v>44765.54</v>
      </c>
      <c r="M208" s="21">
        <v>0</v>
      </c>
      <c r="N208" s="21">
        <v>0</v>
      </c>
      <c r="O208" s="21">
        <v>44765.54</v>
      </c>
      <c r="P208" s="23">
        <v>45799</v>
      </c>
      <c r="Q208" s="25">
        <v>120</v>
      </c>
      <c r="R208" s="68">
        <v>44765.54</v>
      </c>
      <c r="S208" s="68">
        <v>2148.75</v>
      </c>
      <c r="T208" s="68">
        <v>42616.79</v>
      </c>
      <c r="U208" s="51"/>
      <c r="V208" s="46" t="str">
        <f>VLOOKUP(H208,'CATEGORIZAÇÃO PARA PUBLICAÇÃO'!$A$1:$C$105,3,FALSE)</f>
        <v>FORNECIMENTO DE BENS</v>
      </c>
    </row>
    <row r="209" spans="1:22" s="13" customFormat="1" ht="72" customHeight="1" x14ac:dyDescent="0.25">
      <c r="A209" s="50">
        <v>1441</v>
      </c>
      <c r="B209" s="19">
        <v>1440011</v>
      </c>
      <c r="C209" s="19" t="s">
        <v>486</v>
      </c>
      <c r="D209" s="19" t="s">
        <v>676</v>
      </c>
      <c r="E209" s="66">
        <v>87883807000106</v>
      </c>
      <c r="F209" s="12">
        <f t="shared" ref="F209:F228" si="1">IF(E209&lt;=99999999999,CONCATENATE(LEFT(E209,3),".***.***-",RIGHT(E209,2)),E209)</f>
        <v>87883807000106</v>
      </c>
      <c r="G209" s="67" t="s">
        <v>222</v>
      </c>
      <c r="H209" s="19">
        <v>3910</v>
      </c>
      <c r="I209" s="20" t="s">
        <v>223</v>
      </c>
      <c r="J209" s="23">
        <v>45799</v>
      </c>
      <c r="K209" s="19">
        <v>5</v>
      </c>
      <c r="L209" s="21">
        <v>293.36</v>
      </c>
      <c r="M209" s="21">
        <v>0</v>
      </c>
      <c r="N209" s="21">
        <v>0</v>
      </c>
      <c r="O209" s="21">
        <v>293.36</v>
      </c>
      <c r="P209" s="23">
        <v>45799</v>
      </c>
      <c r="Q209" s="25">
        <v>3259</v>
      </c>
      <c r="R209" s="68">
        <v>293.35999999999996</v>
      </c>
      <c r="S209" s="68">
        <v>7.03</v>
      </c>
      <c r="T209" s="68">
        <v>286.33</v>
      </c>
      <c r="U209" s="51"/>
      <c r="V209" s="46" t="str">
        <f>VLOOKUP(H209,'CATEGORIZAÇÃO PARA PUBLICAÇÃO'!$A$1:$C$105,3,FALSE)</f>
        <v>PRESTAÇÃO DE SERVIÇOS</v>
      </c>
    </row>
    <row r="210" spans="1:22" s="13" customFormat="1" ht="72" customHeight="1" x14ac:dyDescent="0.25">
      <c r="A210" s="50">
        <v>1441</v>
      </c>
      <c r="B210" s="19">
        <v>1440011</v>
      </c>
      <c r="C210" s="19" t="s">
        <v>522</v>
      </c>
      <c r="D210" s="19" t="s">
        <v>676</v>
      </c>
      <c r="E210" s="66">
        <v>16630743000185</v>
      </c>
      <c r="F210" s="12">
        <f t="shared" si="1"/>
        <v>16630743000185</v>
      </c>
      <c r="G210" s="67" t="s">
        <v>262</v>
      </c>
      <c r="H210" s="19">
        <v>3921</v>
      </c>
      <c r="I210" s="20" t="s">
        <v>182</v>
      </c>
      <c r="J210" s="23">
        <v>45799</v>
      </c>
      <c r="K210" s="19">
        <v>7</v>
      </c>
      <c r="L210" s="21">
        <v>2305.1999999999998</v>
      </c>
      <c r="M210" s="21">
        <v>0</v>
      </c>
      <c r="N210" s="21">
        <v>0</v>
      </c>
      <c r="O210" s="21">
        <v>2305.1999999999998</v>
      </c>
      <c r="P210" s="23">
        <v>45799</v>
      </c>
      <c r="Q210" s="25">
        <v>3264</v>
      </c>
      <c r="R210" s="68">
        <v>2305.1999999999998</v>
      </c>
      <c r="S210" s="68">
        <v>0</v>
      </c>
      <c r="T210" s="68">
        <v>2305.1999999999998</v>
      </c>
      <c r="U210" s="51"/>
      <c r="V210" s="46" t="str">
        <f>VLOOKUP(H210,'CATEGORIZAÇÃO PARA PUBLICAÇÃO'!$A$1:$C$105,3,FALSE)</f>
        <v>PRESTAÇÃO DE SERVIÇOS</v>
      </c>
    </row>
    <row r="211" spans="1:22" s="13" customFormat="1" ht="93.75" customHeight="1" x14ac:dyDescent="0.25">
      <c r="A211" s="50">
        <v>1441</v>
      </c>
      <c r="B211" s="19">
        <v>1440011</v>
      </c>
      <c r="C211" s="19" t="s">
        <v>668</v>
      </c>
      <c r="D211" s="19" t="s">
        <v>676</v>
      </c>
      <c r="E211" s="66">
        <v>5814441000140</v>
      </c>
      <c r="F211" s="12">
        <f t="shared" si="1"/>
        <v>5814441000140</v>
      </c>
      <c r="G211" s="67" t="s">
        <v>288</v>
      </c>
      <c r="H211" s="19">
        <v>3919</v>
      </c>
      <c r="I211" s="20" t="s">
        <v>124</v>
      </c>
      <c r="J211" s="23">
        <v>45799</v>
      </c>
      <c r="K211" s="19">
        <v>2</v>
      </c>
      <c r="L211" s="21">
        <v>13851.67</v>
      </c>
      <c r="M211" s="21">
        <v>0</v>
      </c>
      <c r="N211" s="21">
        <v>0</v>
      </c>
      <c r="O211" s="21">
        <v>13851.67</v>
      </c>
      <c r="P211" s="23">
        <v>45799</v>
      </c>
      <c r="Q211" s="25">
        <v>3263</v>
      </c>
      <c r="R211" s="68">
        <v>13851.67</v>
      </c>
      <c r="S211" s="68">
        <v>664.88</v>
      </c>
      <c r="T211" s="68">
        <v>13186.79</v>
      </c>
      <c r="U211" s="51" t="s">
        <v>680</v>
      </c>
      <c r="V211" s="46" t="str">
        <f>VLOOKUP(H211,'CATEGORIZAÇÃO PARA PUBLICAÇÃO'!$A$1:$C$105,3,FALSE)</f>
        <v>PRESTAÇÃO DE SERVIÇOS</v>
      </c>
    </row>
    <row r="212" spans="1:22" s="13" customFormat="1" ht="72" customHeight="1" x14ac:dyDescent="0.25">
      <c r="A212" s="50">
        <v>1441</v>
      </c>
      <c r="B212" s="19">
        <v>1440006</v>
      </c>
      <c r="C212" s="19" t="s">
        <v>669</v>
      </c>
      <c r="D212" s="19" t="s">
        <v>676</v>
      </c>
      <c r="E212" s="66">
        <v>44825501000263</v>
      </c>
      <c r="F212" s="12">
        <f t="shared" si="1"/>
        <v>44825501000263</v>
      </c>
      <c r="G212" s="67" t="s">
        <v>122</v>
      </c>
      <c r="H212" s="19">
        <v>3948</v>
      </c>
      <c r="I212" s="20" t="s">
        <v>82</v>
      </c>
      <c r="J212" s="23">
        <v>45800</v>
      </c>
      <c r="K212" s="19">
        <v>1</v>
      </c>
      <c r="L212" s="21">
        <v>4500</v>
      </c>
      <c r="M212" s="21">
        <v>0</v>
      </c>
      <c r="N212" s="21">
        <v>0</v>
      </c>
      <c r="O212" s="21">
        <v>4500</v>
      </c>
      <c r="P212" s="23">
        <v>45803</v>
      </c>
      <c r="Q212" s="25">
        <v>31</v>
      </c>
      <c r="R212" s="68">
        <v>4500</v>
      </c>
      <c r="S212" s="68">
        <v>216</v>
      </c>
      <c r="T212" s="68">
        <v>4284</v>
      </c>
      <c r="U212" s="51"/>
      <c r="V212" s="46" t="str">
        <f>VLOOKUP(H212,'CATEGORIZAÇÃO PARA PUBLICAÇÃO'!$A$1:$C$105,3,FALSE)</f>
        <v>PRESTAÇÃO DE SERVIÇOS</v>
      </c>
    </row>
    <row r="213" spans="1:22" s="13" customFormat="1" ht="72" hidden="1" customHeight="1" x14ac:dyDescent="0.25">
      <c r="A213" s="50">
        <v>1441</v>
      </c>
      <c r="B213" s="19">
        <v>1440011</v>
      </c>
      <c r="C213" s="19" t="s">
        <v>670</v>
      </c>
      <c r="D213" s="19" t="s">
        <v>676</v>
      </c>
      <c r="E213" s="66">
        <v>21154554000113</v>
      </c>
      <c r="F213" s="12">
        <f t="shared" si="1"/>
        <v>21154554000113</v>
      </c>
      <c r="G213" s="67" t="s">
        <v>133</v>
      </c>
      <c r="H213" s="19">
        <v>3920</v>
      </c>
      <c r="I213" s="20" t="s">
        <v>126</v>
      </c>
      <c r="J213" s="23">
        <v>45800</v>
      </c>
      <c r="K213" s="19">
        <v>3</v>
      </c>
      <c r="L213" s="21">
        <v>17161.55</v>
      </c>
      <c r="M213" s="21">
        <v>0</v>
      </c>
      <c r="N213" s="21">
        <v>0</v>
      </c>
      <c r="O213" s="21">
        <v>17161.55</v>
      </c>
      <c r="P213" s="23">
        <v>45806</v>
      </c>
      <c r="Q213" s="25">
        <v>281</v>
      </c>
      <c r="R213" s="68">
        <v>17161.55</v>
      </c>
      <c r="S213" s="68">
        <v>0</v>
      </c>
      <c r="T213" s="68">
        <v>17161.55</v>
      </c>
      <c r="U213" s="51"/>
      <c r="V213" s="46" t="str">
        <f>VLOOKUP(H213,'CATEGORIZAÇÃO PARA PUBLICAÇÃO'!$A$1:$C$105,3,FALSE)</f>
        <v>LOCAÇÕES</v>
      </c>
    </row>
    <row r="214" spans="1:22" s="13" customFormat="1" ht="72" customHeight="1" x14ac:dyDescent="0.25">
      <c r="A214" s="50">
        <v>1441</v>
      </c>
      <c r="B214" s="19">
        <v>1440006</v>
      </c>
      <c r="C214" s="19" t="s">
        <v>575</v>
      </c>
      <c r="D214" s="19" t="s">
        <v>676</v>
      </c>
      <c r="E214" s="66">
        <v>34342601000102</v>
      </c>
      <c r="F214" s="12">
        <f t="shared" si="1"/>
        <v>34342601000102</v>
      </c>
      <c r="G214" s="67" t="s">
        <v>120</v>
      </c>
      <c r="H214" s="19">
        <v>3948</v>
      </c>
      <c r="I214" s="20" t="s">
        <v>82</v>
      </c>
      <c r="J214" s="23">
        <v>45803</v>
      </c>
      <c r="K214" s="19">
        <v>1</v>
      </c>
      <c r="L214" s="21">
        <v>10064</v>
      </c>
      <c r="M214" s="21">
        <v>0</v>
      </c>
      <c r="N214" s="21">
        <v>0</v>
      </c>
      <c r="O214" s="21">
        <v>10064</v>
      </c>
      <c r="P214" s="23">
        <v>45804</v>
      </c>
      <c r="Q214" s="25">
        <v>33</v>
      </c>
      <c r="R214" s="68">
        <v>10064</v>
      </c>
      <c r="S214" s="68">
        <v>0</v>
      </c>
      <c r="T214" s="68">
        <v>10064</v>
      </c>
      <c r="U214" s="51"/>
      <c r="V214" s="46" t="str">
        <f>VLOOKUP(H214,'CATEGORIZAÇÃO PARA PUBLICAÇÃO'!$A$1:$C$105,3,FALSE)</f>
        <v>PRESTAÇÃO DE SERVIÇOS</v>
      </c>
    </row>
    <row r="215" spans="1:22" s="13" customFormat="1" ht="72" customHeight="1" x14ac:dyDescent="0.25">
      <c r="A215" s="50">
        <v>1441</v>
      </c>
      <c r="B215" s="19">
        <v>1440011</v>
      </c>
      <c r="C215" s="19" t="s">
        <v>497</v>
      </c>
      <c r="D215" s="19" t="s">
        <v>676</v>
      </c>
      <c r="E215" s="66">
        <v>16636540000104</v>
      </c>
      <c r="F215" s="12">
        <f t="shared" si="1"/>
        <v>16636540000104</v>
      </c>
      <c r="G215" s="67" t="s">
        <v>244</v>
      </c>
      <c r="H215" s="19">
        <v>4003</v>
      </c>
      <c r="I215" s="20" t="s">
        <v>245</v>
      </c>
      <c r="J215" s="23">
        <v>45803</v>
      </c>
      <c r="K215" s="19">
        <v>4</v>
      </c>
      <c r="L215" s="21">
        <v>2473.85</v>
      </c>
      <c r="M215" s="21">
        <v>61.85</v>
      </c>
      <c r="N215" s="21">
        <v>0</v>
      </c>
      <c r="O215" s="21">
        <v>2412</v>
      </c>
      <c r="P215" s="23">
        <v>45804</v>
      </c>
      <c r="Q215" s="25">
        <v>3275</v>
      </c>
      <c r="R215" s="68">
        <v>2412</v>
      </c>
      <c r="S215" s="68">
        <v>0</v>
      </c>
      <c r="T215" s="68">
        <v>2412</v>
      </c>
      <c r="U215" s="51"/>
      <c r="V215" s="46" t="str">
        <f>VLOOKUP(H215,'CATEGORIZAÇÃO PARA PUBLICAÇÃO'!$A$1:$C$105,3,FALSE)</f>
        <v>PRESTAÇÃO DE SERVIÇOS</v>
      </c>
    </row>
    <row r="216" spans="1:22" s="13" customFormat="1" ht="72" customHeight="1" x14ac:dyDescent="0.25">
      <c r="A216" s="50">
        <v>1441</v>
      </c>
      <c r="B216" s="19">
        <v>1440011</v>
      </c>
      <c r="C216" s="19" t="s">
        <v>499</v>
      </c>
      <c r="D216" s="19" t="s">
        <v>676</v>
      </c>
      <c r="E216" s="66">
        <v>16636540000104</v>
      </c>
      <c r="F216" s="12">
        <f t="shared" si="1"/>
        <v>16636540000104</v>
      </c>
      <c r="G216" s="67" t="s">
        <v>244</v>
      </c>
      <c r="H216" s="19">
        <v>4003</v>
      </c>
      <c r="I216" s="20" t="s">
        <v>245</v>
      </c>
      <c r="J216" s="23">
        <v>45803</v>
      </c>
      <c r="K216" s="19">
        <v>6</v>
      </c>
      <c r="L216" s="21">
        <v>8051</v>
      </c>
      <c r="M216" s="21">
        <v>203.03</v>
      </c>
      <c r="N216" s="21">
        <v>0</v>
      </c>
      <c r="O216" s="21">
        <v>7847.97</v>
      </c>
      <c r="P216" s="23">
        <v>45804</v>
      </c>
      <c r="Q216" s="25">
        <v>3277</v>
      </c>
      <c r="R216" s="68">
        <v>7847.97</v>
      </c>
      <c r="S216" s="68">
        <v>0</v>
      </c>
      <c r="T216" s="68">
        <v>7847.97</v>
      </c>
      <c r="U216" s="51"/>
      <c r="V216" s="46" t="str">
        <f>VLOOKUP(H216,'CATEGORIZAÇÃO PARA PUBLICAÇÃO'!$A$1:$C$105,3,FALSE)</f>
        <v>PRESTAÇÃO DE SERVIÇOS</v>
      </c>
    </row>
    <row r="217" spans="1:22" s="13" customFormat="1" ht="72" customHeight="1" x14ac:dyDescent="0.25">
      <c r="A217" s="50">
        <v>1441</v>
      </c>
      <c r="B217" s="19">
        <v>1440011</v>
      </c>
      <c r="C217" s="19" t="s">
        <v>500</v>
      </c>
      <c r="D217" s="19" t="s">
        <v>676</v>
      </c>
      <c r="E217" s="66">
        <v>16636540000104</v>
      </c>
      <c r="F217" s="12">
        <f t="shared" si="1"/>
        <v>16636540000104</v>
      </c>
      <c r="G217" s="67" t="s">
        <v>244</v>
      </c>
      <c r="H217" s="19">
        <v>4003</v>
      </c>
      <c r="I217" s="20" t="s">
        <v>245</v>
      </c>
      <c r="J217" s="23">
        <v>45803</v>
      </c>
      <c r="K217" s="19">
        <v>4</v>
      </c>
      <c r="L217" s="21">
        <v>37922</v>
      </c>
      <c r="M217" s="21">
        <v>948.05</v>
      </c>
      <c r="N217" s="21">
        <v>0</v>
      </c>
      <c r="O217" s="21">
        <v>36973.949999999997</v>
      </c>
      <c r="P217" s="23">
        <v>45804</v>
      </c>
      <c r="Q217" s="25">
        <v>3279</v>
      </c>
      <c r="R217" s="68">
        <v>36973.949999999997</v>
      </c>
      <c r="S217" s="68">
        <v>0</v>
      </c>
      <c r="T217" s="68">
        <v>36973.949999999997</v>
      </c>
      <c r="U217" s="51"/>
      <c r="V217" s="46" t="str">
        <f>VLOOKUP(H217,'CATEGORIZAÇÃO PARA PUBLICAÇÃO'!$A$1:$C$105,3,FALSE)</f>
        <v>PRESTAÇÃO DE SERVIÇOS</v>
      </c>
    </row>
    <row r="218" spans="1:22" s="13" customFormat="1" ht="72" customHeight="1" x14ac:dyDescent="0.25">
      <c r="A218" s="50">
        <v>1441</v>
      </c>
      <c r="B218" s="19">
        <v>1440011</v>
      </c>
      <c r="C218" s="19" t="s">
        <v>485</v>
      </c>
      <c r="D218" s="19" t="s">
        <v>676</v>
      </c>
      <c r="E218" s="66">
        <v>17282880000139</v>
      </c>
      <c r="F218" s="12">
        <f t="shared" si="1"/>
        <v>17282880000139</v>
      </c>
      <c r="G218" s="67" t="s">
        <v>213</v>
      </c>
      <c r="H218" s="19">
        <v>3918</v>
      </c>
      <c r="I218" s="20" t="s">
        <v>214</v>
      </c>
      <c r="J218" s="23">
        <v>45804</v>
      </c>
      <c r="K218" s="19">
        <v>8</v>
      </c>
      <c r="L218" s="21">
        <v>48446.95</v>
      </c>
      <c r="M218" s="21">
        <v>830.28</v>
      </c>
      <c r="N218" s="21">
        <v>0</v>
      </c>
      <c r="O218" s="21">
        <v>47616.67</v>
      </c>
      <c r="P218" s="23">
        <v>45811</v>
      </c>
      <c r="Q218" s="25">
        <v>3507</v>
      </c>
      <c r="R218" s="68">
        <v>47616.67</v>
      </c>
      <c r="S218" s="68">
        <v>0</v>
      </c>
      <c r="T218" s="68">
        <v>47616.67</v>
      </c>
      <c r="U218" s="51"/>
      <c r="V218" s="46" t="str">
        <f>VLOOKUP(H218,'CATEGORIZAÇÃO PARA PUBLICAÇÃO'!$A$1:$C$105,3,FALSE)</f>
        <v>PRESTAÇÃO DE SERVIÇOS</v>
      </c>
    </row>
    <row r="219" spans="1:22" s="13" customFormat="1" ht="72" customHeight="1" x14ac:dyDescent="0.25">
      <c r="A219" s="50">
        <v>1441</v>
      </c>
      <c r="B219" s="19">
        <v>1440011</v>
      </c>
      <c r="C219" s="19" t="s">
        <v>485</v>
      </c>
      <c r="D219" s="19" t="s">
        <v>676</v>
      </c>
      <c r="E219" s="66">
        <v>17282880000139</v>
      </c>
      <c r="F219" s="12">
        <f t="shared" si="1"/>
        <v>17282880000139</v>
      </c>
      <c r="G219" s="67" t="s">
        <v>213</v>
      </c>
      <c r="H219" s="19">
        <v>3918</v>
      </c>
      <c r="I219" s="20" t="s">
        <v>214</v>
      </c>
      <c r="J219" s="23">
        <v>45804</v>
      </c>
      <c r="K219" s="19">
        <v>9</v>
      </c>
      <c r="L219" s="21">
        <v>6487.19</v>
      </c>
      <c r="M219" s="21">
        <v>117.28</v>
      </c>
      <c r="N219" s="21">
        <v>0</v>
      </c>
      <c r="O219" s="21">
        <v>6369.91</v>
      </c>
      <c r="P219" s="23">
        <v>45811</v>
      </c>
      <c r="Q219" s="25">
        <v>3509</v>
      </c>
      <c r="R219" s="68">
        <v>6369.91</v>
      </c>
      <c r="S219" s="68">
        <v>0</v>
      </c>
      <c r="T219" s="68">
        <v>6369.91</v>
      </c>
      <c r="U219" s="51"/>
      <c r="V219" s="46" t="str">
        <f>VLOOKUP(H219,'CATEGORIZAÇÃO PARA PUBLICAÇÃO'!$A$1:$C$105,3,FALSE)</f>
        <v>PRESTAÇÃO DE SERVIÇOS</v>
      </c>
    </row>
    <row r="220" spans="1:22" s="13" customFormat="1" ht="72" customHeight="1" x14ac:dyDescent="0.25">
      <c r="A220" s="50">
        <v>1441</v>
      </c>
      <c r="B220" s="19">
        <v>1440011</v>
      </c>
      <c r="C220" s="19" t="s">
        <v>671</v>
      </c>
      <c r="D220" s="19" t="s">
        <v>676</v>
      </c>
      <c r="E220" s="66">
        <v>405867000127</v>
      </c>
      <c r="F220" s="12">
        <f t="shared" si="1"/>
        <v>405867000127</v>
      </c>
      <c r="G220" s="67" t="s">
        <v>242</v>
      </c>
      <c r="H220" s="19">
        <v>3999</v>
      </c>
      <c r="I220" s="20" t="s">
        <v>225</v>
      </c>
      <c r="J220" s="23">
        <v>45805</v>
      </c>
      <c r="K220" s="19">
        <v>4</v>
      </c>
      <c r="L220" s="21">
        <v>7786.2</v>
      </c>
      <c r="M220" s="21">
        <v>389.31</v>
      </c>
      <c r="N220" s="21">
        <v>0</v>
      </c>
      <c r="O220" s="21">
        <v>7396.8899999999994</v>
      </c>
      <c r="P220" s="23">
        <v>45806</v>
      </c>
      <c r="Q220" s="25">
        <v>3323</v>
      </c>
      <c r="R220" s="68">
        <v>7396.8899999999994</v>
      </c>
      <c r="S220" s="68">
        <v>373.74</v>
      </c>
      <c r="T220" s="68">
        <v>7023.15</v>
      </c>
      <c r="U220" s="51"/>
      <c r="V220" s="46" t="str">
        <f>VLOOKUP(H220,'CATEGORIZAÇÃO PARA PUBLICAÇÃO'!$A$1:$C$105,3,FALSE)</f>
        <v>PRESTAÇÃO DE SERVIÇOS</v>
      </c>
    </row>
    <row r="221" spans="1:22" s="13" customFormat="1" ht="72" customHeight="1" x14ac:dyDescent="0.25">
      <c r="A221" s="50">
        <v>1441</v>
      </c>
      <c r="B221" s="19">
        <v>1440011</v>
      </c>
      <c r="C221" s="19" t="s">
        <v>631</v>
      </c>
      <c r="D221" s="19" t="s">
        <v>676</v>
      </c>
      <c r="E221" s="66">
        <v>81243735000148</v>
      </c>
      <c r="F221" s="12">
        <f t="shared" si="1"/>
        <v>81243735000148</v>
      </c>
      <c r="G221" s="67" t="s">
        <v>257</v>
      </c>
      <c r="H221" s="19">
        <v>4002</v>
      </c>
      <c r="I221" s="20" t="s">
        <v>247</v>
      </c>
      <c r="J221" s="23">
        <v>45805</v>
      </c>
      <c r="K221" s="19">
        <v>5</v>
      </c>
      <c r="L221" s="21">
        <v>24802.92</v>
      </c>
      <c r="M221" s="21">
        <v>0</v>
      </c>
      <c r="N221" s="21">
        <v>0</v>
      </c>
      <c r="O221" s="21">
        <v>24802.92</v>
      </c>
      <c r="P221" s="23">
        <v>45806</v>
      </c>
      <c r="Q221" s="25">
        <v>3336</v>
      </c>
      <c r="R221" s="68">
        <v>24802.920000000002</v>
      </c>
      <c r="S221" s="68">
        <v>1190.54</v>
      </c>
      <c r="T221" s="68">
        <v>23612.38</v>
      </c>
      <c r="U221" s="51"/>
      <c r="V221" s="46" t="str">
        <f>VLOOKUP(H221,'CATEGORIZAÇÃO PARA PUBLICAÇÃO'!$A$1:$C$105,3,FALSE)</f>
        <v>PRESTAÇÃO DE SERVIÇOS</v>
      </c>
    </row>
    <row r="222" spans="1:22" s="13" customFormat="1" ht="72" customHeight="1" x14ac:dyDescent="0.25">
      <c r="A222" s="50">
        <v>1441</v>
      </c>
      <c r="B222" s="19">
        <v>1440011</v>
      </c>
      <c r="C222" s="19" t="s">
        <v>672</v>
      </c>
      <c r="D222" s="19" t="s">
        <v>676</v>
      </c>
      <c r="E222" s="66">
        <v>12057731000152</v>
      </c>
      <c r="F222" s="12">
        <f t="shared" si="1"/>
        <v>12057731000152</v>
      </c>
      <c r="G222" s="67" t="s">
        <v>271</v>
      </c>
      <c r="H222" s="19">
        <v>3922</v>
      </c>
      <c r="I222" s="20" t="s">
        <v>60</v>
      </c>
      <c r="J222" s="23">
        <v>45805</v>
      </c>
      <c r="K222" s="19">
        <v>7</v>
      </c>
      <c r="L222" s="21">
        <v>17000</v>
      </c>
      <c r="M222" s="21">
        <v>0</v>
      </c>
      <c r="N222" s="21">
        <v>0</v>
      </c>
      <c r="O222" s="21">
        <v>17000</v>
      </c>
      <c r="P222" s="23">
        <v>45806</v>
      </c>
      <c r="Q222" s="25">
        <v>3310</v>
      </c>
      <c r="R222" s="68">
        <v>17000</v>
      </c>
      <c r="S222" s="68">
        <v>0</v>
      </c>
      <c r="T222" s="68">
        <v>17000</v>
      </c>
      <c r="U222" s="51"/>
      <c r="V222" s="46" t="str">
        <f>VLOOKUP(H222,'CATEGORIZAÇÃO PARA PUBLICAÇÃO'!$A$1:$C$105,3,FALSE)</f>
        <v>PRESTAÇÃO DE SERVIÇOS</v>
      </c>
    </row>
    <row r="223" spans="1:22" s="13" customFormat="1" ht="72" customHeight="1" x14ac:dyDescent="0.25">
      <c r="A223" s="50">
        <v>1441</v>
      </c>
      <c r="B223" s="19">
        <v>1440011</v>
      </c>
      <c r="C223" s="19" t="s">
        <v>673</v>
      </c>
      <c r="D223" s="19" t="s">
        <v>676</v>
      </c>
      <c r="E223" s="66">
        <v>12057731000152</v>
      </c>
      <c r="F223" s="12">
        <f t="shared" si="1"/>
        <v>12057731000152</v>
      </c>
      <c r="G223" s="67" t="s">
        <v>271</v>
      </c>
      <c r="H223" s="19">
        <v>3921</v>
      </c>
      <c r="I223" s="20" t="s">
        <v>182</v>
      </c>
      <c r="J223" s="23">
        <v>45805</v>
      </c>
      <c r="K223" s="19">
        <v>8</v>
      </c>
      <c r="L223" s="21">
        <v>22100</v>
      </c>
      <c r="M223" s="21">
        <v>1955</v>
      </c>
      <c r="N223" s="21">
        <v>0</v>
      </c>
      <c r="O223" s="21">
        <v>20145</v>
      </c>
      <c r="P223" s="23">
        <v>45806</v>
      </c>
      <c r="Q223" s="25">
        <v>3316</v>
      </c>
      <c r="R223" s="68">
        <v>20145</v>
      </c>
      <c r="S223" s="68">
        <v>0</v>
      </c>
      <c r="T223" s="68">
        <v>20145</v>
      </c>
      <c r="U223" s="51"/>
      <c r="V223" s="46" t="str">
        <f>VLOOKUP(H223,'CATEGORIZAÇÃO PARA PUBLICAÇÃO'!$A$1:$C$105,3,FALSE)</f>
        <v>PRESTAÇÃO DE SERVIÇOS</v>
      </c>
    </row>
    <row r="224" spans="1:22" s="13" customFormat="1" ht="72" customHeight="1" x14ac:dyDescent="0.25">
      <c r="A224" s="50">
        <v>1441</v>
      </c>
      <c r="B224" s="19">
        <v>1440011</v>
      </c>
      <c r="C224" s="19" t="s">
        <v>652</v>
      </c>
      <c r="D224" s="19" t="s">
        <v>676</v>
      </c>
      <c r="E224" s="66">
        <v>12057731000152</v>
      </c>
      <c r="F224" s="12">
        <f t="shared" si="1"/>
        <v>12057731000152</v>
      </c>
      <c r="G224" s="67" t="s">
        <v>271</v>
      </c>
      <c r="H224" s="19">
        <v>3921</v>
      </c>
      <c r="I224" s="20" t="s">
        <v>182</v>
      </c>
      <c r="J224" s="23">
        <v>45805</v>
      </c>
      <c r="K224" s="19">
        <v>4</v>
      </c>
      <c r="L224" s="21">
        <v>44500</v>
      </c>
      <c r="M224" s="21">
        <v>2225</v>
      </c>
      <c r="N224" s="21">
        <v>0</v>
      </c>
      <c r="O224" s="21">
        <v>42275</v>
      </c>
      <c r="P224" s="23">
        <v>45806</v>
      </c>
      <c r="Q224" s="25">
        <v>3319</v>
      </c>
      <c r="R224" s="68">
        <v>42275</v>
      </c>
      <c r="S224" s="68">
        <v>0</v>
      </c>
      <c r="T224" s="68">
        <v>42275</v>
      </c>
      <c r="U224" s="51"/>
      <c r="V224" s="46" t="str">
        <f>VLOOKUP(H224,'CATEGORIZAÇÃO PARA PUBLICAÇÃO'!$A$1:$C$105,3,FALSE)</f>
        <v>PRESTAÇÃO DE SERVIÇOS</v>
      </c>
    </row>
    <row r="225" spans="1:22" s="13" customFormat="1" ht="72" customHeight="1" x14ac:dyDescent="0.25">
      <c r="A225" s="50">
        <v>1441</v>
      </c>
      <c r="B225" s="19">
        <v>1440011</v>
      </c>
      <c r="C225" s="19" t="s">
        <v>674</v>
      </c>
      <c r="D225" s="19" t="s">
        <v>676</v>
      </c>
      <c r="E225" s="66">
        <v>1554285000175</v>
      </c>
      <c r="F225" s="12">
        <f t="shared" si="1"/>
        <v>1554285000175</v>
      </c>
      <c r="G225" s="67" t="s">
        <v>290</v>
      </c>
      <c r="H225" s="19">
        <v>4002</v>
      </c>
      <c r="I225" s="20" t="s">
        <v>247</v>
      </c>
      <c r="J225" s="23">
        <v>45805</v>
      </c>
      <c r="K225" s="19">
        <v>3</v>
      </c>
      <c r="L225" s="21">
        <v>1175.4000000000001</v>
      </c>
      <c r="M225" s="21">
        <v>0</v>
      </c>
      <c r="N225" s="21">
        <v>0</v>
      </c>
      <c r="O225" s="21">
        <v>1175.4000000000001</v>
      </c>
      <c r="P225" s="23">
        <v>45806</v>
      </c>
      <c r="Q225" s="25">
        <v>3339</v>
      </c>
      <c r="R225" s="68">
        <v>1175.4000000000001</v>
      </c>
      <c r="S225" s="68">
        <v>51.9</v>
      </c>
      <c r="T225" s="68">
        <v>1123.5</v>
      </c>
      <c r="U225" s="51"/>
      <c r="V225" s="46" t="str">
        <f>VLOOKUP(H225,'CATEGORIZAÇÃO PARA PUBLICAÇÃO'!$A$1:$C$105,3,FALSE)</f>
        <v>PRESTAÇÃO DE SERVIÇOS</v>
      </c>
    </row>
    <row r="226" spans="1:22" s="13" customFormat="1" ht="72" hidden="1" customHeight="1" x14ac:dyDescent="0.25">
      <c r="A226" s="50">
        <v>1441</v>
      </c>
      <c r="B226" s="19">
        <v>1440005</v>
      </c>
      <c r="C226" s="19" t="s">
        <v>637</v>
      </c>
      <c r="D226" s="19" t="s">
        <v>676</v>
      </c>
      <c r="E226" s="66">
        <v>58069360000120</v>
      </c>
      <c r="F226" s="12">
        <f t="shared" si="1"/>
        <v>58069360000120</v>
      </c>
      <c r="G226" s="67" t="s">
        <v>109</v>
      </c>
      <c r="H226" s="19">
        <v>4006</v>
      </c>
      <c r="I226" s="20" t="s">
        <v>57</v>
      </c>
      <c r="J226" s="23">
        <v>45807</v>
      </c>
      <c r="K226" s="19">
        <v>8</v>
      </c>
      <c r="L226" s="21">
        <v>174733.79</v>
      </c>
      <c r="M226" s="21">
        <v>0</v>
      </c>
      <c r="N226" s="21">
        <v>0</v>
      </c>
      <c r="O226" s="21">
        <v>174733.79</v>
      </c>
      <c r="P226" s="23">
        <v>45810</v>
      </c>
      <c r="Q226" s="25">
        <v>121</v>
      </c>
      <c r="R226" s="68">
        <v>174733.79</v>
      </c>
      <c r="S226" s="68">
        <v>8387.23</v>
      </c>
      <c r="T226" s="68">
        <v>166346.56</v>
      </c>
      <c r="U226" s="51"/>
      <c r="V226" s="46" t="str">
        <f>VLOOKUP(H226,'CATEGORIZAÇÃO PARA PUBLICAÇÃO'!$A$1:$C$105,3,FALSE)</f>
        <v>FORNECIMENTO DE BENS</v>
      </c>
    </row>
    <row r="227" spans="1:22" s="13" customFormat="1" ht="72" customHeight="1" x14ac:dyDescent="0.25">
      <c r="A227" s="50">
        <v>1441</v>
      </c>
      <c r="B227" s="19">
        <v>1440011</v>
      </c>
      <c r="C227" s="19" t="s">
        <v>524</v>
      </c>
      <c r="D227" s="19" t="s">
        <v>676</v>
      </c>
      <c r="E227" s="66">
        <v>76535764000143</v>
      </c>
      <c r="F227" s="12">
        <f t="shared" si="1"/>
        <v>76535764000143</v>
      </c>
      <c r="G227" s="67" t="s">
        <v>277</v>
      </c>
      <c r="H227" s="19">
        <v>4005</v>
      </c>
      <c r="I227" s="20" t="s">
        <v>278</v>
      </c>
      <c r="J227" s="23">
        <v>45807</v>
      </c>
      <c r="K227" s="19">
        <v>4</v>
      </c>
      <c r="L227" s="21">
        <v>1942.8</v>
      </c>
      <c r="M227" s="21">
        <v>0</v>
      </c>
      <c r="N227" s="21">
        <v>0</v>
      </c>
      <c r="O227" s="21">
        <v>1942.8</v>
      </c>
      <c r="P227" s="23">
        <v>45810</v>
      </c>
      <c r="Q227" s="25">
        <v>3438</v>
      </c>
      <c r="R227" s="68">
        <v>1942.8</v>
      </c>
      <c r="S227" s="68">
        <v>93.25</v>
      </c>
      <c r="T227" s="68">
        <v>1849.55</v>
      </c>
      <c r="U227" s="51"/>
      <c r="V227" s="46" t="str">
        <f>VLOOKUP(H227,'CATEGORIZAÇÃO PARA PUBLICAÇÃO'!$A$1:$C$105,3,FALSE)</f>
        <v>PRESTAÇÃO DE SERVIÇOS</v>
      </c>
    </row>
    <row r="228" spans="1:22" s="13" customFormat="1" ht="72" hidden="1" customHeight="1" x14ac:dyDescent="0.25">
      <c r="A228" s="50">
        <v>1441</v>
      </c>
      <c r="B228" s="19">
        <v>1440005</v>
      </c>
      <c r="C228" s="19" t="s">
        <v>675</v>
      </c>
      <c r="D228" s="19" t="s">
        <v>676</v>
      </c>
      <c r="E228" s="66">
        <v>81243735000903</v>
      </c>
      <c r="F228" s="12">
        <f t="shared" si="1"/>
        <v>81243735000903</v>
      </c>
      <c r="G228" s="67" t="s">
        <v>257</v>
      </c>
      <c r="H228" s="19">
        <v>5207</v>
      </c>
      <c r="I228" s="20" t="s">
        <v>303</v>
      </c>
      <c r="J228" s="23">
        <v>45807</v>
      </c>
      <c r="K228" s="19">
        <v>1</v>
      </c>
      <c r="L228" s="21">
        <v>749890.8</v>
      </c>
      <c r="M228" s="21">
        <v>0</v>
      </c>
      <c r="N228" s="21">
        <v>0</v>
      </c>
      <c r="O228" s="21">
        <v>749890.8</v>
      </c>
      <c r="P228" s="23">
        <v>45810</v>
      </c>
      <c r="Q228" s="25">
        <v>122</v>
      </c>
      <c r="R228" s="68">
        <v>749890.79999999993</v>
      </c>
      <c r="S228" s="68">
        <v>8998.69</v>
      </c>
      <c r="T228" s="68">
        <v>740892.11</v>
      </c>
      <c r="U228" s="51"/>
      <c r="V228" s="46" t="str">
        <f>VLOOKUP(H228,'CATEGORIZAÇÃO PARA PUBLICAÇÃO'!$A$1:$C$105,3,FALSE)</f>
        <v>FORNECIMENTO DE BENS</v>
      </c>
    </row>
    <row r="230" spans="1:22" ht="20.25" x14ac:dyDescent="0.25">
      <c r="A230" s="84" t="s">
        <v>30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2" x14ac:dyDescent="0.25">
      <c r="A231" s="14" t="s">
        <v>31</v>
      </c>
      <c r="B231" s="83" t="s">
        <v>32</v>
      </c>
      <c r="C231" s="83"/>
      <c r="D231" s="83"/>
      <c r="E231" s="83"/>
      <c r="F231" s="83"/>
      <c r="G231" s="83"/>
      <c r="H231" s="83"/>
      <c r="I231" s="83"/>
    </row>
    <row r="232" spans="1:22" x14ac:dyDescent="0.25">
      <c r="A232" s="14" t="s">
        <v>33</v>
      </c>
      <c r="B232" s="83" t="s">
        <v>34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90</v>
      </c>
      <c r="B233" s="83" t="s">
        <v>94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35</v>
      </c>
      <c r="B234" s="83" t="s">
        <v>36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69" t="s">
        <v>15</v>
      </c>
      <c r="B235" s="83" t="s">
        <v>95</v>
      </c>
      <c r="C235" s="83"/>
      <c r="D235" s="83"/>
      <c r="E235" s="83"/>
      <c r="F235" s="83"/>
      <c r="G235" s="83"/>
      <c r="H235" s="83"/>
      <c r="I235" s="83"/>
      <c r="K235" s="70"/>
    </row>
    <row r="236" spans="1:22" x14ac:dyDescent="0.25">
      <c r="A236" s="69" t="s">
        <v>97</v>
      </c>
      <c r="B236" s="86" t="s">
        <v>96</v>
      </c>
      <c r="C236" s="86"/>
      <c r="D236" s="86"/>
      <c r="E236" s="86"/>
      <c r="F236" s="86"/>
      <c r="G236" s="86"/>
      <c r="H236" s="86"/>
      <c r="I236" s="86"/>
      <c r="K236" s="70"/>
    </row>
    <row r="237" spans="1:22" x14ac:dyDescent="0.25">
      <c r="B237" s="86"/>
      <c r="C237" s="86"/>
      <c r="D237" s="86"/>
      <c r="E237" s="86"/>
      <c r="F237" s="86"/>
      <c r="G237" s="86"/>
      <c r="H237" s="86"/>
      <c r="I237" s="86"/>
    </row>
    <row r="238" spans="1:22" ht="20.25" x14ac:dyDescent="0.25">
      <c r="A238" s="84" t="s">
        <v>38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2" x14ac:dyDescent="0.25">
      <c r="A239" s="83" t="s">
        <v>39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</row>
    <row r="240" spans="1:22" x14ac:dyDescent="0.25">
      <c r="A240" s="83" t="s">
        <v>678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2" spans="1:21" x14ac:dyDescent="0.25">
      <c r="A242" s="89" t="s">
        <v>40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</row>
    <row r="243" spans="1:21" x14ac:dyDescent="0.25">
      <c r="A243" s="89" t="s">
        <v>679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</row>
  </sheetData>
  <sheetProtection algorithmName="SHA-512" hashValue="df9mWXqXnGqMJq/C/GWkHFqrNzeOjeVv1afUS1SYFsNvP9Ovax3k3AHBvuNWR2rigrD83IQ49F+uKHAU3etecw==" saltValue="cwVf1p/DI/wBL0WliB72EQ==" spinCount="100000" sheet="1" formatCells="0" formatColumns="0" formatRows="0" insertColumns="0" insertRows="0" deleteColumns="0" deleteRows="0" sort="0" autoFilter="0" pivotTables="0"/>
  <protectedRanges>
    <protectedRange sqref="A243:U243" name="Intervalo8"/>
    <protectedRange sqref="A240:U240" name="Intervalo7"/>
    <protectedRange sqref="G4:U228" name="Intervalo6"/>
    <protectedRange sqref="A4:E228" name="Intervalo5"/>
    <protectedRange sqref="A1:U1" name="Intervalo4"/>
    <protectedRange sqref="A1" name="Intervalo1"/>
    <protectedRange sqref="G4:U228 A4:E228" name="Intervalo2"/>
    <protectedRange sqref="A243 A240" name="Intervalo3"/>
  </protectedRanges>
  <autoFilter ref="A3:V228">
    <filterColumn colId="21">
      <filters>
        <filter val="PRESTAÇÃO DE SERVIÇOS"/>
      </filters>
    </filterColumn>
    <sortState ref="A4:V229">
      <sortCondition ref="P3:P229"/>
    </sortState>
  </autoFilter>
  <mergeCells count="3">
    <mergeCell ref="A242:U242"/>
    <mergeCell ref="A243:U243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36"/>
  <sheetViews>
    <sheetView topLeftCell="R3" zoomScale="85" zoomScaleNormal="85" workbookViewId="0">
      <selection activeCell="AD236" sqref="AD5:AD236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1441|1440011|161|2025|17282880000139|3918|270,82</v>
      </c>
      <c r="B5" s="55" t="str">
        <f t="shared" ref="B5:B68" si="1">D5&amp;"|"&amp;E5&amp;"|"&amp;G5&amp;"|"&amp;H5&amp;"|"&amp;X5</f>
        <v>1441|1440011|161|2025|2768</v>
      </c>
      <c r="C5" s="61" t="str">
        <f t="shared" ref="C5:C68" si="2">E5&amp;"|"&amp;X5</f>
        <v>1440011|2768</v>
      </c>
      <c r="D5" s="77">
        <v>1441</v>
      </c>
      <c r="E5" s="77">
        <v>1440011</v>
      </c>
      <c r="F5" s="75" t="str">
        <f t="shared" ref="F5:F68" si="3">G5&amp;"/"&amp;H5</f>
        <v>161/2025</v>
      </c>
      <c r="G5" s="77">
        <v>161</v>
      </c>
      <c r="H5" s="77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17282880000139</v>
      </c>
      <c r="M5" s="32" t="s">
        <v>213</v>
      </c>
      <c r="N5" s="31">
        <v>3918</v>
      </c>
      <c r="O5" s="32" t="s">
        <v>214</v>
      </c>
      <c r="P5" s="18">
        <v>45782</v>
      </c>
      <c r="Q5" s="31">
        <v>5</v>
      </c>
      <c r="R5" s="33">
        <v>278.7</v>
      </c>
      <c r="S5" s="33">
        <v>7.88</v>
      </c>
      <c r="T5" s="33">
        <v>0</v>
      </c>
      <c r="U5" s="72">
        <f t="shared" ref="U5:U68" si="5">R5-S5-T5</f>
        <v>270.82</v>
      </c>
      <c r="V5" s="18">
        <f>IF(X5&lt;&gt;"Liquidação Cancelada",VLOOKUP(B5,'BASE DE DADOS OPS'!$B$4:$P$9650,10,FALSE),"Liquidação Cancelada")</f>
        <v>45785</v>
      </c>
      <c r="W5" s="35">
        <f t="shared" ref="W5:W68" si="6">IF(X5&lt;&gt;"Liquidação Cancelada",IF(ISBLANK(V5),"AGUARDANDO PAGAMENTO",NETWORKDAYS(P5,V5)-1),"Liquidação Cancelada")</f>
        <v>3</v>
      </c>
      <c r="X5" s="31">
        <f>VLOOKUP(A5,'BASE DE DADOS OPS'!$A$4:$P$9650,12,FALSE)</f>
        <v>2768</v>
      </c>
      <c r="Y5" s="4">
        <f>IF(X5&lt;&gt;"Liquidação Cancelada",VLOOKUP(B5,'BASE DE DADOS OPS'!$B$5:$P$9635,12,FALSE),"Liquidação Cancelada")</f>
        <v>270.82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270.82</v>
      </c>
      <c r="AB5" s="4">
        <f t="shared" ref="AB5:AB68" si="7">IF(X5&lt;&gt;"Liquidação Cancelada",Y5-Z5,"Liquidação Cancelada")</f>
        <v>270.82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1441|1440011|161|2025|17282880000139|3918|45955,76</v>
      </c>
      <c r="B6" s="55" t="str">
        <f t="shared" si="1"/>
        <v>1441|1440011|161|2025|2770</v>
      </c>
      <c r="C6" s="61" t="str">
        <f t="shared" si="2"/>
        <v>1440011|2770</v>
      </c>
      <c r="D6" s="77">
        <v>1441</v>
      </c>
      <c r="E6" s="77">
        <v>1440011</v>
      </c>
      <c r="F6" s="75" t="str">
        <f t="shared" si="3"/>
        <v>161/2025</v>
      </c>
      <c r="G6" s="77">
        <v>161</v>
      </c>
      <c r="H6" s="77">
        <v>2025</v>
      </c>
      <c r="I6" s="75" t="str">
        <f t="shared" si="4"/>
        <v>10.1</v>
      </c>
      <c r="J6" s="31">
        <v>10</v>
      </c>
      <c r="K6" s="31">
        <v>1</v>
      </c>
      <c r="L6" s="31">
        <v>17282880000139</v>
      </c>
      <c r="M6" s="32" t="s">
        <v>213</v>
      </c>
      <c r="N6" s="31">
        <v>3918</v>
      </c>
      <c r="O6" s="32" t="s">
        <v>214</v>
      </c>
      <c r="P6" s="18">
        <v>45782</v>
      </c>
      <c r="Q6" s="31">
        <v>6</v>
      </c>
      <c r="R6" s="33">
        <v>46870.21</v>
      </c>
      <c r="S6" s="33">
        <v>914.45</v>
      </c>
      <c r="T6" s="33">
        <v>0</v>
      </c>
      <c r="U6" s="72">
        <f t="shared" si="5"/>
        <v>45955.76</v>
      </c>
      <c r="V6" s="18">
        <f>IF(X6&lt;&gt;"Liquidação Cancelada",VLOOKUP(B6,'BASE DE DADOS OPS'!$B$4:$P$9650,10,FALSE),"Liquidação Cancelada")</f>
        <v>45785</v>
      </c>
      <c r="W6" s="35">
        <f t="shared" si="6"/>
        <v>3</v>
      </c>
      <c r="X6" s="31">
        <f>VLOOKUP(A6,'BASE DE DADOS OPS'!$A$4:$P$9650,12,FALSE)</f>
        <v>2770</v>
      </c>
      <c r="Y6" s="4">
        <f>IF(X6&lt;&gt;"Liquidação Cancelada",VLOOKUP(B6,'BASE DE DADOS OPS'!$B$5:$P$9635,12,FALSE),"Liquidação Cancelada")</f>
        <v>45955.76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45955.76</v>
      </c>
      <c r="AB6" s="4">
        <f t="shared" si="7"/>
        <v>45955.76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1441|1440011|161|2025|17282880000139|3918|24028,41</v>
      </c>
      <c r="B7" s="55" t="str">
        <f t="shared" si="1"/>
        <v>1441|1440011|161|2025|2772</v>
      </c>
      <c r="C7" s="61" t="str">
        <f t="shared" si="2"/>
        <v>1440011|2772</v>
      </c>
      <c r="D7" s="77">
        <v>1441</v>
      </c>
      <c r="E7" s="77">
        <v>1440011</v>
      </c>
      <c r="F7" s="75" t="str">
        <f t="shared" si="3"/>
        <v>161/2025</v>
      </c>
      <c r="G7" s="77">
        <v>161</v>
      </c>
      <c r="H7" s="77">
        <v>2025</v>
      </c>
      <c r="I7" s="75" t="str">
        <f t="shared" si="4"/>
        <v>10.1</v>
      </c>
      <c r="J7" s="31">
        <v>10</v>
      </c>
      <c r="K7" s="31">
        <v>1</v>
      </c>
      <c r="L7" s="31">
        <v>17282880000139</v>
      </c>
      <c r="M7" s="32" t="s">
        <v>213</v>
      </c>
      <c r="N7" s="31">
        <v>3918</v>
      </c>
      <c r="O7" s="32" t="s">
        <v>214</v>
      </c>
      <c r="P7" s="18">
        <v>45782</v>
      </c>
      <c r="Q7" s="31">
        <v>7</v>
      </c>
      <c r="R7" s="33">
        <v>24551.81</v>
      </c>
      <c r="S7" s="33">
        <v>523.4</v>
      </c>
      <c r="T7" s="33">
        <v>0</v>
      </c>
      <c r="U7" s="72">
        <f t="shared" si="5"/>
        <v>24028.41</v>
      </c>
      <c r="V7" s="18">
        <f>IF(X7&lt;&gt;"Liquidação Cancelada",VLOOKUP(B7,'BASE DE DADOS OPS'!$B$4:$P$9650,10,FALSE),"Liquidação Cancelada")</f>
        <v>45785</v>
      </c>
      <c r="W7" s="35">
        <f t="shared" si="6"/>
        <v>3</v>
      </c>
      <c r="X7" s="31">
        <f>VLOOKUP(A7,'BASE DE DADOS OPS'!$A$4:$P$9650,12,FALSE)</f>
        <v>2772</v>
      </c>
      <c r="Y7" s="4">
        <f>IF(X7&lt;&gt;"Liquidação Cancelada",VLOOKUP(B7,'BASE DE DADOS OPS'!$B$5:$P$9635,12,FALSE),"Liquidação Cancelada")</f>
        <v>24028.41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24028.41</v>
      </c>
      <c r="AB7" s="4">
        <f t="shared" si="7"/>
        <v>24028.41</v>
      </c>
      <c r="AC7" s="3">
        <f t="shared" si="8"/>
        <v>0</v>
      </c>
      <c r="AD7" s="62"/>
    </row>
    <row r="8" spans="1:30" s="63" customFormat="1" ht="24.95" customHeight="1" x14ac:dyDescent="0.2">
      <c r="A8" s="55" t="str">
        <f t="shared" si="0"/>
        <v>1441|1440011|171|2025|87883807000106|3910|271,71</v>
      </c>
      <c r="B8" s="55" t="str">
        <f t="shared" si="1"/>
        <v>1441|1440011|171|2025|2651</v>
      </c>
      <c r="C8" s="61" t="str">
        <f t="shared" si="2"/>
        <v>1440011|2651</v>
      </c>
      <c r="D8" s="77">
        <v>1441</v>
      </c>
      <c r="E8" s="77">
        <v>1440011</v>
      </c>
      <c r="F8" s="75" t="str">
        <f t="shared" si="3"/>
        <v>171/2025</v>
      </c>
      <c r="G8" s="77">
        <v>171</v>
      </c>
      <c r="H8" s="77">
        <v>2025</v>
      </c>
      <c r="I8" s="75" t="str">
        <f t="shared" si="4"/>
        <v>10.1</v>
      </c>
      <c r="J8" s="31">
        <v>10</v>
      </c>
      <c r="K8" s="31">
        <v>1</v>
      </c>
      <c r="L8" s="31">
        <v>87883807000106</v>
      </c>
      <c r="M8" s="32" t="s">
        <v>222</v>
      </c>
      <c r="N8" s="31">
        <v>3910</v>
      </c>
      <c r="O8" s="32" t="s">
        <v>223</v>
      </c>
      <c r="P8" s="18">
        <v>45782</v>
      </c>
      <c r="Q8" s="31">
        <v>4</v>
      </c>
      <c r="R8" s="33">
        <v>271.70999999999998</v>
      </c>
      <c r="S8" s="33">
        <v>0</v>
      </c>
      <c r="T8" s="33">
        <v>0</v>
      </c>
      <c r="U8" s="72">
        <f t="shared" si="5"/>
        <v>271.70999999999998</v>
      </c>
      <c r="V8" s="18">
        <f>IF(X8&lt;&gt;"Liquidação Cancelada",VLOOKUP(B8,'BASE DE DADOS OPS'!$B$4:$P$9650,10,FALSE),"Liquidação Cancelada")</f>
        <v>45782</v>
      </c>
      <c r="W8" s="35">
        <f t="shared" si="6"/>
        <v>0</v>
      </c>
      <c r="X8" s="31">
        <f>VLOOKUP(A8,'BASE DE DADOS OPS'!$A$4:$P$9650,12,FALSE)</f>
        <v>2651</v>
      </c>
      <c r="Y8" s="4">
        <f>IF(X8&lt;&gt;"Liquidação Cancelada",VLOOKUP(B8,'BASE DE DADOS OPS'!$B$5:$P$9635,12,FALSE),"Liquidação Cancelada")</f>
        <v>271.70999999999998</v>
      </c>
      <c r="Z8" s="4">
        <f>IF(X8&lt;&gt;"Liquidação Cancelada",VLOOKUP(B8,'BASE DE DADOS OPS'!$B$5:$P$9635,14,FALSE),"Liquidação Cancelada")</f>
        <v>6.51</v>
      </c>
      <c r="AA8" s="4">
        <f>IF(X8&lt;&gt;"Liquidação Cancelada",VLOOKUP(B8,'BASE DE DADOS OPS'!$B$5:$P$9635,13,FALSE),"Liquidação Cancelada")</f>
        <v>265.2</v>
      </c>
      <c r="AB8" s="4">
        <f t="shared" si="7"/>
        <v>265.2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1441|1440011|297|2025|11568355000106|3904|2230,74</v>
      </c>
      <c r="B9" s="55" t="str">
        <f t="shared" si="1"/>
        <v>1441|1440011|297|2025|2632</v>
      </c>
      <c r="C9" s="61" t="str">
        <f t="shared" si="2"/>
        <v>1440011|2632</v>
      </c>
      <c r="D9" s="77">
        <v>1441</v>
      </c>
      <c r="E9" s="77">
        <v>1440011</v>
      </c>
      <c r="F9" s="75" t="str">
        <f t="shared" si="3"/>
        <v>297/2025</v>
      </c>
      <c r="G9" s="77">
        <v>297</v>
      </c>
      <c r="H9" s="77">
        <v>2025</v>
      </c>
      <c r="I9" s="75" t="str">
        <f t="shared" si="4"/>
        <v>10.1</v>
      </c>
      <c r="J9" s="31">
        <v>10</v>
      </c>
      <c r="K9" s="31">
        <v>1</v>
      </c>
      <c r="L9" s="31">
        <v>11568355000106</v>
      </c>
      <c r="M9" s="32" t="s">
        <v>295</v>
      </c>
      <c r="N9" s="31">
        <v>3904</v>
      </c>
      <c r="O9" s="32" t="s">
        <v>296</v>
      </c>
      <c r="P9" s="18">
        <v>45782</v>
      </c>
      <c r="Q9" s="31">
        <v>1</v>
      </c>
      <c r="R9" s="33">
        <v>2230.7399999999998</v>
      </c>
      <c r="S9" s="33">
        <v>0</v>
      </c>
      <c r="T9" s="33">
        <v>0</v>
      </c>
      <c r="U9" s="72">
        <f t="shared" si="5"/>
        <v>2230.7399999999998</v>
      </c>
      <c r="V9" s="18">
        <f>IF(X9&lt;&gt;"Liquidação Cancelada",VLOOKUP(B9,'BASE DE DADOS OPS'!$B$4:$P$9650,10,FALSE),"Liquidação Cancelada")</f>
        <v>45782</v>
      </c>
      <c r="W9" s="35">
        <f t="shared" si="6"/>
        <v>0</v>
      </c>
      <c r="X9" s="31">
        <f>VLOOKUP(A9,'BASE DE DADOS OPS'!$A$4:$P$9650,12,FALSE)</f>
        <v>2632</v>
      </c>
      <c r="Y9" s="4">
        <f>IF(X9&lt;&gt;"Liquidação Cancelada",VLOOKUP(B9,'BASE DE DADOS OPS'!$B$5:$P$9635,12,FALSE),"Liquidação Cancelada")</f>
        <v>2230.7399999999998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2230.7399999999998</v>
      </c>
      <c r="AB9" s="4">
        <f t="shared" si="7"/>
        <v>2230.7399999999998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1441|1440011|297|2025|11568355000106|3904|3009,51</v>
      </c>
      <c r="B10" s="55" t="str">
        <f t="shared" si="1"/>
        <v>1441|1440011|297|2025|2642</v>
      </c>
      <c r="C10" s="61" t="str">
        <f t="shared" si="2"/>
        <v>1440011|2642</v>
      </c>
      <c r="D10" s="77">
        <v>1441</v>
      </c>
      <c r="E10" s="77">
        <v>1440011</v>
      </c>
      <c r="F10" s="75" t="str">
        <f t="shared" si="3"/>
        <v>297/2025</v>
      </c>
      <c r="G10" s="77">
        <v>297</v>
      </c>
      <c r="H10" s="77">
        <v>2025</v>
      </c>
      <c r="I10" s="75" t="str">
        <f t="shared" si="4"/>
        <v>10.1</v>
      </c>
      <c r="J10" s="31">
        <v>10</v>
      </c>
      <c r="K10" s="31">
        <v>1</v>
      </c>
      <c r="L10" s="31">
        <v>11568355000106</v>
      </c>
      <c r="M10" s="32" t="s">
        <v>295</v>
      </c>
      <c r="N10" s="31">
        <v>3904</v>
      </c>
      <c r="O10" s="32" t="s">
        <v>296</v>
      </c>
      <c r="P10" s="18">
        <v>45782</v>
      </c>
      <c r="Q10" s="31">
        <v>2</v>
      </c>
      <c r="R10" s="33">
        <v>3009.51</v>
      </c>
      <c r="S10" s="33">
        <v>0</v>
      </c>
      <c r="T10" s="33">
        <v>0</v>
      </c>
      <c r="U10" s="72">
        <f t="shared" si="5"/>
        <v>3009.51</v>
      </c>
      <c r="V10" s="18">
        <f>IF(X10&lt;&gt;"Liquidação Cancelada",VLOOKUP(B10,'BASE DE DADOS OPS'!$B$4:$P$9650,10,FALSE),"Liquidação Cancelada")</f>
        <v>45782</v>
      </c>
      <c r="W10" s="35">
        <f t="shared" si="6"/>
        <v>0</v>
      </c>
      <c r="X10" s="31">
        <f>VLOOKUP(A10,'BASE DE DADOS OPS'!$A$4:$P$9650,12,FALSE)</f>
        <v>2642</v>
      </c>
      <c r="Y10" s="4">
        <f>IF(X10&lt;&gt;"Liquidação Cancelada",VLOOKUP(B10,'BASE DE DADOS OPS'!$B$5:$P$9635,12,FALSE),"Liquidação Cancelada")</f>
        <v>3009.51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3009.51</v>
      </c>
      <c r="AB10" s="4">
        <f t="shared" si="7"/>
        <v>3009.51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1441|1440011|183|2025|14111321000178|3921|1120,38</v>
      </c>
      <c r="B11" s="55" t="str">
        <f t="shared" si="1"/>
        <v>1441|1440011|183|2025|2668</v>
      </c>
      <c r="C11" s="61" t="str">
        <f t="shared" si="2"/>
        <v>1440011|2668</v>
      </c>
      <c r="D11" s="77">
        <v>1441</v>
      </c>
      <c r="E11" s="77">
        <v>1440011</v>
      </c>
      <c r="F11" s="75" t="str">
        <f t="shared" si="3"/>
        <v>183/2025</v>
      </c>
      <c r="G11" s="77">
        <v>183</v>
      </c>
      <c r="H11" s="77">
        <v>2025</v>
      </c>
      <c r="I11" s="75" t="str">
        <f t="shared" si="4"/>
        <v>10.1</v>
      </c>
      <c r="J11" s="31">
        <v>10</v>
      </c>
      <c r="K11" s="31">
        <v>1</v>
      </c>
      <c r="L11" s="31">
        <v>14111321000178</v>
      </c>
      <c r="M11" s="32" t="s">
        <v>239</v>
      </c>
      <c r="N11" s="31">
        <v>3921</v>
      </c>
      <c r="O11" s="32" t="s">
        <v>182</v>
      </c>
      <c r="P11" s="18">
        <v>45783</v>
      </c>
      <c r="Q11" s="31">
        <v>4</v>
      </c>
      <c r="R11" s="33">
        <v>1179.3499999999999</v>
      </c>
      <c r="S11" s="33">
        <v>58.97</v>
      </c>
      <c r="T11" s="33">
        <v>0</v>
      </c>
      <c r="U11" s="72">
        <f t="shared" si="5"/>
        <v>1120.3799999999999</v>
      </c>
      <c r="V11" s="18">
        <f>IF(X11&lt;&gt;"Liquidação Cancelada",VLOOKUP(B11,'BASE DE DADOS OPS'!$B$4:$P$9650,10,FALSE),"Liquidação Cancelada")</f>
        <v>45783</v>
      </c>
      <c r="W11" s="35">
        <f t="shared" si="6"/>
        <v>0</v>
      </c>
      <c r="X11" s="31">
        <f>VLOOKUP(A11,'BASE DE DADOS OPS'!$A$4:$P$9650,12,FALSE)</f>
        <v>2668</v>
      </c>
      <c r="Y11" s="4">
        <f>IF(X11&lt;&gt;"Liquidação Cancelada",VLOOKUP(B11,'BASE DE DADOS OPS'!$B$5:$P$9635,12,FALSE),"Liquidação Cancelada")</f>
        <v>1120.3800000000001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1120.3800000000001</v>
      </c>
      <c r="AB11" s="4">
        <f t="shared" si="7"/>
        <v>1120.3800000000001</v>
      </c>
      <c r="AC11" s="3">
        <f t="shared" si="8"/>
        <v>-2.2737367544323206E-13</v>
      </c>
      <c r="AD11" s="62"/>
    </row>
    <row r="12" spans="1:30" s="63" customFormat="1" ht="24.95" customHeight="1" x14ac:dyDescent="0.2">
      <c r="A12" s="55" t="str">
        <f t="shared" si="0"/>
        <v>1441|1440011|194|2025|46019498000135|4002|3301,09</v>
      </c>
      <c r="B12" s="55" t="str">
        <f t="shared" si="1"/>
        <v>1441|1440011|194|2025|2680</v>
      </c>
      <c r="C12" s="61" t="str">
        <f t="shared" si="2"/>
        <v>1440011|2680</v>
      </c>
      <c r="D12" s="77">
        <v>1441</v>
      </c>
      <c r="E12" s="77">
        <v>1440011</v>
      </c>
      <c r="F12" s="75" t="str">
        <f t="shared" si="3"/>
        <v>194/2025</v>
      </c>
      <c r="G12" s="77">
        <v>194</v>
      </c>
      <c r="H12" s="77">
        <v>2025</v>
      </c>
      <c r="I12" s="75" t="str">
        <f t="shared" si="4"/>
        <v>10.1</v>
      </c>
      <c r="J12" s="31">
        <v>10</v>
      </c>
      <c r="K12" s="31">
        <v>1</v>
      </c>
      <c r="L12" s="31">
        <v>46019498000135</v>
      </c>
      <c r="M12" s="32" t="s">
        <v>249</v>
      </c>
      <c r="N12" s="31">
        <v>4002</v>
      </c>
      <c r="O12" s="32" t="s">
        <v>247</v>
      </c>
      <c r="P12" s="18">
        <v>45783</v>
      </c>
      <c r="Q12" s="31">
        <v>6</v>
      </c>
      <c r="R12" s="33">
        <v>3301.09</v>
      </c>
      <c r="S12" s="33">
        <v>0</v>
      </c>
      <c r="T12" s="33">
        <v>0</v>
      </c>
      <c r="U12" s="72">
        <f t="shared" si="5"/>
        <v>3301.09</v>
      </c>
      <c r="V12" s="18">
        <f>IF(X12&lt;&gt;"Liquidação Cancelada",VLOOKUP(B12,'BASE DE DADOS OPS'!$B$4:$P$9650,10,FALSE),"Liquidação Cancelada")</f>
        <v>45783</v>
      </c>
      <c r="W12" s="35">
        <f t="shared" si="6"/>
        <v>0</v>
      </c>
      <c r="X12" s="31">
        <f>VLOOKUP(A12,'BASE DE DADOS OPS'!$A$4:$P$9650,12,FALSE)</f>
        <v>2680</v>
      </c>
      <c r="Y12" s="4">
        <f>IF(X12&lt;&gt;"Liquidação Cancelada",VLOOKUP(B12,'BASE DE DADOS OPS'!$B$5:$P$9635,12,FALSE),"Liquidação Cancelada")</f>
        <v>3301.0899999999997</v>
      </c>
      <c r="Z12" s="4">
        <f>IF(X12&lt;&gt;"Liquidação Cancelada",VLOOKUP(B12,'BASE DE DADOS OPS'!$B$5:$P$9635,14,FALSE),"Liquidação Cancelada")</f>
        <v>158.44999999999999</v>
      </c>
      <c r="AA12" s="4">
        <f>IF(X12&lt;&gt;"Liquidação Cancelada",VLOOKUP(B12,'BASE DE DADOS OPS'!$B$5:$P$9635,13,FALSE),"Liquidação Cancelada")</f>
        <v>3142.64</v>
      </c>
      <c r="AB12" s="4">
        <f t="shared" si="7"/>
        <v>3142.64</v>
      </c>
      <c r="AC12" s="3">
        <f t="shared" si="8"/>
        <v>4.5474735088646412E-13</v>
      </c>
      <c r="AD12" s="62"/>
    </row>
    <row r="13" spans="1:30" s="63" customFormat="1" ht="24.95" customHeight="1" x14ac:dyDescent="0.2">
      <c r="A13" s="55" t="str">
        <f t="shared" si="0"/>
        <v>1441|1440011|217|2025|8458633000150|3921|250</v>
      </c>
      <c r="B13" s="55" t="str">
        <f t="shared" si="1"/>
        <v>1441|1440011|217|2025|2708</v>
      </c>
      <c r="C13" s="61" t="str">
        <f t="shared" si="2"/>
        <v>1440011|2708</v>
      </c>
      <c r="D13" s="77">
        <v>1441</v>
      </c>
      <c r="E13" s="77">
        <v>1440011</v>
      </c>
      <c r="F13" s="75" t="str">
        <f t="shared" si="3"/>
        <v>217/2025</v>
      </c>
      <c r="G13" s="77">
        <v>217</v>
      </c>
      <c r="H13" s="77">
        <v>2025</v>
      </c>
      <c r="I13" s="75" t="str">
        <f t="shared" si="4"/>
        <v>10.1</v>
      </c>
      <c r="J13" s="31">
        <v>10</v>
      </c>
      <c r="K13" s="31">
        <v>1</v>
      </c>
      <c r="L13" s="31">
        <v>8458633000150</v>
      </c>
      <c r="M13" s="32" t="s">
        <v>263</v>
      </c>
      <c r="N13" s="31">
        <v>3921</v>
      </c>
      <c r="O13" s="32" t="s">
        <v>182</v>
      </c>
      <c r="P13" s="18">
        <v>45783</v>
      </c>
      <c r="Q13" s="31">
        <v>4</v>
      </c>
      <c r="R13" s="33">
        <v>250</v>
      </c>
      <c r="S13" s="33">
        <v>0</v>
      </c>
      <c r="T13" s="33">
        <v>0</v>
      </c>
      <c r="U13" s="72">
        <f t="shared" si="5"/>
        <v>250</v>
      </c>
      <c r="V13" s="18">
        <f>IF(X13&lt;&gt;"Liquidação Cancelada",VLOOKUP(B13,'BASE DE DADOS OPS'!$B$4:$P$9650,10,FALSE),"Liquidação Cancelada")</f>
        <v>45784</v>
      </c>
      <c r="W13" s="35">
        <f t="shared" si="6"/>
        <v>1</v>
      </c>
      <c r="X13" s="31">
        <f>VLOOKUP(A13,'BASE DE DADOS OPS'!$A$4:$P$9650,12,FALSE)</f>
        <v>2708</v>
      </c>
      <c r="Y13" s="4">
        <f>IF(X13&lt;&gt;"Liquidação Cancelada",VLOOKUP(B13,'BASE DE DADOS OPS'!$B$5:$P$9635,12,FALSE),"Liquidação Cancelada")</f>
        <v>250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250</v>
      </c>
      <c r="AB13" s="4">
        <f t="shared" si="7"/>
        <v>250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1441|1440011|218|2025|8458633000150|3921|600</v>
      </c>
      <c r="B14" s="55" t="str">
        <f t="shared" si="1"/>
        <v>1441|1440011|218|2025|2677</v>
      </c>
      <c r="C14" s="61" t="str">
        <f t="shared" si="2"/>
        <v>1440011|2677</v>
      </c>
      <c r="D14" s="77">
        <v>1441</v>
      </c>
      <c r="E14" s="77">
        <v>1440011</v>
      </c>
      <c r="F14" s="75" t="str">
        <f t="shared" si="3"/>
        <v>218/2025</v>
      </c>
      <c r="G14" s="77">
        <v>218</v>
      </c>
      <c r="H14" s="77">
        <v>2025</v>
      </c>
      <c r="I14" s="75" t="str">
        <f t="shared" si="4"/>
        <v>10.1</v>
      </c>
      <c r="J14" s="31">
        <v>10</v>
      </c>
      <c r="K14" s="31">
        <v>1</v>
      </c>
      <c r="L14" s="31">
        <v>8458633000150</v>
      </c>
      <c r="M14" s="32" t="s">
        <v>263</v>
      </c>
      <c r="N14" s="31">
        <v>3921</v>
      </c>
      <c r="O14" s="32" t="s">
        <v>182</v>
      </c>
      <c r="P14" s="18">
        <v>45783</v>
      </c>
      <c r="Q14" s="31">
        <v>4</v>
      </c>
      <c r="R14" s="33">
        <v>600</v>
      </c>
      <c r="S14" s="33">
        <v>0</v>
      </c>
      <c r="T14" s="33">
        <v>0</v>
      </c>
      <c r="U14" s="72">
        <f t="shared" si="5"/>
        <v>600</v>
      </c>
      <c r="V14" s="18">
        <f>IF(X14&lt;&gt;"Liquidação Cancelada",VLOOKUP(B14,'BASE DE DADOS OPS'!$B$4:$P$9650,10,FALSE),"Liquidação Cancelada")</f>
        <v>45783</v>
      </c>
      <c r="W14" s="35">
        <f t="shared" si="6"/>
        <v>0</v>
      </c>
      <c r="X14" s="31">
        <f>VLOOKUP(A14,'BASE DE DADOS OPS'!$A$4:$P$9650,12,FALSE)</f>
        <v>2677</v>
      </c>
      <c r="Y14" s="4">
        <f>IF(X14&lt;&gt;"Liquidação Cancelada",VLOOKUP(B14,'BASE DE DADOS OPS'!$B$5:$P$9635,12,FALSE),"Liquidação Cancelada")</f>
        <v>600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600</v>
      </c>
      <c r="AB14" s="4">
        <f t="shared" si="7"/>
        <v>600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1441|1440011|219|2025|8458633000150|3921|707,14</v>
      </c>
      <c r="B15" s="55" t="str">
        <f t="shared" si="1"/>
        <v>1441|1440011|219|2025|2715</v>
      </c>
      <c r="C15" s="61" t="str">
        <f t="shared" si="2"/>
        <v>1440011|2715</v>
      </c>
      <c r="D15" s="77">
        <v>1441</v>
      </c>
      <c r="E15" s="77">
        <v>1440011</v>
      </c>
      <c r="F15" s="75" t="str">
        <f t="shared" si="3"/>
        <v>219/2025</v>
      </c>
      <c r="G15" s="77">
        <v>219</v>
      </c>
      <c r="H15" s="77">
        <v>2025</v>
      </c>
      <c r="I15" s="75" t="str">
        <f t="shared" si="4"/>
        <v>10.1</v>
      </c>
      <c r="J15" s="31">
        <v>10</v>
      </c>
      <c r="K15" s="31">
        <v>1</v>
      </c>
      <c r="L15" s="31">
        <v>8458633000150</v>
      </c>
      <c r="M15" s="32" t="s">
        <v>263</v>
      </c>
      <c r="N15" s="31">
        <v>3921</v>
      </c>
      <c r="O15" s="32" t="s">
        <v>182</v>
      </c>
      <c r="P15" s="18">
        <v>45783</v>
      </c>
      <c r="Q15" s="31">
        <v>4</v>
      </c>
      <c r="R15" s="33">
        <v>707.14</v>
      </c>
      <c r="S15" s="33">
        <v>0</v>
      </c>
      <c r="T15" s="33">
        <v>0</v>
      </c>
      <c r="U15" s="72">
        <f t="shared" si="5"/>
        <v>707.14</v>
      </c>
      <c r="V15" s="18">
        <f>IF(X15&lt;&gt;"Liquidação Cancelada",VLOOKUP(B15,'BASE DE DADOS OPS'!$B$4:$P$9650,10,FALSE),"Liquidação Cancelada")</f>
        <v>45784</v>
      </c>
      <c r="W15" s="35">
        <f t="shared" si="6"/>
        <v>1</v>
      </c>
      <c r="X15" s="31">
        <f>VLOOKUP(A15,'BASE DE DADOS OPS'!$A$4:$P$9650,12,FALSE)</f>
        <v>2715</v>
      </c>
      <c r="Y15" s="4">
        <f>IF(X15&lt;&gt;"Liquidação Cancelada",VLOOKUP(B15,'BASE DE DADOS OPS'!$B$5:$P$9635,12,FALSE),"Liquidação Cancelada")</f>
        <v>707.14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707.14</v>
      </c>
      <c r="AB15" s="4">
        <f t="shared" si="7"/>
        <v>707.14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1441|1440011|229|2025|34454477000169|3921|2837,16</v>
      </c>
      <c r="B16" s="55" t="str">
        <f t="shared" si="1"/>
        <v>1441|1440011|229|2025|2676</v>
      </c>
      <c r="C16" s="61" t="str">
        <f t="shared" si="2"/>
        <v>1440011|2676</v>
      </c>
      <c r="D16" s="77">
        <v>1441</v>
      </c>
      <c r="E16" s="77">
        <v>1440011</v>
      </c>
      <c r="F16" s="75" t="str">
        <f t="shared" si="3"/>
        <v>229/2025</v>
      </c>
      <c r="G16" s="77">
        <v>229</v>
      </c>
      <c r="H16" s="77">
        <v>2025</v>
      </c>
      <c r="I16" s="75" t="str">
        <f t="shared" si="4"/>
        <v>10.1</v>
      </c>
      <c r="J16" s="31">
        <v>10</v>
      </c>
      <c r="K16" s="31">
        <v>1</v>
      </c>
      <c r="L16" s="31">
        <v>34454477000169</v>
      </c>
      <c r="M16" s="32" t="s">
        <v>270</v>
      </c>
      <c r="N16" s="31">
        <v>3921</v>
      </c>
      <c r="O16" s="32" t="s">
        <v>182</v>
      </c>
      <c r="P16" s="18">
        <v>45783</v>
      </c>
      <c r="Q16" s="31">
        <v>5</v>
      </c>
      <c r="R16" s="33">
        <v>2837.16</v>
      </c>
      <c r="S16" s="33">
        <v>0</v>
      </c>
      <c r="T16" s="33">
        <v>0</v>
      </c>
      <c r="U16" s="72">
        <f t="shared" si="5"/>
        <v>2837.16</v>
      </c>
      <c r="V16" s="18">
        <f>IF(X16&lt;&gt;"Liquidação Cancelada",VLOOKUP(B16,'BASE DE DADOS OPS'!$B$4:$P$9650,10,FALSE),"Liquidação Cancelada")</f>
        <v>45783</v>
      </c>
      <c r="W16" s="35">
        <f t="shared" si="6"/>
        <v>0</v>
      </c>
      <c r="X16" s="31">
        <f>VLOOKUP(A16,'BASE DE DADOS OPS'!$A$4:$P$9650,12,FALSE)</f>
        <v>2676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 t="shared" si="7"/>
        <v>2837.16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1441|1440011|241|2025|76535764000143|4005|257,37</v>
      </c>
      <c r="B17" s="55" t="str">
        <f t="shared" si="1"/>
        <v>1441|1440011|241|2025|2664</v>
      </c>
      <c r="C17" s="61" t="str">
        <f t="shared" si="2"/>
        <v>1440011|2664</v>
      </c>
      <c r="D17" s="77">
        <v>1441</v>
      </c>
      <c r="E17" s="77">
        <v>1440011</v>
      </c>
      <c r="F17" s="75" t="str">
        <f t="shared" si="3"/>
        <v>241/2025</v>
      </c>
      <c r="G17" s="77">
        <v>241</v>
      </c>
      <c r="H17" s="77">
        <v>2025</v>
      </c>
      <c r="I17" s="75" t="str">
        <f t="shared" si="4"/>
        <v>10.1</v>
      </c>
      <c r="J17" s="31">
        <v>10</v>
      </c>
      <c r="K17" s="31">
        <v>1</v>
      </c>
      <c r="L17" s="31">
        <v>76535764000143</v>
      </c>
      <c r="M17" s="32" t="s">
        <v>277</v>
      </c>
      <c r="N17" s="31">
        <v>4005</v>
      </c>
      <c r="O17" s="32" t="s">
        <v>278</v>
      </c>
      <c r="P17" s="18">
        <v>45783</v>
      </c>
      <c r="Q17" s="31">
        <v>3</v>
      </c>
      <c r="R17" s="33">
        <v>257.37</v>
      </c>
      <c r="S17" s="33">
        <v>0</v>
      </c>
      <c r="T17" s="33">
        <v>0</v>
      </c>
      <c r="U17" s="72">
        <f t="shared" si="5"/>
        <v>257.37</v>
      </c>
      <c r="V17" s="18">
        <f>IF(X17&lt;&gt;"Liquidação Cancelada",VLOOKUP(B17,'BASE DE DADOS OPS'!$B$4:$P$9650,10,FALSE),"Liquidação Cancelada")</f>
        <v>45783</v>
      </c>
      <c r="W17" s="35">
        <f t="shared" si="6"/>
        <v>0</v>
      </c>
      <c r="X17" s="31">
        <f>VLOOKUP(A17,'BASE DE DADOS OPS'!$A$4:$P$9650,12,FALSE)</f>
        <v>2664</v>
      </c>
      <c r="Y17" s="4">
        <f>IF(X17&lt;&gt;"Liquidação Cancelada",VLOOKUP(B17,'BASE DE DADOS OPS'!$B$5:$P$9635,12,FALSE),"Liquidação Cancelada")</f>
        <v>257.37</v>
      </c>
      <c r="Z17" s="4">
        <f>IF(X17&lt;&gt;"Liquidação Cancelada",VLOOKUP(B17,'BASE DE DADOS OPS'!$B$5:$P$9635,14,FALSE),"Liquidação Cancelada")</f>
        <v>12.35</v>
      </c>
      <c r="AA17" s="4">
        <f>IF(X17&lt;&gt;"Liquidação Cancelada",VLOOKUP(B17,'BASE DE DADOS OPS'!$B$5:$P$9635,13,FALSE),"Liquidação Cancelada")</f>
        <v>245.02</v>
      </c>
      <c r="AB17" s="4">
        <f t="shared" si="7"/>
        <v>245.02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1441|1440011|258|2025|10658360000139|3921|27600</v>
      </c>
      <c r="B18" s="55" t="str">
        <f t="shared" si="1"/>
        <v>1441|1440011|258|2025|2670</v>
      </c>
      <c r="C18" s="61" t="str">
        <f t="shared" si="2"/>
        <v>1440011|2670</v>
      </c>
      <c r="D18" s="77">
        <v>1441</v>
      </c>
      <c r="E18" s="77">
        <v>1440011</v>
      </c>
      <c r="F18" s="75" t="str">
        <f t="shared" si="3"/>
        <v>258/2025</v>
      </c>
      <c r="G18" s="77">
        <v>258</v>
      </c>
      <c r="H18" s="77">
        <v>2025</v>
      </c>
      <c r="I18" s="75" t="str">
        <f t="shared" si="4"/>
        <v>10.1</v>
      </c>
      <c r="J18" s="31">
        <v>10</v>
      </c>
      <c r="K18" s="31">
        <v>1</v>
      </c>
      <c r="L18" s="31">
        <v>10658360000139</v>
      </c>
      <c r="M18" s="32" t="s">
        <v>286</v>
      </c>
      <c r="N18" s="31">
        <v>3921</v>
      </c>
      <c r="O18" s="32" t="s">
        <v>182</v>
      </c>
      <c r="P18" s="18">
        <v>45783</v>
      </c>
      <c r="Q18" s="31">
        <v>1</v>
      </c>
      <c r="R18" s="33">
        <v>27600</v>
      </c>
      <c r="S18" s="33">
        <v>0</v>
      </c>
      <c r="T18" s="33">
        <v>0</v>
      </c>
      <c r="U18" s="72">
        <f t="shared" si="5"/>
        <v>27600</v>
      </c>
      <c r="V18" s="18">
        <f>IF(X18&lt;&gt;"Liquidação Cancelada",VLOOKUP(B18,'BASE DE DADOS OPS'!$B$4:$P$9650,10,FALSE),"Liquidação Cancelada")</f>
        <v>45783</v>
      </c>
      <c r="W18" s="35">
        <f t="shared" si="6"/>
        <v>0</v>
      </c>
      <c r="X18" s="31">
        <f>VLOOKUP(A18,'BASE DE DADOS OPS'!$A$4:$P$9650,12,FALSE)</f>
        <v>2670</v>
      </c>
      <c r="Y18" s="4">
        <f>IF(X18&lt;&gt;"Liquidação Cancelada",VLOOKUP(B18,'BASE DE DADOS OPS'!$B$5:$P$9635,12,FALSE),"Liquidação Cancelada")</f>
        <v>27600</v>
      </c>
      <c r="Z18" s="4">
        <f>IF(X18&lt;&gt;"Liquidação Cancelada",VLOOKUP(B18,'BASE DE DADOS OPS'!$B$5:$P$9635,14,FALSE),"Liquidação Cancelada")</f>
        <v>331.2</v>
      </c>
      <c r="AA18" s="4">
        <f>IF(X18&lt;&gt;"Liquidação Cancelada",VLOOKUP(B18,'BASE DE DADOS OPS'!$B$5:$P$9635,13,FALSE),"Liquidação Cancelada")</f>
        <v>27268.799999999999</v>
      </c>
      <c r="AB18" s="4">
        <f t="shared" si="7"/>
        <v>27268.799999999999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1441|1440011|258|2025|10658360000139|3921|1053,31</v>
      </c>
      <c r="B19" s="55" t="str">
        <f t="shared" si="1"/>
        <v>1441|1440011|258|2025|2673</v>
      </c>
      <c r="C19" s="61" t="str">
        <f t="shared" si="2"/>
        <v>1440011|2673</v>
      </c>
      <c r="D19" s="77">
        <v>1441</v>
      </c>
      <c r="E19" s="77">
        <v>1440011</v>
      </c>
      <c r="F19" s="75" t="str">
        <f t="shared" si="3"/>
        <v>258/2025</v>
      </c>
      <c r="G19" s="77">
        <v>258</v>
      </c>
      <c r="H19" s="77">
        <v>2025</v>
      </c>
      <c r="I19" s="75" t="str">
        <f t="shared" si="4"/>
        <v>10.1</v>
      </c>
      <c r="J19" s="31">
        <v>10</v>
      </c>
      <c r="K19" s="31">
        <v>1</v>
      </c>
      <c r="L19" s="31">
        <v>10658360000139</v>
      </c>
      <c r="M19" s="32" t="s">
        <v>286</v>
      </c>
      <c r="N19" s="31">
        <v>3921</v>
      </c>
      <c r="O19" s="32" t="s">
        <v>182</v>
      </c>
      <c r="P19" s="18">
        <v>45783</v>
      </c>
      <c r="Q19" s="31">
        <v>2</v>
      </c>
      <c r="R19" s="33">
        <v>1183.49</v>
      </c>
      <c r="S19" s="33">
        <v>130.18</v>
      </c>
      <c r="T19" s="33">
        <v>0</v>
      </c>
      <c r="U19" s="72">
        <f t="shared" si="5"/>
        <v>1053.31</v>
      </c>
      <c r="V19" s="18">
        <f>IF(X19&lt;&gt;"Liquidação Cancelada",VLOOKUP(B19,'BASE DE DADOS OPS'!$B$4:$P$9650,10,FALSE),"Liquidação Cancelada")</f>
        <v>45783</v>
      </c>
      <c r="W19" s="35">
        <f t="shared" si="6"/>
        <v>0</v>
      </c>
      <c r="X19" s="31">
        <f>VLOOKUP(A19,'BASE DE DADOS OPS'!$A$4:$P$9650,12,FALSE)</f>
        <v>2673</v>
      </c>
      <c r="Y19" s="4">
        <f>IF(X19&lt;&gt;"Liquidação Cancelada",VLOOKUP(B19,'BASE DE DADOS OPS'!$B$5:$P$9635,12,FALSE),"Liquidação Cancelada")</f>
        <v>1053.31</v>
      </c>
      <c r="Z19" s="4">
        <f>IF(X19&lt;&gt;"Liquidação Cancelada",VLOOKUP(B19,'BASE DE DADOS OPS'!$B$5:$P$9635,14,FALSE),"Liquidação Cancelada")</f>
        <v>56.8</v>
      </c>
      <c r="AA19" s="4">
        <f>IF(X19&lt;&gt;"Liquidação Cancelada",VLOOKUP(B19,'BASE DE DADOS OPS'!$B$5:$P$9635,13,FALSE),"Liquidação Cancelada")</f>
        <v>996.51</v>
      </c>
      <c r="AB19" s="4">
        <f t="shared" si="7"/>
        <v>996.51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1441|1440011|282|2025|8458633000150|3921|658</v>
      </c>
      <c r="B20" s="55" t="str">
        <f t="shared" si="1"/>
        <v>1441|1440011|282|2025|2679</v>
      </c>
      <c r="C20" s="61" t="str">
        <f t="shared" si="2"/>
        <v>1440011|2679</v>
      </c>
      <c r="D20" s="77">
        <v>1441</v>
      </c>
      <c r="E20" s="77">
        <v>1440011</v>
      </c>
      <c r="F20" s="75" t="str">
        <f t="shared" si="3"/>
        <v>282/2025</v>
      </c>
      <c r="G20" s="77">
        <v>282</v>
      </c>
      <c r="H20" s="77">
        <v>2025</v>
      </c>
      <c r="I20" s="75" t="str">
        <f t="shared" si="4"/>
        <v>10.1</v>
      </c>
      <c r="J20" s="31">
        <v>10</v>
      </c>
      <c r="K20" s="31">
        <v>1</v>
      </c>
      <c r="L20" s="31">
        <v>8458633000150</v>
      </c>
      <c r="M20" s="32" t="s">
        <v>263</v>
      </c>
      <c r="N20" s="31">
        <v>3921</v>
      </c>
      <c r="O20" s="32" t="s">
        <v>182</v>
      </c>
      <c r="P20" s="18">
        <v>45783</v>
      </c>
      <c r="Q20" s="31">
        <v>4</v>
      </c>
      <c r="R20" s="33">
        <v>658</v>
      </c>
      <c r="S20" s="33">
        <v>0</v>
      </c>
      <c r="T20" s="33">
        <v>0</v>
      </c>
      <c r="U20" s="72">
        <f t="shared" si="5"/>
        <v>658</v>
      </c>
      <c r="V20" s="18">
        <f>IF(X20&lt;&gt;"Liquidação Cancelada",VLOOKUP(B20,'BASE DE DADOS OPS'!$B$4:$P$9650,10,FALSE),"Liquidação Cancelada")</f>
        <v>45783</v>
      </c>
      <c r="W20" s="35">
        <f t="shared" si="6"/>
        <v>0</v>
      </c>
      <c r="X20" s="31">
        <f>VLOOKUP(A20,'BASE DE DADOS OPS'!$A$4:$P$9650,12,FALSE)</f>
        <v>2679</v>
      </c>
      <c r="Y20" s="4">
        <f>IF(X20&lt;&gt;"Liquidação Cancelada",VLOOKUP(B20,'BASE DE DADOS OPS'!$B$5:$P$9635,12,FALSE),"Liquidação Cancelada")</f>
        <v>658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658</v>
      </c>
      <c r="AB20" s="4">
        <f t="shared" si="7"/>
        <v>658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1441|1440011|189|2025|16636540000104|4003|2412</v>
      </c>
      <c r="B21" s="55" t="str">
        <f t="shared" si="1"/>
        <v>1441|1440011|189|2025|2811</v>
      </c>
      <c r="C21" s="61" t="str">
        <f t="shared" si="2"/>
        <v>1440011|2811</v>
      </c>
      <c r="D21" s="77">
        <v>1441</v>
      </c>
      <c r="E21" s="77">
        <v>1440011</v>
      </c>
      <c r="F21" s="75" t="str">
        <f t="shared" si="3"/>
        <v>189/2025</v>
      </c>
      <c r="G21" s="77">
        <v>189</v>
      </c>
      <c r="H21" s="77">
        <v>2025</v>
      </c>
      <c r="I21" s="75" t="str">
        <f t="shared" si="4"/>
        <v>10.1</v>
      </c>
      <c r="J21" s="31">
        <v>10</v>
      </c>
      <c r="K21" s="31">
        <v>1</v>
      </c>
      <c r="L21" s="31">
        <v>16636540000104</v>
      </c>
      <c r="M21" s="32" t="s">
        <v>244</v>
      </c>
      <c r="N21" s="31">
        <v>4003</v>
      </c>
      <c r="O21" s="32" t="s">
        <v>245</v>
      </c>
      <c r="P21" s="18">
        <v>45784</v>
      </c>
      <c r="Q21" s="31">
        <v>3</v>
      </c>
      <c r="R21" s="33">
        <v>2473.85</v>
      </c>
      <c r="S21" s="33">
        <v>61.85</v>
      </c>
      <c r="T21" s="33">
        <v>0</v>
      </c>
      <c r="U21" s="72">
        <f t="shared" si="5"/>
        <v>2412</v>
      </c>
      <c r="V21" s="18">
        <f>IF(X21&lt;&gt;"Liquidação Cancelada",VLOOKUP(B21,'BASE DE DADOS OPS'!$B$4:$P$9650,10,FALSE),"Liquidação Cancelada")</f>
        <v>45785</v>
      </c>
      <c r="W21" s="35">
        <f t="shared" si="6"/>
        <v>1</v>
      </c>
      <c r="X21" s="31">
        <f>VLOOKUP(A21,'BASE DE DADOS OPS'!$A$4:$P$9650,12,FALSE)</f>
        <v>2811</v>
      </c>
      <c r="Y21" s="4">
        <f>IF(X21&lt;&gt;"Liquidação Cancelada",VLOOKUP(B21,'BASE DE DADOS OPS'!$B$5:$P$9635,12,FALSE),"Liquidação Cancelada")</f>
        <v>2412</v>
      </c>
      <c r="Z21" s="4">
        <f>IF(X21&lt;&gt;"Liquidação Cancelada",VLOOKUP(B21,'BASE DE DADOS OPS'!$B$5:$P$9635,14,FALSE),"Liquidação Cancelada")</f>
        <v>118.75</v>
      </c>
      <c r="AA21" s="4">
        <f>IF(X21&lt;&gt;"Liquidação Cancelada",VLOOKUP(B21,'BASE DE DADOS OPS'!$B$5:$P$9635,13,FALSE),"Liquidação Cancelada")</f>
        <v>2293.25</v>
      </c>
      <c r="AB21" s="4">
        <f t="shared" si="7"/>
        <v>2293.25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1441|1440011|201|2025|7346326000114|4002|246728,48</v>
      </c>
      <c r="B22" s="55" t="str">
        <f t="shared" si="1"/>
        <v>1441|1440011|201|2025|2765</v>
      </c>
      <c r="C22" s="61" t="str">
        <f t="shared" si="2"/>
        <v>1440011|2765</v>
      </c>
      <c r="D22" s="77">
        <v>1441</v>
      </c>
      <c r="E22" s="77">
        <v>1440011</v>
      </c>
      <c r="F22" s="75" t="str">
        <f t="shared" si="3"/>
        <v>201/2025</v>
      </c>
      <c r="G22" s="77">
        <v>201</v>
      </c>
      <c r="H22" s="77">
        <v>2025</v>
      </c>
      <c r="I22" s="75" t="str">
        <f t="shared" si="4"/>
        <v>10.1</v>
      </c>
      <c r="J22" s="31">
        <v>10</v>
      </c>
      <c r="K22" s="31">
        <v>1</v>
      </c>
      <c r="L22" s="31">
        <v>7346326000114</v>
      </c>
      <c r="M22" s="32" t="s">
        <v>255</v>
      </c>
      <c r="N22" s="31">
        <v>4002</v>
      </c>
      <c r="O22" s="32" t="s">
        <v>247</v>
      </c>
      <c r="P22" s="18">
        <v>45784</v>
      </c>
      <c r="Q22" s="31">
        <v>3</v>
      </c>
      <c r="R22" s="33">
        <v>246728.48</v>
      </c>
      <c r="S22" s="33">
        <v>0</v>
      </c>
      <c r="T22" s="33">
        <v>0</v>
      </c>
      <c r="U22" s="72">
        <f t="shared" si="5"/>
        <v>246728.48</v>
      </c>
      <c r="V22" s="18">
        <f>IF(X22&lt;&gt;"Liquidação Cancelada",VLOOKUP(B22,'BASE DE DADOS OPS'!$B$4:$P$9650,10,FALSE),"Liquidação Cancelada")</f>
        <v>45784</v>
      </c>
      <c r="W22" s="35">
        <f t="shared" si="6"/>
        <v>0</v>
      </c>
      <c r="X22" s="31">
        <f>VLOOKUP(A22,'BASE DE DADOS OPS'!$A$4:$P$9650,12,FALSE)</f>
        <v>2765</v>
      </c>
      <c r="Y22" s="4">
        <f>IF(X22&lt;&gt;"Liquidação Cancelada",VLOOKUP(B22,'BASE DE DADOS OPS'!$B$5:$P$9635,12,FALSE),"Liquidação Cancelada")</f>
        <v>246728.48</v>
      </c>
      <c r="Z22" s="4">
        <f>IF(X22&lt;&gt;"Liquidação Cancelada",VLOOKUP(B22,'BASE DE DADOS OPS'!$B$5:$P$9635,14,FALSE),"Liquidação Cancelada")</f>
        <v>11842.97</v>
      </c>
      <c r="AA22" s="4">
        <f>IF(X22&lt;&gt;"Liquidação Cancelada",VLOOKUP(B22,'BASE DE DADOS OPS'!$B$5:$P$9635,13,FALSE),"Liquidação Cancelada")</f>
        <v>234885.51</v>
      </c>
      <c r="AB22" s="4">
        <f t="shared" si="7"/>
        <v>234885.51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1441|1440011|203|2025|16636540000104|4003|8275,8</v>
      </c>
      <c r="B23" s="55" t="str">
        <f t="shared" si="1"/>
        <v>1441|1440011|203|2025|2815</v>
      </c>
      <c r="C23" s="61" t="str">
        <f t="shared" si="2"/>
        <v>1440011|2815</v>
      </c>
      <c r="D23" s="77">
        <v>1441</v>
      </c>
      <c r="E23" s="77">
        <v>1440011</v>
      </c>
      <c r="F23" s="75" t="str">
        <f t="shared" si="3"/>
        <v>203/2025</v>
      </c>
      <c r="G23" s="77">
        <v>203</v>
      </c>
      <c r="H23" s="77">
        <v>2025</v>
      </c>
      <c r="I23" s="75" t="str">
        <f t="shared" si="4"/>
        <v>10.1</v>
      </c>
      <c r="J23" s="31">
        <v>10</v>
      </c>
      <c r="K23" s="31">
        <v>1</v>
      </c>
      <c r="L23" s="31">
        <v>16636540000104</v>
      </c>
      <c r="M23" s="32" t="s">
        <v>244</v>
      </c>
      <c r="N23" s="31">
        <v>4003</v>
      </c>
      <c r="O23" s="32" t="s">
        <v>245</v>
      </c>
      <c r="P23" s="18">
        <v>45784</v>
      </c>
      <c r="Q23" s="31">
        <v>4</v>
      </c>
      <c r="R23" s="33">
        <v>8488</v>
      </c>
      <c r="S23" s="33">
        <v>212.2</v>
      </c>
      <c r="T23" s="33">
        <v>0</v>
      </c>
      <c r="U23" s="72">
        <f t="shared" si="5"/>
        <v>8275.7999999999993</v>
      </c>
      <c r="V23" s="18">
        <f>IF(X23&lt;&gt;"Liquidação Cancelada",VLOOKUP(B23,'BASE DE DADOS OPS'!$B$4:$P$9650,10,FALSE),"Liquidação Cancelada")</f>
        <v>45785</v>
      </c>
      <c r="W23" s="35">
        <f t="shared" si="6"/>
        <v>1</v>
      </c>
      <c r="X23" s="31">
        <f>VLOOKUP(A23,'BASE DE DADOS OPS'!$A$4:$P$9650,12,FALSE)</f>
        <v>2815</v>
      </c>
      <c r="Y23" s="4">
        <f>IF(X23&lt;&gt;"Liquidação Cancelada",VLOOKUP(B23,'BASE DE DADOS OPS'!$B$5:$P$9635,12,FALSE),"Liquidação Cancelada")</f>
        <v>8275.7999999999993</v>
      </c>
      <c r="Z23" s="4">
        <f>IF(X23&lt;&gt;"Liquidação Cancelada",VLOOKUP(B23,'BASE DE DADOS OPS'!$B$5:$P$9635,14,FALSE),"Liquidação Cancelada")</f>
        <v>407.42</v>
      </c>
      <c r="AA23" s="4">
        <f>IF(X23&lt;&gt;"Liquidação Cancelada",VLOOKUP(B23,'BASE DE DADOS OPS'!$B$5:$P$9635,13,FALSE),"Liquidação Cancelada")</f>
        <v>7868.38</v>
      </c>
      <c r="AB23" s="4">
        <f t="shared" si="7"/>
        <v>7868.3799999999992</v>
      </c>
      <c r="AC23" s="3">
        <f t="shared" si="8"/>
        <v>9.0949470177292824E-13</v>
      </c>
      <c r="AD23" s="62"/>
    </row>
    <row r="24" spans="1:30" s="63" customFormat="1" ht="24.95" customHeight="1" x14ac:dyDescent="0.2">
      <c r="A24" s="55" t="str">
        <f t="shared" si="0"/>
        <v>1441|1440011|203|2025|16636540000104|4003|133</v>
      </c>
      <c r="B24" s="55" t="str">
        <f t="shared" si="1"/>
        <v>1441|1440011|203|2025|2817</v>
      </c>
      <c r="C24" s="61" t="str">
        <f t="shared" si="2"/>
        <v>1440011|2817</v>
      </c>
      <c r="D24" s="77">
        <v>1441</v>
      </c>
      <c r="E24" s="77">
        <v>1440011</v>
      </c>
      <c r="F24" s="75" t="str">
        <f t="shared" si="3"/>
        <v>203/2025</v>
      </c>
      <c r="G24" s="77">
        <v>203</v>
      </c>
      <c r="H24" s="77">
        <v>2025</v>
      </c>
      <c r="I24" s="75" t="str">
        <f t="shared" si="4"/>
        <v>10.1</v>
      </c>
      <c r="J24" s="31">
        <v>10</v>
      </c>
      <c r="K24" s="31">
        <v>1</v>
      </c>
      <c r="L24" s="31">
        <v>16636540000104</v>
      </c>
      <c r="M24" s="32" t="s">
        <v>244</v>
      </c>
      <c r="N24" s="31">
        <v>4003</v>
      </c>
      <c r="O24" s="32" t="s">
        <v>245</v>
      </c>
      <c r="P24" s="18">
        <v>45784</v>
      </c>
      <c r="Q24" s="31">
        <v>5</v>
      </c>
      <c r="R24" s="33">
        <v>140</v>
      </c>
      <c r="S24" s="33">
        <v>7</v>
      </c>
      <c r="T24" s="33">
        <v>0</v>
      </c>
      <c r="U24" s="72">
        <f t="shared" si="5"/>
        <v>133</v>
      </c>
      <c r="V24" s="18">
        <f>IF(X24&lt;&gt;"Liquidação Cancelada",VLOOKUP(B24,'BASE DE DADOS OPS'!$B$4:$P$9650,10,FALSE),"Liquidação Cancelada")</f>
        <v>45785</v>
      </c>
      <c r="W24" s="35">
        <f t="shared" si="6"/>
        <v>1</v>
      </c>
      <c r="X24" s="31">
        <f>VLOOKUP(A24,'BASE DE DADOS OPS'!$A$4:$P$9650,12,FALSE)</f>
        <v>2817</v>
      </c>
      <c r="Y24" s="4">
        <f>IF(X24&lt;&gt;"Liquidação Cancelada",VLOOKUP(B24,'BASE DE DADOS OPS'!$B$5:$P$9635,12,FALSE),"Liquidação Cancelada")</f>
        <v>133</v>
      </c>
      <c r="Z24" s="4">
        <f>IF(X24&lt;&gt;"Liquidação Cancelada",VLOOKUP(B24,'BASE DE DADOS OPS'!$B$5:$P$9635,14,FALSE),"Liquidação Cancelada")</f>
        <v>6.72</v>
      </c>
      <c r="AA24" s="4">
        <f>IF(X24&lt;&gt;"Liquidação Cancelada",VLOOKUP(B24,'BASE DE DADOS OPS'!$B$5:$P$9635,13,FALSE),"Liquidação Cancelada")</f>
        <v>126.28</v>
      </c>
      <c r="AB24" s="4">
        <f t="shared" si="7"/>
        <v>126.28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1441|1440011|204|2025|16636540000104|4003|36973,95</v>
      </c>
      <c r="B25" s="55" t="str">
        <f t="shared" si="1"/>
        <v>1441|1440011|204|2025|2813</v>
      </c>
      <c r="C25" s="61" t="str">
        <f t="shared" si="2"/>
        <v>1440011|2813</v>
      </c>
      <c r="D25" s="77">
        <v>1441</v>
      </c>
      <c r="E25" s="77">
        <v>1440011</v>
      </c>
      <c r="F25" s="75" t="str">
        <f t="shared" si="3"/>
        <v>204/2025</v>
      </c>
      <c r="G25" s="77">
        <v>204</v>
      </c>
      <c r="H25" s="77">
        <v>2025</v>
      </c>
      <c r="I25" s="75" t="str">
        <f t="shared" si="4"/>
        <v>10.1</v>
      </c>
      <c r="J25" s="31">
        <v>10</v>
      </c>
      <c r="K25" s="31">
        <v>1</v>
      </c>
      <c r="L25" s="31">
        <v>16636540000104</v>
      </c>
      <c r="M25" s="32" t="s">
        <v>244</v>
      </c>
      <c r="N25" s="31">
        <v>4003</v>
      </c>
      <c r="O25" s="32" t="s">
        <v>245</v>
      </c>
      <c r="P25" s="18">
        <v>45784</v>
      </c>
      <c r="Q25" s="31">
        <v>3</v>
      </c>
      <c r="R25" s="33">
        <v>37922</v>
      </c>
      <c r="S25" s="33">
        <v>948.05</v>
      </c>
      <c r="T25" s="33">
        <v>0</v>
      </c>
      <c r="U25" s="72">
        <f t="shared" si="5"/>
        <v>36973.949999999997</v>
      </c>
      <c r="V25" s="18">
        <f>IF(X25&lt;&gt;"Liquidação Cancelada",VLOOKUP(B25,'BASE DE DADOS OPS'!$B$4:$P$9650,10,FALSE),"Liquidação Cancelada")</f>
        <v>45785</v>
      </c>
      <c r="W25" s="35">
        <f t="shared" si="6"/>
        <v>1</v>
      </c>
      <c r="X25" s="31">
        <f>VLOOKUP(A25,'BASE DE DADOS OPS'!$A$4:$P$9650,12,FALSE)</f>
        <v>2813</v>
      </c>
      <c r="Y25" s="4">
        <f>IF(X25&lt;&gt;"Liquidação Cancelada",VLOOKUP(B25,'BASE DE DADOS OPS'!$B$5:$P$9635,12,FALSE),"Liquidação Cancelada")</f>
        <v>36973.950000000004</v>
      </c>
      <c r="Z25" s="4">
        <f>IF(X25&lt;&gt;"Liquidação Cancelada",VLOOKUP(B25,'BASE DE DADOS OPS'!$B$5:$P$9635,14,FALSE),"Liquidação Cancelada")</f>
        <v>1820.26</v>
      </c>
      <c r="AA25" s="4">
        <f>IF(X25&lt;&gt;"Liquidação Cancelada",VLOOKUP(B25,'BASE DE DADOS OPS'!$B$5:$P$9635,13,FALSE),"Liquidação Cancelada")</f>
        <v>35153.69</v>
      </c>
      <c r="AB25" s="4">
        <f t="shared" si="7"/>
        <v>35153.69</v>
      </c>
      <c r="AC25" s="3">
        <f t="shared" si="8"/>
        <v>-7.2759576141834259E-12</v>
      </c>
      <c r="AD25" s="62"/>
    </row>
    <row r="26" spans="1:30" s="63" customFormat="1" ht="24.95" customHeight="1" x14ac:dyDescent="0.2">
      <c r="A26" s="55" t="str">
        <f t="shared" si="0"/>
        <v>1441|1440011|68|2025|48447510697|3611|7005,51</v>
      </c>
      <c r="B26" s="55" t="str">
        <f t="shared" si="1"/>
        <v>1441|1440011|68|2025|2883</v>
      </c>
      <c r="C26" s="61" t="str">
        <f t="shared" si="2"/>
        <v>1440011|2883</v>
      </c>
      <c r="D26" s="77">
        <v>1441</v>
      </c>
      <c r="E26" s="77">
        <v>1440011</v>
      </c>
      <c r="F26" s="75" t="str">
        <f t="shared" si="3"/>
        <v>68/2025</v>
      </c>
      <c r="G26" s="77">
        <v>68</v>
      </c>
      <c r="H26" s="77">
        <v>2025</v>
      </c>
      <c r="I26" s="75" t="str">
        <f t="shared" si="4"/>
        <v>10.1</v>
      </c>
      <c r="J26" s="31">
        <v>10</v>
      </c>
      <c r="K26" s="31">
        <v>1</v>
      </c>
      <c r="L26" s="31">
        <v>48447510697</v>
      </c>
      <c r="M26" s="32" t="s">
        <v>130</v>
      </c>
      <c r="N26" s="31">
        <v>3611</v>
      </c>
      <c r="O26" s="32" t="s">
        <v>126</v>
      </c>
      <c r="P26" s="18">
        <v>45785</v>
      </c>
      <c r="Q26" s="31">
        <v>4</v>
      </c>
      <c r="R26" s="33">
        <v>7005.51</v>
      </c>
      <c r="S26" s="33">
        <v>0</v>
      </c>
      <c r="T26" s="33">
        <v>0</v>
      </c>
      <c r="U26" s="72">
        <f t="shared" si="5"/>
        <v>7005.51</v>
      </c>
      <c r="V26" s="18">
        <f>IF(X26&lt;&gt;"Liquidação Cancelada",VLOOKUP(B26,'BASE DE DADOS OPS'!$B$4:$P$9650,10,FALSE),"Liquidação Cancelada")</f>
        <v>45789</v>
      </c>
      <c r="W26" s="35">
        <f t="shared" si="6"/>
        <v>2</v>
      </c>
      <c r="X26" s="31">
        <f>VLOOKUP(A26,'BASE DE DADOS OPS'!$A$4:$P$9650,12,FALSE)</f>
        <v>2883</v>
      </c>
      <c r="Y26" s="4">
        <f>IF(X26&lt;&gt;"Liquidação Cancelada",VLOOKUP(B26,'BASE DE DADOS OPS'!$B$5:$P$9635,12,FALSE),"Liquidação Cancelada")</f>
        <v>7005.51</v>
      </c>
      <c r="Z26" s="4">
        <f>IF(X26&lt;&gt;"Liquidação Cancelada",VLOOKUP(B26,'BASE DE DADOS OPS'!$B$5:$P$9635,14,FALSE),"Liquidação Cancelada")</f>
        <v>875.19</v>
      </c>
      <c r="AA26" s="4">
        <f>IF(X26&lt;&gt;"Liquidação Cancelada",VLOOKUP(B26,'BASE DE DADOS OPS'!$B$5:$P$9635,13,FALSE),"Liquidação Cancelada")</f>
        <v>6130.32</v>
      </c>
      <c r="AB26" s="4">
        <f t="shared" si="7"/>
        <v>6130.32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1441|1440011|71|2025|21154554000113|3920|48269,2</v>
      </c>
      <c r="B27" s="55" t="str">
        <f t="shared" si="1"/>
        <v>1441|1440011|71|2025|279</v>
      </c>
      <c r="C27" s="61" t="str">
        <f t="shared" si="2"/>
        <v>1440011|279</v>
      </c>
      <c r="D27" s="77">
        <v>1441</v>
      </c>
      <c r="E27" s="77">
        <v>1440011</v>
      </c>
      <c r="F27" s="75" t="str">
        <f t="shared" si="3"/>
        <v>71/2025</v>
      </c>
      <c r="G27" s="77">
        <v>71</v>
      </c>
      <c r="H27" s="77">
        <v>2025</v>
      </c>
      <c r="I27" s="75" t="str">
        <f t="shared" si="4"/>
        <v>10.1</v>
      </c>
      <c r="J27" s="31">
        <v>10</v>
      </c>
      <c r="K27" s="31">
        <v>1</v>
      </c>
      <c r="L27" s="31">
        <v>21154554000113</v>
      </c>
      <c r="M27" s="32" t="s">
        <v>133</v>
      </c>
      <c r="N27" s="31">
        <v>3920</v>
      </c>
      <c r="O27" s="32" t="s">
        <v>126</v>
      </c>
      <c r="P27" s="18">
        <v>45785</v>
      </c>
      <c r="Q27" s="31">
        <v>4</v>
      </c>
      <c r="R27" s="33">
        <v>48269.2</v>
      </c>
      <c r="S27" s="33">
        <v>0</v>
      </c>
      <c r="T27" s="33">
        <v>0</v>
      </c>
      <c r="U27" s="72">
        <f t="shared" si="5"/>
        <v>48269.2</v>
      </c>
      <c r="V27" s="18">
        <f>IF(X27&lt;&gt;"Liquidação Cancelada",VLOOKUP(B27,'BASE DE DADOS OPS'!$B$4:$P$9650,10,FALSE),"Liquidação Cancelada")</f>
        <v>45790</v>
      </c>
      <c r="W27" s="35">
        <f t="shared" si="6"/>
        <v>3</v>
      </c>
      <c r="X27" s="31">
        <f>VLOOKUP(A27,'BASE DE DADOS OPS'!$A$4:$P$9650,12,FALSE)</f>
        <v>279</v>
      </c>
      <c r="Y27" s="4">
        <f>IF(X27&lt;&gt;"Liquidação Cancelada",VLOOKUP(B27,'BASE DE DADOS OPS'!$B$5:$P$9635,12,FALSE),"Liquidação Cancelada")</f>
        <v>48269.2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48269.2</v>
      </c>
      <c r="AB27" s="4">
        <f t="shared" si="7"/>
        <v>48269.2</v>
      </c>
      <c r="AC27" s="3">
        <f t="shared" si="8"/>
        <v>0</v>
      </c>
      <c r="AD27" s="62"/>
    </row>
    <row r="28" spans="1:30" s="63" customFormat="1" ht="24.95" customHeight="1" x14ac:dyDescent="0.2">
      <c r="A28" s="55" t="str">
        <f t="shared" si="0"/>
        <v>1441|1440011|72|2025|2896116605|3611|4091,89</v>
      </c>
      <c r="B28" s="55" t="str">
        <f t="shared" si="1"/>
        <v>1441|1440011|72|2025|2881</v>
      </c>
      <c r="C28" s="61" t="str">
        <f t="shared" si="2"/>
        <v>1440011|2881</v>
      </c>
      <c r="D28" s="77">
        <v>1441</v>
      </c>
      <c r="E28" s="77">
        <v>1440011</v>
      </c>
      <c r="F28" s="75" t="str">
        <f t="shared" si="3"/>
        <v>72/2025</v>
      </c>
      <c r="G28" s="77">
        <v>72</v>
      </c>
      <c r="H28" s="77">
        <v>2025</v>
      </c>
      <c r="I28" s="75" t="str">
        <f t="shared" si="4"/>
        <v>10.1</v>
      </c>
      <c r="J28" s="31">
        <v>10</v>
      </c>
      <c r="K28" s="31">
        <v>1</v>
      </c>
      <c r="L28" s="31">
        <v>2896116605</v>
      </c>
      <c r="M28" s="32" t="s">
        <v>134</v>
      </c>
      <c r="N28" s="31">
        <v>3611</v>
      </c>
      <c r="O28" s="32" t="s">
        <v>126</v>
      </c>
      <c r="P28" s="18">
        <v>45785</v>
      </c>
      <c r="Q28" s="31">
        <v>4</v>
      </c>
      <c r="R28" s="33">
        <v>4091.89</v>
      </c>
      <c r="S28" s="33">
        <v>0</v>
      </c>
      <c r="T28" s="33">
        <v>0</v>
      </c>
      <c r="U28" s="72">
        <f t="shared" si="5"/>
        <v>4091.89</v>
      </c>
      <c r="V28" s="18">
        <f>IF(X28&lt;&gt;"Liquidação Cancelada",VLOOKUP(B28,'BASE DE DADOS OPS'!$B$4:$P$9650,10,FALSE),"Liquidação Cancelada")</f>
        <v>45789</v>
      </c>
      <c r="W28" s="35">
        <f t="shared" si="6"/>
        <v>2</v>
      </c>
      <c r="X28" s="31">
        <f>VLOOKUP(A28,'BASE DE DADOS OPS'!$A$4:$P$9650,12,FALSE)</f>
        <v>2881</v>
      </c>
      <c r="Y28" s="4">
        <f>IF(X28&lt;&gt;"Liquidação Cancelada",VLOOKUP(B28,'BASE DE DADOS OPS'!$B$5:$P$9635,12,FALSE),"Liquidação Cancelada")</f>
        <v>4091.89</v>
      </c>
      <c r="Z28" s="4">
        <f>IF(X28&lt;&gt;"Liquidação Cancelada",VLOOKUP(B28,'BASE DE DADOS OPS'!$B$5:$P$9635,14,FALSE),"Liquidação Cancelada")</f>
        <v>147.62</v>
      </c>
      <c r="AA28" s="4">
        <f>IF(X28&lt;&gt;"Liquidação Cancelada",VLOOKUP(B28,'BASE DE DADOS OPS'!$B$5:$P$9635,13,FALSE),"Liquidação Cancelada")</f>
        <v>3944.27</v>
      </c>
      <c r="AB28" s="4">
        <f t="shared" si="7"/>
        <v>3944.27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1441|1440011|74|2025|30059674687|3611|2202,8</v>
      </c>
      <c r="B29" s="55" t="str">
        <f t="shared" si="1"/>
        <v>1441|1440011|74|2025|2876</v>
      </c>
      <c r="C29" s="61" t="str">
        <f t="shared" si="2"/>
        <v>1440011|2876</v>
      </c>
      <c r="D29" s="77">
        <v>1441</v>
      </c>
      <c r="E29" s="77">
        <v>1440011</v>
      </c>
      <c r="F29" s="75" t="str">
        <f t="shared" si="3"/>
        <v>74/2025</v>
      </c>
      <c r="G29" s="77">
        <v>74</v>
      </c>
      <c r="H29" s="77">
        <v>2025</v>
      </c>
      <c r="I29" s="75" t="str">
        <f t="shared" si="4"/>
        <v>10.1</v>
      </c>
      <c r="J29" s="31">
        <v>10</v>
      </c>
      <c r="K29" s="31">
        <v>1</v>
      </c>
      <c r="L29" s="31">
        <v>30059674687</v>
      </c>
      <c r="M29" s="32" t="s">
        <v>136</v>
      </c>
      <c r="N29" s="31">
        <v>3611</v>
      </c>
      <c r="O29" s="32" t="s">
        <v>126</v>
      </c>
      <c r="P29" s="18">
        <v>45785</v>
      </c>
      <c r="Q29" s="31">
        <v>4</v>
      </c>
      <c r="R29" s="33">
        <v>2202.8000000000002</v>
      </c>
      <c r="S29" s="33">
        <v>0</v>
      </c>
      <c r="T29" s="33">
        <v>0</v>
      </c>
      <c r="U29" s="72">
        <f t="shared" si="5"/>
        <v>2202.8000000000002</v>
      </c>
      <c r="V29" s="18">
        <f>IF(X29&lt;&gt;"Liquidação Cancelada",VLOOKUP(B29,'BASE DE DADOS OPS'!$B$4:$P$9650,10,FALSE),"Liquidação Cancelada")</f>
        <v>45789</v>
      </c>
      <c r="W29" s="35">
        <f t="shared" si="6"/>
        <v>2</v>
      </c>
      <c r="X29" s="31">
        <f>VLOOKUP(A29,'BASE DE DADOS OPS'!$A$4:$P$9650,12,FALSE)</f>
        <v>2876</v>
      </c>
      <c r="Y29" s="4">
        <f>IF(X29&lt;&gt;"Liquidação Cancelada",VLOOKUP(B29,'BASE DE DADOS OPS'!$B$5:$P$9635,12,FALSE),"Liquidação Cancelada")</f>
        <v>2202.8000000000002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2202.8000000000002</v>
      </c>
      <c r="AB29" s="4">
        <f t="shared" si="7"/>
        <v>2202.8000000000002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1441|1440011|75|2025|15794466634|3611|4091,89</v>
      </c>
      <c r="B30" s="55" t="str">
        <f t="shared" si="1"/>
        <v>1441|1440011|75|2025|2878</v>
      </c>
      <c r="C30" s="61" t="str">
        <f t="shared" si="2"/>
        <v>1440011|2878</v>
      </c>
      <c r="D30" s="77">
        <v>1441</v>
      </c>
      <c r="E30" s="77">
        <v>1440011</v>
      </c>
      <c r="F30" s="75" t="str">
        <f t="shared" si="3"/>
        <v>75/2025</v>
      </c>
      <c r="G30" s="77">
        <v>75</v>
      </c>
      <c r="H30" s="77">
        <v>2025</v>
      </c>
      <c r="I30" s="75" t="str">
        <f t="shared" si="4"/>
        <v>10.1</v>
      </c>
      <c r="J30" s="31">
        <v>10</v>
      </c>
      <c r="K30" s="31">
        <v>1</v>
      </c>
      <c r="L30" s="31">
        <v>15794466634</v>
      </c>
      <c r="M30" s="32" t="s">
        <v>137</v>
      </c>
      <c r="N30" s="31">
        <v>3611</v>
      </c>
      <c r="O30" s="32" t="s">
        <v>126</v>
      </c>
      <c r="P30" s="18">
        <v>45785</v>
      </c>
      <c r="Q30" s="31">
        <v>4</v>
      </c>
      <c r="R30" s="33">
        <v>4091.89</v>
      </c>
      <c r="S30" s="33">
        <v>0</v>
      </c>
      <c r="T30" s="33">
        <v>0</v>
      </c>
      <c r="U30" s="72">
        <f t="shared" si="5"/>
        <v>4091.89</v>
      </c>
      <c r="V30" s="18">
        <f>IF(X30&lt;&gt;"Liquidação Cancelada",VLOOKUP(B30,'BASE DE DADOS OPS'!$B$4:$P$9650,10,FALSE),"Liquidação Cancelada")</f>
        <v>45789</v>
      </c>
      <c r="W30" s="35">
        <f t="shared" si="6"/>
        <v>2</v>
      </c>
      <c r="X30" s="31">
        <f>VLOOKUP(A30,'BASE DE DADOS OPS'!$A$4:$P$9650,12,FALSE)</f>
        <v>2878</v>
      </c>
      <c r="Y30" s="4">
        <f>IF(X30&lt;&gt;"Liquidação Cancelada",VLOOKUP(B30,'BASE DE DADOS OPS'!$B$5:$P$9635,12,FALSE),"Liquidação Cancelada")</f>
        <v>4091.89</v>
      </c>
      <c r="Z30" s="4">
        <f>IF(X30&lt;&gt;"Liquidação Cancelada",VLOOKUP(B30,'BASE DE DADOS OPS'!$B$5:$P$9635,14,FALSE),"Liquidação Cancelada")</f>
        <v>147.62</v>
      </c>
      <c r="AA30" s="4">
        <f>IF(X30&lt;&gt;"Liquidação Cancelada",VLOOKUP(B30,'BASE DE DADOS OPS'!$B$5:$P$9635,13,FALSE),"Liquidação Cancelada")</f>
        <v>3944.27</v>
      </c>
      <c r="AB30" s="4">
        <f t="shared" si="7"/>
        <v>3944.27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1441|1440011|76|2025|2274463131|3611|8741,76</v>
      </c>
      <c r="B31" s="55" t="str">
        <f t="shared" si="1"/>
        <v>1441|1440011|76|2025|2877</v>
      </c>
      <c r="C31" s="61" t="str">
        <f t="shared" si="2"/>
        <v>1440011|2877</v>
      </c>
      <c r="D31" s="77">
        <v>1441</v>
      </c>
      <c r="E31" s="77">
        <v>1440011</v>
      </c>
      <c r="F31" s="75" t="str">
        <f t="shared" si="3"/>
        <v>76/2025</v>
      </c>
      <c r="G31" s="77">
        <v>76</v>
      </c>
      <c r="H31" s="77">
        <v>2025</v>
      </c>
      <c r="I31" s="75" t="str">
        <f t="shared" si="4"/>
        <v>10.1</v>
      </c>
      <c r="J31" s="31">
        <v>10</v>
      </c>
      <c r="K31" s="31">
        <v>1</v>
      </c>
      <c r="L31" s="31">
        <v>2274463131</v>
      </c>
      <c r="M31" s="32" t="s">
        <v>138</v>
      </c>
      <c r="N31" s="31">
        <v>3611</v>
      </c>
      <c r="O31" s="32" t="s">
        <v>126</v>
      </c>
      <c r="P31" s="18">
        <v>45785</v>
      </c>
      <c r="Q31" s="31">
        <v>4</v>
      </c>
      <c r="R31" s="33">
        <v>8741.76</v>
      </c>
      <c r="S31" s="33">
        <v>0</v>
      </c>
      <c r="T31" s="33">
        <v>0</v>
      </c>
      <c r="U31" s="72">
        <f t="shared" si="5"/>
        <v>8741.76</v>
      </c>
      <c r="V31" s="18">
        <f>IF(X31&lt;&gt;"Liquidação Cancelada",VLOOKUP(B31,'BASE DE DADOS OPS'!$B$4:$P$9650,10,FALSE),"Liquidação Cancelada")</f>
        <v>45789</v>
      </c>
      <c r="W31" s="35">
        <f t="shared" si="6"/>
        <v>2</v>
      </c>
      <c r="X31" s="31">
        <f>VLOOKUP(A31,'BASE DE DADOS OPS'!$A$4:$P$9650,12,FALSE)</f>
        <v>2877</v>
      </c>
      <c r="Y31" s="4">
        <f>IF(X31&lt;&gt;"Liquidação Cancelada",VLOOKUP(B31,'BASE DE DADOS OPS'!$B$5:$P$9635,12,FALSE),"Liquidação Cancelada")</f>
        <v>8741.76</v>
      </c>
      <c r="Z31" s="4">
        <f>IF(X31&lt;&gt;"Liquidação Cancelada",VLOOKUP(B31,'BASE DE DADOS OPS'!$B$5:$P$9635,14,FALSE),"Liquidação Cancelada")</f>
        <v>1352.66</v>
      </c>
      <c r="AA31" s="4">
        <f>IF(X31&lt;&gt;"Liquidação Cancelada",VLOOKUP(B31,'BASE DE DADOS OPS'!$B$5:$P$9635,13,FALSE),"Liquidação Cancelada")</f>
        <v>7389.1</v>
      </c>
      <c r="AB31" s="4">
        <f t="shared" si="7"/>
        <v>7389.1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1441|1440011|77|2025|71077325000110|3920|29238,93</v>
      </c>
      <c r="B32" s="55" t="str">
        <f t="shared" si="1"/>
        <v>1441|1440011|77|2025|2973</v>
      </c>
      <c r="C32" s="61" t="str">
        <f t="shared" si="2"/>
        <v>1440011|2973</v>
      </c>
      <c r="D32" s="77">
        <v>1441</v>
      </c>
      <c r="E32" s="77">
        <v>1440011</v>
      </c>
      <c r="F32" s="75" t="str">
        <f t="shared" si="3"/>
        <v>77/2025</v>
      </c>
      <c r="G32" s="77">
        <v>77</v>
      </c>
      <c r="H32" s="77">
        <v>2025</v>
      </c>
      <c r="I32" s="75" t="str">
        <f t="shared" si="4"/>
        <v>10.1</v>
      </c>
      <c r="J32" s="31">
        <v>10</v>
      </c>
      <c r="K32" s="31">
        <v>1</v>
      </c>
      <c r="L32" s="31">
        <v>71077325000110</v>
      </c>
      <c r="M32" s="32" t="s">
        <v>139</v>
      </c>
      <c r="N32" s="31">
        <v>3920</v>
      </c>
      <c r="O32" s="32" t="s">
        <v>126</v>
      </c>
      <c r="P32" s="18">
        <v>45785</v>
      </c>
      <c r="Q32" s="31">
        <v>4</v>
      </c>
      <c r="R32" s="33">
        <v>29238.93</v>
      </c>
      <c r="S32" s="33">
        <v>0</v>
      </c>
      <c r="T32" s="33">
        <v>0</v>
      </c>
      <c r="U32" s="72">
        <f t="shared" si="5"/>
        <v>29238.93</v>
      </c>
      <c r="V32" s="18">
        <f>IF(X32&lt;&gt;"Liquidação Cancelada",VLOOKUP(B32,'BASE DE DADOS OPS'!$B$4:$P$9650,10,FALSE),"Liquidação Cancelada")</f>
        <v>45790</v>
      </c>
      <c r="W32" s="35">
        <f t="shared" si="6"/>
        <v>3</v>
      </c>
      <c r="X32" s="31">
        <f>VLOOKUP(A32,'BASE DE DADOS OPS'!$A$4:$P$9650,12,FALSE)</f>
        <v>2973</v>
      </c>
      <c r="Y32" s="4">
        <f>IF(X32&lt;&gt;"Liquidação Cancelada",VLOOKUP(B32,'BASE DE DADOS OPS'!$B$5:$P$9635,12,FALSE),"Liquidação Cancelada")</f>
        <v>29238.93</v>
      </c>
      <c r="Z32" s="4">
        <f>IF(X32&lt;&gt;"Liquidação Cancelada",VLOOKUP(B32,'BASE DE DADOS OPS'!$B$5:$P$9635,14,FALSE),"Liquidação Cancelada")</f>
        <v>1403.47</v>
      </c>
      <c r="AA32" s="4">
        <f>IF(X32&lt;&gt;"Liquidação Cancelada",VLOOKUP(B32,'BASE DE DADOS OPS'!$B$5:$P$9635,13,FALSE),"Liquidação Cancelada")</f>
        <v>27835.46</v>
      </c>
      <c r="AB32" s="4">
        <f t="shared" si="7"/>
        <v>27835.46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1441|1440011|78|2025|11040267670|3611|2195,63</v>
      </c>
      <c r="B33" s="55" t="str">
        <f t="shared" si="1"/>
        <v>1441|1440011|78|2025|2880</v>
      </c>
      <c r="C33" s="61" t="str">
        <f t="shared" si="2"/>
        <v>1440011|2880</v>
      </c>
      <c r="D33" s="77">
        <v>1441</v>
      </c>
      <c r="E33" s="77">
        <v>1440011</v>
      </c>
      <c r="F33" s="75" t="str">
        <f t="shared" si="3"/>
        <v>78/2025</v>
      </c>
      <c r="G33" s="77">
        <v>78</v>
      </c>
      <c r="H33" s="77">
        <v>2025</v>
      </c>
      <c r="I33" s="75" t="str">
        <f t="shared" si="4"/>
        <v>10.1</v>
      </c>
      <c r="J33" s="31">
        <v>10</v>
      </c>
      <c r="K33" s="31">
        <v>1</v>
      </c>
      <c r="L33" s="31">
        <v>11040267670</v>
      </c>
      <c r="M33" s="32" t="s">
        <v>140</v>
      </c>
      <c r="N33" s="31">
        <v>3611</v>
      </c>
      <c r="O33" s="32" t="s">
        <v>126</v>
      </c>
      <c r="P33" s="18">
        <v>45785</v>
      </c>
      <c r="Q33" s="31">
        <v>5</v>
      </c>
      <c r="R33" s="33">
        <v>2195.63</v>
      </c>
      <c r="S33" s="33">
        <v>0</v>
      </c>
      <c r="T33" s="33">
        <v>0</v>
      </c>
      <c r="U33" s="72">
        <f t="shared" si="5"/>
        <v>2195.63</v>
      </c>
      <c r="V33" s="18">
        <f>IF(X33&lt;&gt;"Liquidação Cancelada",VLOOKUP(B33,'BASE DE DADOS OPS'!$B$4:$P$9650,10,FALSE),"Liquidação Cancelada")</f>
        <v>45789</v>
      </c>
      <c r="W33" s="35">
        <f t="shared" si="6"/>
        <v>2</v>
      </c>
      <c r="X33" s="31">
        <f>VLOOKUP(A33,'BASE DE DADOS OPS'!$A$4:$P$9650,12,FALSE)</f>
        <v>2880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 t="shared" si="7"/>
        <v>2195.63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1441|1440011|94|2025|2589209630|3611|3205,7</v>
      </c>
      <c r="B34" s="55" t="str">
        <f t="shared" si="1"/>
        <v>1441|1440011|94|2025|2879</v>
      </c>
      <c r="C34" s="61" t="str">
        <f t="shared" si="2"/>
        <v>1440011|2879</v>
      </c>
      <c r="D34" s="77">
        <v>1441</v>
      </c>
      <c r="E34" s="77">
        <v>1440011</v>
      </c>
      <c r="F34" s="75" t="str">
        <f t="shared" si="3"/>
        <v>94/2025</v>
      </c>
      <c r="G34" s="77">
        <v>94</v>
      </c>
      <c r="H34" s="77">
        <v>2025</v>
      </c>
      <c r="I34" s="75" t="str">
        <f t="shared" si="4"/>
        <v>10.1</v>
      </c>
      <c r="J34" s="31">
        <v>10</v>
      </c>
      <c r="K34" s="31">
        <v>1</v>
      </c>
      <c r="L34" s="31">
        <v>2589209630</v>
      </c>
      <c r="M34" s="32" t="s">
        <v>154</v>
      </c>
      <c r="N34" s="31">
        <v>3611</v>
      </c>
      <c r="O34" s="32" t="s">
        <v>126</v>
      </c>
      <c r="P34" s="18">
        <v>45785</v>
      </c>
      <c r="Q34" s="31">
        <v>4</v>
      </c>
      <c r="R34" s="33">
        <v>3205.7</v>
      </c>
      <c r="S34" s="33">
        <v>0</v>
      </c>
      <c r="T34" s="33">
        <v>0</v>
      </c>
      <c r="U34" s="72">
        <f t="shared" si="5"/>
        <v>3205.7</v>
      </c>
      <c r="V34" s="18">
        <f>IF(X34&lt;&gt;"Liquidação Cancelada",VLOOKUP(B34,'BASE DE DADOS OPS'!$B$4:$P$9650,10,FALSE),"Liquidação Cancelada")</f>
        <v>45789</v>
      </c>
      <c r="W34" s="35">
        <f t="shared" si="6"/>
        <v>2</v>
      </c>
      <c r="X34" s="31">
        <f>VLOOKUP(A34,'BASE DE DADOS OPS'!$A$4:$P$9650,12,FALSE)</f>
        <v>2879</v>
      </c>
      <c r="Y34" s="4">
        <f>IF(X34&lt;&gt;"Liquidação Cancelada",VLOOKUP(B34,'BASE DE DADOS OPS'!$B$5:$P$9635,12,FALSE),"Liquidação Cancelada")</f>
        <v>3205.7</v>
      </c>
      <c r="Z34" s="4">
        <f>IF(X34&lt;&gt;"Liquidação Cancelada",VLOOKUP(B34,'BASE DE DADOS OPS'!$B$5:$P$9635,14,FALSE),"Liquidação Cancelada")</f>
        <v>28.62</v>
      </c>
      <c r="AA34" s="4">
        <f>IF(X34&lt;&gt;"Liquidação Cancelada",VLOOKUP(B34,'BASE DE DADOS OPS'!$B$5:$P$9635,13,FALSE),"Liquidação Cancelada")</f>
        <v>3177.08</v>
      </c>
      <c r="AB34" s="4">
        <f t="shared" si="7"/>
        <v>3177.08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1441|1440011|96|2025|4450881680|3611|7300</v>
      </c>
      <c r="B35" s="55" t="str">
        <f t="shared" si="1"/>
        <v>1441|1440011|96|2025|2882</v>
      </c>
      <c r="C35" s="61" t="str">
        <f t="shared" si="2"/>
        <v>1440011|2882</v>
      </c>
      <c r="D35" s="77">
        <v>1441</v>
      </c>
      <c r="E35" s="77">
        <v>1440011</v>
      </c>
      <c r="F35" s="75" t="str">
        <f t="shared" si="3"/>
        <v>96/2025</v>
      </c>
      <c r="G35" s="77">
        <v>96</v>
      </c>
      <c r="H35" s="77">
        <v>2025</v>
      </c>
      <c r="I35" s="75" t="str">
        <f t="shared" si="4"/>
        <v>10.1</v>
      </c>
      <c r="J35" s="31">
        <v>10</v>
      </c>
      <c r="K35" s="31">
        <v>1</v>
      </c>
      <c r="L35" s="31">
        <v>4450881680</v>
      </c>
      <c r="M35" s="32" t="s">
        <v>156</v>
      </c>
      <c r="N35" s="31">
        <v>3611</v>
      </c>
      <c r="O35" s="32" t="s">
        <v>126</v>
      </c>
      <c r="P35" s="18">
        <v>45785</v>
      </c>
      <c r="Q35" s="31">
        <v>4</v>
      </c>
      <c r="R35" s="33">
        <v>7300</v>
      </c>
      <c r="S35" s="33">
        <v>0</v>
      </c>
      <c r="T35" s="33">
        <v>0</v>
      </c>
      <c r="U35" s="72">
        <f t="shared" si="5"/>
        <v>7300</v>
      </c>
      <c r="V35" s="18">
        <f>IF(X35&lt;&gt;"Liquidação Cancelada",VLOOKUP(B35,'BASE DE DADOS OPS'!$B$4:$P$9650,10,FALSE),"Liquidação Cancelada")</f>
        <v>45789</v>
      </c>
      <c r="W35" s="35">
        <f t="shared" si="6"/>
        <v>2</v>
      </c>
      <c r="X35" s="31">
        <f>VLOOKUP(A35,'BASE DE DADOS OPS'!$A$4:$P$9650,12,FALSE)</f>
        <v>2882</v>
      </c>
      <c r="Y35" s="4">
        <f>IF(X35&lt;&gt;"Liquidação Cancelada",VLOOKUP(B35,'BASE DE DADOS OPS'!$B$5:$P$9635,12,FALSE),"Liquidação Cancelada")</f>
        <v>7300</v>
      </c>
      <c r="Z35" s="4">
        <f>IF(X35&lt;&gt;"Liquidação Cancelada",VLOOKUP(B35,'BASE DE DADOS OPS'!$B$5:$P$9635,14,FALSE),"Liquidação Cancelada")</f>
        <v>956.18</v>
      </c>
      <c r="AA35" s="4">
        <f>IF(X35&lt;&gt;"Liquidação Cancelada",VLOOKUP(B35,'BASE DE DADOS OPS'!$B$5:$P$9635,13,FALSE),"Liquidação Cancelada")</f>
        <v>6343.82</v>
      </c>
      <c r="AB35" s="4">
        <f t="shared" si="7"/>
        <v>6343.82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1441|1440011|104|2025|6355953620|3611|4018,51</v>
      </c>
      <c r="B36" s="55" t="str">
        <f t="shared" si="1"/>
        <v>1441|1440011|104|2025|2884</v>
      </c>
      <c r="C36" s="61" t="str">
        <f t="shared" si="2"/>
        <v>1440011|2884</v>
      </c>
      <c r="D36" s="77">
        <v>1441</v>
      </c>
      <c r="E36" s="77">
        <v>1440011</v>
      </c>
      <c r="F36" s="75" t="str">
        <f t="shared" si="3"/>
        <v>104/2025</v>
      </c>
      <c r="G36" s="77">
        <v>104</v>
      </c>
      <c r="H36" s="77">
        <v>2025</v>
      </c>
      <c r="I36" s="75" t="str">
        <f t="shared" si="4"/>
        <v>10.1</v>
      </c>
      <c r="J36" s="31">
        <v>10</v>
      </c>
      <c r="K36" s="31">
        <v>1</v>
      </c>
      <c r="L36" s="31">
        <v>6355953620</v>
      </c>
      <c r="M36" s="32" t="s">
        <v>164</v>
      </c>
      <c r="N36" s="31">
        <v>3611</v>
      </c>
      <c r="O36" s="32" t="s">
        <v>126</v>
      </c>
      <c r="P36" s="18">
        <v>45785</v>
      </c>
      <c r="Q36" s="31">
        <v>5</v>
      </c>
      <c r="R36" s="33">
        <v>4018.51</v>
      </c>
      <c r="S36" s="33">
        <v>0</v>
      </c>
      <c r="T36" s="33">
        <v>0</v>
      </c>
      <c r="U36" s="72">
        <f t="shared" si="5"/>
        <v>4018.51</v>
      </c>
      <c r="V36" s="18">
        <f>IF(X36&lt;&gt;"Liquidação Cancelada",VLOOKUP(B36,'BASE DE DADOS OPS'!$B$4:$P$9650,10,FALSE),"Liquidação Cancelada")</f>
        <v>45789</v>
      </c>
      <c r="W36" s="35">
        <f t="shared" si="6"/>
        <v>2</v>
      </c>
      <c r="X36" s="31">
        <f>VLOOKUP(A36,'BASE DE DADOS OPS'!$A$4:$P$9650,12,FALSE)</f>
        <v>2884</v>
      </c>
      <c r="Y36" s="4">
        <f>IF(X36&lt;&gt;"Liquidação Cancelada",VLOOKUP(B36,'BASE DE DADOS OPS'!$B$5:$P$9635,12,FALSE),"Liquidação Cancelada")</f>
        <v>4018.51</v>
      </c>
      <c r="Z36" s="4">
        <f>IF(X36&lt;&gt;"Liquidação Cancelada",VLOOKUP(B36,'BASE DE DADOS OPS'!$B$5:$P$9635,14,FALSE),"Liquidação Cancelada")</f>
        <v>136.61000000000001</v>
      </c>
      <c r="AA36" s="4">
        <f>IF(X36&lt;&gt;"Liquidação Cancelada",VLOOKUP(B36,'BASE DE DADOS OPS'!$B$5:$P$9635,13,FALSE),"Liquidação Cancelada")</f>
        <v>3881.9</v>
      </c>
      <c r="AB36" s="4">
        <f t="shared" si="7"/>
        <v>3881.9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1441|1440011|123|2025|22884260000100|3921|24580,59</v>
      </c>
      <c r="B37" s="55" t="str">
        <f t="shared" si="1"/>
        <v>1441|1440011|123|2025|2800</v>
      </c>
      <c r="C37" s="61" t="str">
        <f t="shared" si="2"/>
        <v>1440011|2800</v>
      </c>
      <c r="D37" s="77">
        <v>1441</v>
      </c>
      <c r="E37" s="77">
        <v>1440011</v>
      </c>
      <c r="F37" s="75" t="str">
        <f t="shared" si="3"/>
        <v>123/2025</v>
      </c>
      <c r="G37" s="77">
        <v>123</v>
      </c>
      <c r="H37" s="77">
        <v>2025</v>
      </c>
      <c r="I37" s="75" t="str">
        <f t="shared" si="4"/>
        <v>10.1</v>
      </c>
      <c r="J37" s="31">
        <v>10</v>
      </c>
      <c r="K37" s="31">
        <v>1</v>
      </c>
      <c r="L37" s="31">
        <v>22884260000100</v>
      </c>
      <c r="M37" s="32" t="s">
        <v>183</v>
      </c>
      <c r="N37" s="31">
        <v>3921</v>
      </c>
      <c r="O37" s="32" t="s">
        <v>182</v>
      </c>
      <c r="P37" s="18">
        <v>45785</v>
      </c>
      <c r="Q37" s="31">
        <v>5</v>
      </c>
      <c r="R37" s="33">
        <v>25874.31</v>
      </c>
      <c r="S37" s="33">
        <v>1293.72</v>
      </c>
      <c r="T37" s="33">
        <v>0</v>
      </c>
      <c r="U37" s="72">
        <f t="shared" si="5"/>
        <v>24580.59</v>
      </c>
      <c r="V37" s="18">
        <f>IF(X37&lt;&gt;"Liquidação Cancelada",VLOOKUP(B37,'BASE DE DADOS OPS'!$B$4:$P$9650,10,FALSE),"Liquidação Cancelada")</f>
        <v>45785</v>
      </c>
      <c r="W37" s="35">
        <f t="shared" si="6"/>
        <v>0</v>
      </c>
      <c r="X37" s="31">
        <f>VLOOKUP(A37,'BASE DE DADOS OPS'!$A$4:$P$9650,12,FALSE)</f>
        <v>2800</v>
      </c>
      <c r="Y37" s="4">
        <f>IF(X37&lt;&gt;"Liquidação Cancelada",VLOOKUP(B37,'BASE DE DADOS OPS'!$B$5:$P$9635,12,FALSE),"Liquidação Cancelada")</f>
        <v>24580.59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24580.59</v>
      </c>
      <c r="AB37" s="4">
        <f t="shared" si="7"/>
        <v>24580.59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1441|1440011|126|2025|7346478000117|3921|35951,76</v>
      </c>
      <c r="B38" s="55" t="str">
        <f t="shared" si="1"/>
        <v>1441|1440011|126|2025|2809</v>
      </c>
      <c r="C38" s="61" t="str">
        <f t="shared" si="2"/>
        <v>1440011|2809</v>
      </c>
      <c r="D38" s="77">
        <v>1441</v>
      </c>
      <c r="E38" s="77">
        <v>1440011</v>
      </c>
      <c r="F38" s="75" t="str">
        <f t="shared" si="3"/>
        <v>126/2025</v>
      </c>
      <c r="G38" s="77">
        <v>126</v>
      </c>
      <c r="H38" s="77">
        <v>2025</v>
      </c>
      <c r="I38" s="75" t="str">
        <f t="shared" si="4"/>
        <v>10.1</v>
      </c>
      <c r="J38" s="31">
        <v>10</v>
      </c>
      <c r="K38" s="31">
        <v>1</v>
      </c>
      <c r="L38" s="31">
        <v>7346478000117</v>
      </c>
      <c r="M38" s="32" t="s">
        <v>187</v>
      </c>
      <c r="N38" s="31">
        <v>3921</v>
      </c>
      <c r="O38" s="32" t="s">
        <v>182</v>
      </c>
      <c r="P38" s="18">
        <v>45785</v>
      </c>
      <c r="Q38" s="31">
        <v>4</v>
      </c>
      <c r="R38" s="33">
        <v>35951.760000000002</v>
      </c>
      <c r="S38" s="33">
        <v>0</v>
      </c>
      <c r="T38" s="33">
        <v>0</v>
      </c>
      <c r="U38" s="72">
        <f t="shared" si="5"/>
        <v>35951.760000000002</v>
      </c>
      <c r="V38" s="18">
        <f>IF(X38&lt;&gt;"Liquidação Cancelada",VLOOKUP(B38,'BASE DE DADOS OPS'!$B$4:$P$9650,10,FALSE),"Liquidação Cancelada")</f>
        <v>45785</v>
      </c>
      <c r="W38" s="35">
        <f t="shared" si="6"/>
        <v>0</v>
      </c>
      <c r="X38" s="31">
        <f>VLOOKUP(A38,'BASE DE DADOS OPS'!$A$4:$P$9650,12,FALSE)</f>
        <v>2809</v>
      </c>
      <c r="Y38" s="4">
        <f>IF(X38&lt;&gt;"Liquidação Cancelada",VLOOKUP(B38,'BASE DE DADOS OPS'!$B$5:$P$9635,12,FALSE),"Liquidação Cancelada")</f>
        <v>35951.760000000002</v>
      </c>
      <c r="Z38" s="4">
        <f>IF(X38&lt;&gt;"Liquidação Cancelada",VLOOKUP(B38,'BASE DE DADOS OPS'!$B$5:$P$9635,14,FALSE),"Liquidação Cancelada")</f>
        <v>1725.68</v>
      </c>
      <c r="AA38" s="4">
        <f>IF(X38&lt;&gt;"Liquidação Cancelada",VLOOKUP(B38,'BASE DE DADOS OPS'!$B$5:$P$9635,13,FALSE),"Liquidação Cancelada")</f>
        <v>34226.080000000002</v>
      </c>
      <c r="AB38" s="4">
        <f t="shared" si="7"/>
        <v>34226.080000000002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1441|1440011|169|2025|18229133000108|3920|4690,83</v>
      </c>
      <c r="B39" s="55" t="str">
        <f t="shared" si="1"/>
        <v>1441|1440011|169|2025|2949</v>
      </c>
      <c r="C39" s="61" t="str">
        <f t="shared" si="2"/>
        <v>1440011|2949</v>
      </c>
      <c r="D39" s="77">
        <v>1441</v>
      </c>
      <c r="E39" s="77">
        <v>1440011</v>
      </c>
      <c r="F39" s="75" t="str">
        <f t="shared" si="3"/>
        <v>169/2025</v>
      </c>
      <c r="G39" s="77">
        <v>169</v>
      </c>
      <c r="H39" s="77">
        <v>2025</v>
      </c>
      <c r="I39" s="75" t="str">
        <f t="shared" si="4"/>
        <v>10.1</v>
      </c>
      <c r="J39" s="31">
        <v>10</v>
      </c>
      <c r="K39" s="31">
        <v>1</v>
      </c>
      <c r="L39" s="31">
        <v>18229133000108</v>
      </c>
      <c r="M39" s="32" t="s">
        <v>220</v>
      </c>
      <c r="N39" s="31">
        <v>3920</v>
      </c>
      <c r="O39" s="32" t="s">
        <v>126</v>
      </c>
      <c r="P39" s="18">
        <v>45785</v>
      </c>
      <c r="Q39" s="31">
        <v>4</v>
      </c>
      <c r="R39" s="33">
        <v>4690.83</v>
      </c>
      <c r="S39" s="33">
        <v>0</v>
      </c>
      <c r="T39" s="33">
        <v>0</v>
      </c>
      <c r="U39" s="72">
        <f t="shared" si="5"/>
        <v>4690.83</v>
      </c>
      <c r="V39" s="18">
        <f>IF(X39&lt;&gt;"Liquidação Cancelada",VLOOKUP(B39,'BASE DE DADOS OPS'!$B$4:$P$9650,10,FALSE),"Liquidação Cancelada")</f>
        <v>45790</v>
      </c>
      <c r="W39" s="35">
        <f t="shared" si="6"/>
        <v>3</v>
      </c>
      <c r="X39" s="31">
        <f>VLOOKUP(A39,'BASE DE DADOS OPS'!$A$4:$P$9650,12,FALSE)</f>
        <v>2949</v>
      </c>
      <c r="Y39" s="4">
        <f>IF(X39&lt;&gt;"Liquidação Cancelada",VLOOKUP(B39,'BASE DE DADOS OPS'!$B$5:$P$9635,12,FALSE),"Liquidação Cancelada")</f>
        <v>4690.83</v>
      </c>
      <c r="Z39" s="4">
        <f>IF(X39&lt;&gt;"Liquidação Cancelada",VLOOKUP(B39,'BASE DE DADOS OPS'!$B$5:$P$9635,14,FALSE),"Liquidação Cancelada")</f>
        <v>225.16</v>
      </c>
      <c r="AA39" s="4">
        <f>IF(X39&lt;&gt;"Liquidação Cancelada",VLOOKUP(B39,'BASE DE DADOS OPS'!$B$5:$P$9635,13,FALSE),"Liquidação Cancelada")</f>
        <v>4465.67</v>
      </c>
      <c r="AB39" s="4">
        <f t="shared" si="7"/>
        <v>4465.67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1441|1440011|175|2025|7353227000160|3920|400553,49</v>
      </c>
      <c r="B40" s="55" t="str">
        <f t="shared" si="1"/>
        <v>1441|1440011|175|2025|2977</v>
      </c>
      <c r="C40" s="61" t="str">
        <f t="shared" si="2"/>
        <v>1440011|2977</v>
      </c>
      <c r="D40" s="77">
        <v>1441</v>
      </c>
      <c r="E40" s="77">
        <v>1440011</v>
      </c>
      <c r="F40" s="75" t="str">
        <f t="shared" si="3"/>
        <v>175/2025</v>
      </c>
      <c r="G40" s="77">
        <v>175</v>
      </c>
      <c r="H40" s="77">
        <v>2025</v>
      </c>
      <c r="I40" s="75" t="str">
        <f t="shared" si="4"/>
        <v>10.1</v>
      </c>
      <c r="J40" s="31">
        <v>10</v>
      </c>
      <c r="K40" s="31">
        <v>1</v>
      </c>
      <c r="L40" s="31">
        <v>7353227000160</v>
      </c>
      <c r="M40" s="32" t="s">
        <v>229</v>
      </c>
      <c r="N40" s="31">
        <v>3920</v>
      </c>
      <c r="O40" s="32" t="s">
        <v>126</v>
      </c>
      <c r="P40" s="18">
        <v>45785</v>
      </c>
      <c r="Q40" s="31">
        <v>4</v>
      </c>
      <c r="R40" s="33">
        <v>400553.49</v>
      </c>
      <c r="S40" s="33">
        <v>0</v>
      </c>
      <c r="T40" s="33">
        <v>0</v>
      </c>
      <c r="U40" s="72">
        <f t="shared" si="5"/>
        <v>400553.49</v>
      </c>
      <c r="V40" s="18">
        <f>IF(X40&lt;&gt;"Liquidação Cancelada",VLOOKUP(B40,'BASE DE DADOS OPS'!$B$4:$P$9650,10,FALSE),"Liquidação Cancelada")</f>
        <v>45790</v>
      </c>
      <c r="W40" s="35">
        <f t="shared" si="6"/>
        <v>3</v>
      </c>
      <c r="X40" s="31">
        <f>VLOOKUP(A40,'BASE DE DADOS OPS'!$A$4:$P$9650,12,FALSE)</f>
        <v>2977</v>
      </c>
      <c r="Y40" s="4">
        <f>IF(X40&lt;&gt;"Liquidação Cancelada",VLOOKUP(B40,'BASE DE DADOS OPS'!$B$5:$P$9635,12,FALSE),"Liquidação Cancelada")</f>
        <v>400553.49</v>
      </c>
      <c r="Z40" s="4">
        <f>IF(X40&lt;&gt;"Liquidação Cancelada",VLOOKUP(B40,'BASE DE DADOS OPS'!$B$5:$P$9635,14,FALSE),"Liquidação Cancelada")</f>
        <v>19226.57</v>
      </c>
      <c r="AA40" s="4">
        <f>IF(X40&lt;&gt;"Liquidação Cancelada",VLOOKUP(B40,'BASE DE DADOS OPS'!$B$5:$P$9635,13,FALSE),"Liquidação Cancelada")</f>
        <v>381326.92</v>
      </c>
      <c r="AB40" s="4">
        <f t="shared" si="7"/>
        <v>381326.92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1441|1440011|176|2025|8229035000109|3920|177516,43</v>
      </c>
      <c r="B41" s="55" t="str">
        <f t="shared" si="1"/>
        <v>1441|1440011|176|2025|2961</v>
      </c>
      <c r="C41" s="61" t="str">
        <f t="shared" si="2"/>
        <v>1440011|2961</v>
      </c>
      <c r="D41" s="77">
        <v>1441</v>
      </c>
      <c r="E41" s="77">
        <v>1440011</v>
      </c>
      <c r="F41" s="75" t="str">
        <f t="shared" si="3"/>
        <v>176/2025</v>
      </c>
      <c r="G41" s="77">
        <v>176</v>
      </c>
      <c r="H41" s="77">
        <v>2025</v>
      </c>
      <c r="I41" s="75" t="str">
        <f t="shared" si="4"/>
        <v>10.1</v>
      </c>
      <c r="J41" s="31">
        <v>10</v>
      </c>
      <c r="K41" s="31">
        <v>1</v>
      </c>
      <c r="L41" s="31">
        <v>8229035000109</v>
      </c>
      <c r="M41" s="32" t="s">
        <v>230</v>
      </c>
      <c r="N41" s="31">
        <v>3920</v>
      </c>
      <c r="O41" s="32" t="s">
        <v>126</v>
      </c>
      <c r="P41" s="18">
        <v>45785</v>
      </c>
      <c r="Q41" s="31">
        <v>4</v>
      </c>
      <c r="R41" s="33">
        <v>177516.43</v>
      </c>
      <c r="S41" s="33">
        <v>0</v>
      </c>
      <c r="T41" s="33">
        <v>0</v>
      </c>
      <c r="U41" s="72">
        <f t="shared" si="5"/>
        <v>177516.43</v>
      </c>
      <c r="V41" s="18">
        <f>IF(X41&lt;&gt;"Liquidação Cancelada",VLOOKUP(B41,'BASE DE DADOS OPS'!$B$4:$P$9650,10,FALSE),"Liquidação Cancelada")</f>
        <v>45790</v>
      </c>
      <c r="W41" s="35">
        <f t="shared" si="6"/>
        <v>3</v>
      </c>
      <c r="X41" s="31">
        <f>VLOOKUP(A41,'BASE DE DADOS OPS'!$A$4:$P$9650,12,FALSE)</f>
        <v>2961</v>
      </c>
      <c r="Y41" s="4">
        <f>IF(X41&lt;&gt;"Liquidação Cancelada",VLOOKUP(B41,'BASE DE DADOS OPS'!$B$5:$P$9635,12,FALSE),"Liquidação Cancelada")</f>
        <v>177516.43000000002</v>
      </c>
      <c r="Z41" s="4">
        <f>IF(X41&lt;&gt;"Liquidação Cancelada",VLOOKUP(B41,'BASE DE DADOS OPS'!$B$5:$P$9635,14,FALSE),"Liquidação Cancelada")</f>
        <v>8520.7900000000009</v>
      </c>
      <c r="AA41" s="4">
        <f>IF(X41&lt;&gt;"Liquidação Cancelada",VLOOKUP(B41,'BASE DE DADOS OPS'!$B$5:$P$9635,13,FALSE),"Liquidação Cancelada")</f>
        <v>168995.64</v>
      </c>
      <c r="AB41" s="4">
        <f t="shared" si="7"/>
        <v>168995.64</v>
      </c>
      <c r="AC41" s="3">
        <f t="shared" si="8"/>
        <v>-2.9103830456733704E-11</v>
      </c>
      <c r="AD41" s="62"/>
    </row>
    <row r="42" spans="1:30" s="63" customFormat="1" ht="24.95" customHeight="1" x14ac:dyDescent="0.2">
      <c r="A42" s="55" t="str">
        <f t="shared" si="0"/>
        <v>1441|1440011|180|2025|29412494000101|3920|6001,97</v>
      </c>
      <c r="B42" s="55" t="str">
        <f t="shared" si="1"/>
        <v>1441|1440011|180|2025|2971</v>
      </c>
      <c r="C42" s="61" t="str">
        <f t="shared" si="2"/>
        <v>1440011|2971</v>
      </c>
      <c r="D42" s="77">
        <v>1441</v>
      </c>
      <c r="E42" s="77">
        <v>1440011</v>
      </c>
      <c r="F42" s="75" t="str">
        <f t="shared" si="3"/>
        <v>180/2025</v>
      </c>
      <c r="G42" s="77">
        <v>180</v>
      </c>
      <c r="H42" s="77">
        <v>2025</v>
      </c>
      <c r="I42" s="75" t="str">
        <f t="shared" si="4"/>
        <v>10.1</v>
      </c>
      <c r="J42" s="31">
        <v>10</v>
      </c>
      <c r="K42" s="31">
        <v>1</v>
      </c>
      <c r="L42" s="31">
        <v>29412494000101</v>
      </c>
      <c r="M42" s="32" t="s">
        <v>236</v>
      </c>
      <c r="N42" s="31">
        <v>3920</v>
      </c>
      <c r="O42" s="32" t="s">
        <v>126</v>
      </c>
      <c r="P42" s="18">
        <v>45785</v>
      </c>
      <c r="Q42" s="31">
        <v>4</v>
      </c>
      <c r="R42" s="33">
        <v>6001.97</v>
      </c>
      <c r="S42" s="33">
        <v>0</v>
      </c>
      <c r="T42" s="33">
        <v>0</v>
      </c>
      <c r="U42" s="72">
        <f t="shared" si="5"/>
        <v>6001.97</v>
      </c>
      <c r="V42" s="18">
        <f>IF(X42&lt;&gt;"Liquidação Cancelada",VLOOKUP(B42,'BASE DE DADOS OPS'!$B$4:$P$9650,10,FALSE),"Liquidação Cancelada")</f>
        <v>45790</v>
      </c>
      <c r="W42" s="35">
        <f t="shared" si="6"/>
        <v>3</v>
      </c>
      <c r="X42" s="31">
        <f>VLOOKUP(A42,'BASE DE DADOS OPS'!$A$4:$P$9650,12,FALSE)</f>
        <v>2971</v>
      </c>
      <c r="Y42" s="4">
        <f>IF(X42&lt;&gt;"Liquidação Cancelada",VLOOKUP(B42,'BASE DE DADOS OPS'!$B$5:$P$9635,12,FALSE),"Liquidação Cancelada")</f>
        <v>6001.97</v>
      </c>
      <c r="Z42" s="4">
        <f>IF(X42&lt;&gt;"Liquidação Cancelada",VLOOKUP(B42,'BASE DE DADOS OPS'!$B$5:$P$9635,14,FALSE),"Liquidação Cancelada")</f>
        <v>288.08999999999997</v>
      </c>
      <c r="AA42" s="4">
        <f>IF(X42&lt;&gt;"Liquidação Cancelada",VLOOKUP(B42,'BASE DE DADOS OPS'!$B$5:$P$9635,13,FALSE),"Liquidação Cancelada")</f>
        <v>5713.88</v>
      </c>
      <c r="AB42" s="4">
        <f t="shared" si="7"/>
        <v>5713.88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1441|1440011|186|2025|38133478000162|3920|10867,02</v>
      </c>
      <c r="B43" s="55" t="str">
        <f t="shared" si="1"/>
        <v>1441|1440011|186|2025|2969</v>
      </c>
      <c r="C43" s="61" t="str">
        <f t="shared" si="2"/>
        <v>1440011|2969</v>
      </c>
      <c r="D43" s="77">
        <v>1441</v>
      </c>
      <c r="E43" s="77">
        <v>1440011</v>
      </c>
      <c r="F43" s="75" t="str">
        <f t="shared" si="3"/>
        <v>186/2025</v>
      </c>
      <c r="G43" s="77">
        <v>186</v>
      </c>
      <c r="H43" s="77">
        <v>2025</v>
      </c>
      <c r="I43" s="75" t="str">
        <f t="shared" si="4"/>
        <v>10.1</v>
      </c>
      <c r="J43" s="31">
        <v>10</v>
      </c>
      <c r="K43" s="31">
        <v>1</v>
      </c>
      <c r="L43" s="31">
        <v>38133478000162</v>
      </c>
      <c r="M43" s="32" t="s">
        <v>243</v>
      </c>
      <c r="N43" s="31">
        <v>3920</v>
      </c>
      <c r="O43" s="32" t="s">
        <v>126</v>
      </c>
      <c r="P43" s="18">
        <v>45785</v>
      </c>
      <c r="Q43" s="31">
        <v>4</v>
      </c>
      <c r="R43" s="33">
        <v>10867.02</v>
      </c>
      <c r="S43" s="33">
        <v>0</v>
      </c>
      <c r="T43" s="33">
        <v>0</v>
      </c>
      <c r="U43" s="72">
        <f t="shared" si="5"/>
        <v>10867.02</v>
      </c>
      <c r="V43" s="18">
        <f>IF(X43&lt;&gt;"Liquidação Cancelada",VLOOKUP(B43,'BASE DE DADOS OPS'!$B$4:$P$9650,10,FALSE),"Liquidação Cancelada")</f>
        <v>45790</v>
      </c>
      <c r="W43" s="35">
        <f t="shared" si="6"/>
        <v>3</v>
      </c>
      <c r="X43" s="31">
        <f>VLOOKUP(A43,'BASE DE DADOS OPS'!$A$4:$P$9650,12,FALSE)</f>
        <v>2969</v>
      </c>
      <c r="Y43" s="4">
        <f>IF(X43&lt;&gt;"Liquidação Cancelada",VLOOKUP(B43,'BASE DE DADOS OPS'!$B$5:$P$9635,12,FALSE),"Liquidação Cancelada")</f>
        <v>10867.02</v>
      </c>
      <c r="Z43" s="4">
        <f>IF(X43&lt;&gt;"Liquidação Cancelada",VLOOKUP(B43,'BASE DE DADOS OPS'!$B$5:$P$9635,14,FALSE),"Liquidação Cancelada")</f>
        <v>521.62</v>
      </c>
      <c r="AA43" s="4">
        <f>IF(X43&lt;&gt;"Liquidação Cancelada",VLOOKUP(B43,'BASE DE DADOS OPS'!$B$5:$P$9635,13,FALSE),"Liquidação Cancelada")</f>
        <v>10345.4</v>
      </c>
      <c r="AB43" s="4">
        <f t="shared" si="7"/>
        <v>10345.4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1441|1440011|193|2025|26385765000180|3920|36177,39</v>
      </c>
      <c r="B44" s="55" t="str">
        <f t="shared" si="1"/>
        <v>1441|1440011|193|2025|2979</v>
      </c>
      <c r="C44" s="61" t="str">
        <f t="shared" si="2"/>
        <v>1440011|2979</v>
      </c>
      <c r="D44" s="77">
        <v>1441</v>
      </c>
      <c r="E44" s="77">
        <v>1440011</v>
      </c>
      <c r="F44" s="75" t="str">
        <f t="shared" si="3"/>
        <v>193/2025</v>
      </c>
      <c r="G44" s="77">
        <v>193</v>
      </c>
      <c r="H44" s="77">
        <v>2025</v>
      </c>
      <c r="I44" s="75" t="str">
        <f t="shared" si="4"/>
        <v>10.1</v>
      </c>
      <c r="J44" s="31">
        <v>10</v>
      </c>
      <c r="K44" s="31">
        <v>1</v>
      </c>
      <c r="L44" s="31">
        <v>26385765000180</v>
      </c>
      <c r="M44" s="32" t="s">
        <v>248</v>
      </c>
      <c r="N44" s="31">
        <v>3920</v>
      </c>
      <c r="O44" s="32" t="s">
        <v>126</v>
      </c>
      <c r="P44" s="18">
        <v>45785</v>
      </c>
      <c r="Q44" s="31">
        <v>4</v>
      </c>
      <c r="R44" s="33">
        <v>36177.39</v>
      </c>
      <c r="S44" s="33">
        <v>0</v>
      </c>
      <c r="T44" s="33">
        <v>0</v>
      </c>
      <c r="U44" s="72">
        <f t="shared" si="5"/>
        <v>36177.39</v>
      </c>
      <c r="V44" s="18">
        <f>IF(X44&lt;&gt;"Liquidação Cancelada",VLOOKUP(B44,'BASE DE DADOS OPS'!$B$4:$P$9650,10,FALSE),"Liquidação Cancelada")</f>
        <v>45790</v>
      </c>
      <c r="W44" s="35">
        <f t="shared" si="6"/>
        <v>3</v>
      </c>
      <c r="X44" s="31">
        <f>VLOOKUP(A44,'BASE DE DADOS OPS'!$A$4:$P$9650,12,FALSE)</f>
        <v>2979</v>
      </c>
      <c r="Y44" s="4">
        <f>IF(X44&lt;&gt;"Liquidação Cancelada",VLOOKUP(B44,'BASE DE DADOS OPS'!$B$5:$P$9635,12,FALSE),"Liquidação Cancelada")</f>
        <v>36177.39</v>
      </c>
      <c r="Z44" s="4">
        <f>IF(X44&lt;&gt;"Liquidação Cancelada",VLOOKUP(B44,'BASE DE DADOS OPS'!$B$5:$P$9635,14,FALSE),"Liquidação Cancelada")</f>
        <v>1736.51</v>
      </c>
      <c r="AA44" s="4">
        <f>IF(X44&lt;&gt;"Liquidação Cancelada",VLOOKUP(B44,'BASE DE DADOS OPS'!$B$5:$P$9635,13,FALSE),"Liquidação Cancelada")</f>
        <v>34440.879999999997</v>
      </c>
      <c r="AB44" s="4">
        <f t="shared" si="7"/>
        <v>34440.879999999997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1441|1440011|199|2025|3354844000129|4002|137374,14</v>
      </c>
      <c r="B45" s="55" t="str">
        <f t="shared" si="1"/>
        <v>1441|1440011|199|2025|2808</v>
      </c>
      <c r="C45" s="61" t="str">
        <f t="shared" si="2"/>
        <v>1440011|2808</v>
      </c>
      <c r="D45" s="77">
        <v>1441</v>
      </c>
      <c r="E45" s="77">
        <v>1440011</v>
      </c>
      <c r="F45" s="75" t="str">
        <f t="shared" si="3"/>
        <v>199/2025</v>
      </c>
      <c r="G45" s="77">
        <v>199</v>
      </c>
      <c r="H45" s="77">
        <v>2025</v>
      </c>
      <c r="I45" s="75" t="str">
        <f t="shared" si="4"/>
        <v>10.1</v>
      </c>
      <c r="J45" s="31">
        <v>10</v>
      </c>
      <c r="K45" s="31">
        <v>1</v>
      </c>
      <c r="L45" s="31">
        <v>3354844000129</v>
      </c>
      <c r="M45" s="32" t="s">
        <v>253</v>
      </c>
      <c r="N45" s="31">
        <v>4002</v>
      </c>
      <c r="O45" s="32" t="s">
        <v>247</v>
      </c>
      <c r="P45" s="18">
        <v>45785</v>
      </c>
      <c r="Q45" s="31">
        <v>3</v>
      </c>
      <c r="R45" s="33">
        <v>137374.14000000001</v>
      </c>
      <c r="S45" s="33">
        <v>0</v>
      </c>
      <c r="T45" s="33">
        <v>0</v>
      </c>
      <c r="U45" s="72">
        <f t="shared" si="5"/>
        <v>137374.14000000001</v>
      </c>
      <c r="V45" s="18">
        <f>IF(X45&lt;&gt;"Liquidação Cancelada",VLOOKUP(B45,'BASE DE DADOS OPS'!$B$4:$P$9650,10,FALSE),"Liquidação Cancelada")</f>
        <v>45785</v>
      </c>
      <c r="W45" s="35">
        <f t="shared" si="6"/>
        <v>0</v>
      </c>
      <c r="X45" s="31">
        <f>VLOOKUP(A45,'BASE DE DADOS OPS'!$A$4:$P$9650,12,FALSE)</f>
        <v>2808</v>
      </c>
      <c r="Y45" s="4">
        <f>IF(X45&lt;&gt;"Liquidação Cancelada",VLOOKUP(B45,'BASE DE DADOS OPS'!$B$5:$P$9635,12,FALSE),"Liquidação Cancelada")</f>
        <v>137374.13999999998</v>
      </c>
      <c r="Z45" s="4">
        <f>IF(X45&lt;&gt;"Liquidação Cancelada",VLOOKUP(B45,'BASE DE DADOS OPS'!$B$5:$P$9635,14,FALSE),"Liquidação Cancelada")</f>
        <v>6593.96</v>
      </c>
      <c r="AA45" s="4">
        <f>IF(X45&lt;&gt;"Liquidação Cancelada",VLOOKUP(B45,'BASE DE DADOS OPS'!$B$5:$P$9635,13,FALSE),"Liquidação Cancelada")</f>
        <v>130780.18</v>
      </c>
      <c r="AB45" s="4">
        <f t="shared" si="7"/>
        <v>130780.17999999998</v>
      </c>
      <c r="AC45" s="3">
        <f t="shared" si="8"/>
        <v>4.3655745685100555E-11</v>
      </c>
      <c r="AD45" s="62"/>
    </row>
    <row r="46" spans="1:30" s="63" customFormat="1" ht="24.95" customHeight="1" x14ac:dyDescent="0.2">
      <c r="A46" s="55" t="str">
        <f t="shared" si="0"/>
        <v>1441|1440011|212|2025|22884260000100|3921|11447,36</v>
      </c>
      <c r="B46" s="55" t="str">
        <f t="shared" si="1"/>
        <v>1441|1440011|212|2025|2819</v>
      </c>
      <c r="C46" s="61" t="str">
        <f t="shared" si="2"/>
        <v>1440011|2819</v>
      </c>
      <c r="D46" s="77">
        <v>1441</v>
      </c>
      <c r="E46" s="77">
        <v>1440011</v>
      </c>
      <c r="F46" s="75" t="str">
        <f t="shared" si="3"/>
        <v>212/2025</v>
      </c>
      <c r="G46" s="77">
        <v>212</v>
      </c>
      <c r="H46" s="77">
        <v>2025</v>
      </c>
      <c r="I46" s="75" t="str">
        <f t="shared" si="4"/>
        <v>10.1</v>
      </c>
      <c r="J46" s="31">
        <v>10</v>
      </c>
      <c r="K46" s="31">
        <v>1</v>
      </c>
      <c r="L46" s="31">
        <v>22884260000100</v>
      </c>
      <c r="M46" s="32" t="s">
        <v>183</v>
      </c>
      <c r="N46" s="31">
        <v>3921</v>
      </c>
      <c r="O46" s="32" t="s">
        <v>182</v>
      </c>
      <c r="P46" s="18">
        <v>45785</v>
      </c>
      <c r="Q46" s="31">
        <v>4</v>
      </c>
      <c r="R46" s="33">
        <v>12049.85</v>
      </c>
      <c r="S46" s="33">
        <v>602.49</v>
      </c>
      <c r="T46" s="33">
        <v>0</v>
      </c>
      <c r="U46" s="72">
        <f t="shared" si="5"/>
        <v>11447.36</v>
      </c>
      <c r="V46" s="18">
        <f>IF(X46&lt;&gt;"Liquidação Cancelada",VLOOKUP(B46,'BASE DE DADOS OPS'!$B$4:$P$9650,10,FALSE),"Liquidação Cancelada")</f>
        <v>45786</v>
      </c>
      <c r="W46" s="35">
        <f t="shared" si="6"/>
        <v>1</v>
      </c>
      <c r="X46" s="31">
        <f>VLOOKUP(A46,'BASE DE DADOS OPS'!$A$4:$P$9650,12,FALSE)</f>
        <v>2819</v>
      </c>
      <c r="Y46" s="4">
        <f>IF(X46&lt;&gt;"Liquidação Cancelada",VLOOKUP(B46,'BASE DE DADOS OPS'!$B$5:$P$9635,12,FALSE),"Liquidação Cancelada")</f>
        <v>11447.36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11447.36</v>
      </c>
      <c r="AB46" s="4">
        <f t="shared" si="7"/>
        <v>11447.36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1441|1440011|216|2025|16630743000185|3921|22547,69</v>
      </c>
      <c r="B47" s="55" t="str">
        <f t="shared" si="1"/>
        <v>1441|1440011|216|2025|2810</v>
      </c>
      <c r="C47" s="61" t="str">
        <f t="shared" si="2"/>
        <v>1440011|2810</v>
      </c>
      <c r="D47" s="77">
        <v>1441</v>
      </c>
      <c r="E47" s="77">
        <v>1440011</v>
      </c>
      <c r="F47" s="75" t="str">
        <f t="shared" si="3"/>
        <v>216/2025</v>
      </c>
      <c r="G47" s="77">
        <v>216</v>
      </c>
      <c r="H47" s="77">
        <v>2025</v>
      </c>
      <c r="I47" s="75" t="str">
        <f t="shared" si="4"/>
        <v>10.1</v>
      </c>
      <c r="J47" s="31">
        <v>10</v>
      </c>
      <c r="K47" s="31">
        <v>1</v>
      </c>
      <c r="L47" s="31">
        <v>16630743000185</v>
      </c>
      <c r="M47" s="32" t="s">
        <v>262</v>
      </c>
      <c r="N47" s="31">
        <v>3921</v>
      </c>
      <c r="O47" s="32" t="s">
        <v>182</v>
      </c>
      <c r="P47" s="18">
        <v>45785</v>
      </c>
      <c r="Q47" s="31">
        <v>6</v>
      </c>
      <c r="R47" s="33">
        <v>22547.69</v>
      </c>
      <c r="S47" s="33">
        <v>0</v>
      </c>
      <c r="T47" s="33">
        <v>0</v>
      </c>
      <c r="U47" s="72">
        <f t="shared" si="5"/>
        <v>22547.69</v>
      </c>
      <c r="V47" s="18">
        <f>IF(X47&lt;&gt;"Liquidação Cancelada",VLOOKUP(B47,'BASE DE DADOS OPS'!$B$4:$P$9650,10,FALSE),"Liquidação Cancelada")</f>
        <v>45785</v>
      </c>
      <c r="W47" s="35">
        <f t="shared" si="6"/>
        <v>0</v>
      </c>
      <c r="X47" s="31">
        <f>VLOOKUP(A47,'BASE DE DADOS OPS'!$A$4:$P$9650,12,FALSE)</f>
        <v>2810</v>
      </c>
      <c r="Y47" s="4">
        <f>IF(X47&lt;&gt;"Liquidação Cancelada",VLOOKUP(B47,'BASE DE DADOS OPS'!$B$5:$P$9635,12,FALSE),"Liquidação Cancelada")</f>
        <v>22547.69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22547.69</v>
      </c>
      <c r="AB47" s="4">
        <f t="shared" si="7"/>
        <v>22547.69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1441|1440011|238|2025|5097591000180|3920|25000</v>
      </c>
      <c r="B48" s="55" t="str">
        <f t="shared" si="1"/>
        <v>1441|1440011|238|2025|2976</v>
      </c>
      <c r="C48" s="61" t="str">
        <f t="shared" si="2"/>
        <v>1440011|2976</v>
      </c>
      <c r="D48" s="77">
        <v>1441</v>
      </c>
      <c r="E48" s="77">
        <v>1440011</v>
      </c>
      <c r="F48" s="75" t="str">
        <f t="shared" si="3"/>
        <v>238/2025</v>
      </c>
      <c r="G48" s="77">
        <v>238</v>
      </c>
      <c r="H48" s="77">
        <v>2025</v>
      </c>
      <c r="I48" s="75" t="str">
        <f t="shared" si="4"/>
        <v>10.1</v>
      </c>
      <c r="J48" s="31">
        <v>10</v>
      </c>
      <c r="K48" s="31">
        <v>1</v>
      </c>
      <c r="L48" s="31">
        <v>5097591000180</v>
      </c>
      <c r="M48" s="32" t="s">
        <v>276</v>
      </c>
      <c r="N48" s="31">
        <v>3920</v>
      </c>
      <c r="O48" s="32" t="s">
        <v>126</v>
      </c>
      <c r="P48" s="18">
        <v>45785</v>
      </c>
      <c r="Q48" s="31">
        <v>4</v>
      </c>
      <c r="R48" s="33">
        <v>25000</v>
      </c>
      <c r="S48" s="33">
        <v>0</v>
      </c>
      <c r="T48" s="33">
        <v>0</v>
      </c>
      <c r="U48" s="72">
        <f t="shared" si="5"/>
        <v>25000</v>
      </c>
      <c r="V48" s="18">
        <f>IF(X48&lt;&gt;"Liquidação Cancelada",VLOOKUP(B48,'BASE DE DADOS OPS'!$B$4:$P$9650,10,FALSE),"Liquidação Cancelada")</f>
        <v>45790</v>
      </c>
      <c r="W48" s="35">
        <f t="shared" si="6"/>
        <v>3</v>
      </c>
      <c r="X48" s="31">
        <f>VLOOKUP(A48,'BASE DE DADOS OPS'!$A$4:$P$9650,12,FALSE)</f>
        <v>2976</v>
      </c>
      <c r="Y48" s="4">
        <f>IF(X48&lt;&gt;"Liquidação Cancelada",VLOOKUP(B48,'BASE DE DADOS OPS'!$B$5:$P$9635,12,FALSE),"Liquidação Cancelada")</f>
        <v>25000</v>
      </c>
      <c r="Z48" s="4">
        <f>IF(X48&lt;&gt;"Liquidação Cancelada",VLOOKUP(B48,'BASE DE DADOS OPS'!$B$5:$P$9635,14,FALSE),"Liquidação Cancelada")</f>
        <v>1200</v>
      </c>
      <c r="AA48" s="4">
        <f>IF(X48&lt;&gt;"Liquidação Cancelada",VLOOKUP(B48,'BASE DE DADOS OPS'!$B$5:$P$9635,13,FALSE),"Liquidação Cancelada")</f>
        <v>23800</v>
      </c>
      <c r="AB48" s="4">
        <f t="shared" si="7"/>
        <v>23800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1441|1440011|240|2025|76535764000143|4005|1942,78</v>
      </c>
      <c r="B49" s="55" t="str">
        <f t="shared" si="1"/>
        <v>1441|1440011|240|2025|2823</v>
      </c>
      <c r="C49" s="61" t="str">
        <f t="shared" si="2"/>
        <v>1440011|2823</v>
      </c>
      <c r="D49" s="77">
        <v>1441</v>
      </c>
      <c r="E49" s="77">
        <v>1440011</v>
      </c>
      <c r="F49" s="75" t="str">
        <f t="shared" si="3"/>
        <v>240/2025</v>
      </c>
      <c r="G49" s="77">
        <v>240</v>
      </c>
      <c r="H49" s="77">
        <v>2025</v>
      </c>
      <c r="I49" s="75" t="str">
        <f t="shared" si="4"/>
        <v>10.1</v>
      </c>
      <c r="J49" s="31">
        <v>10</v>
      </c>
      <c r="K49" s="31">
        <v>1</v>
      </c>
      <c r="L49" s="31">
        <v>76535764000143</v>
      </c>
      <c r="M49" s="32" t="s">
        <v>277</v>
      </c>
      <c r="N49" s="31">
        <v>4005</v>
      </c>
      <c r="O49" s="32" t="s">
        <v>278</v>
      </c>
      <c r="P49" s="18">
        <v>45785</v>
      </c>
      <c r="Q49" s="31">
        <v>3</v>
      </c>
      <c r="R49" s="33">
        <v>1942.78</v>
      </c>
      <c r="S49" s="33">
        <v>0</v>
      </c>
      <c r="T49" s="33">
        <v>0</v>
      </c>
      <c r="U49" s="72">
        <f t="shared" si="5"/>
        <v>1942.78</v>
      </c>
      <c r="V49" s="18">
        <f>IF(X49&lt;&gt;"Liquidação Cancelada",VLOOKUP(B49,'BASE DE DADOS OPS'!$B$4:$P$9650,10,FALSE),"Liquidação Cancelada")</f>
        <v>45786</v>
      </c>
      <c r="W49" s="35">
        <f t="shared" si="6"/>
        <v>1</v>
      </c>
      <c r="X49" s="31">
        <f>VLOOKUP(A49,'BASE DE DADOS OPS'!$A$4:$P$9650,12,FALSE)</f>
        <v>2823</v>
      </c>
      <c r="Y49" s="4">
        <f>IF(X49&lt;&gt;"Liquidação Cancelada",VLOOKUP(B49,'BASE DE DADOS OPS'!$B$5:$P$9635,12,FALSE),"Liquidação Cancelada")</f>
        <v>1942.78</v>
      </c>
      <c r="Z49" s="4">
        <f>IF(X49&lt;&gt;"Liquidação Cancelada",VLOOKUP(B49,'BASE DE DADOS OPS'!$B$5:$P$9635,14,FALSE),"Liquidação Cancelada")</f>
        <v>93.25</v>
      </c>
      <c r="AA49" s="4">
        <f>IF(X49&lt;&gt;"Liquidação Cancelada",VLOOKUP(B49,'BASE DE DADOS OPS'!$B$5:$P$9635,13,FALSE),"Liquidação Cancelada")</f>
        <v>1849.53</v>
      </c>
      <c r="AB49" s="4">
        <f t="shared" si="7"/>
        <v>1849.53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1441|1440011|246|2025|5666393000190|3305|776</v>
      </c>
      <c r="B50" s="55" t="str">
        <f t="shared" si="1"/>
        <v>1441|1440011|246|2025|2821</v>
      </c>
      <c r="C50" s="61" t="str">
        <f t="shared" si="2"/>
        <v>1440011|2821</v>
      </c>
      <c r="D50" s="77">
        <v>1441</v>
      </c>
      <c r="E50" s="77">
        <v>1440011</v>
      </c>
      <c r="F50" s="75" t="str">
        <f t="shared" si="3"/>
        <v>246/2025</v>
      </c>
      <c r="G50" s="77">
        <v>246</v>
      </c>
      <c r="H50" s="77">
        <v>2025</v>
      </c>
      <c r="I50" s="75" t="str">
        <f t="shared" si="4"/>
        <v>10.1</v>
      </c>
      <c r="J50" s="31">
        <v>10</v>
      </c>
      <c r="K50" s="31">
        <v>1</v>
      </c>
      <c r="L50" s="31">
        <v>5666393000190</v>
      </c>
      <c r="M50" s="32" t="s">
        <v>282</v>
      </c>
      <c r="N50" s="31">
        <v>3305</v>
      </c>
      <c r="O50" s="32" t="s">
        <v>84</v>
      </c>
      <c r="P50" s="18">
        <v>45785</v>
      </c>
      <c r="Q50" s="31">
        <v>1</v>
      </c>
      <c r="R50" s="33">
        <v>800</v>
      </c>
      <c r="S50" s="33">
        <v>24</v>
      </c>
      <c r="T50" s="33">
        <v>0</v>
      </c>
      <c r="U50" s="72">
        <f t="shared" si="5"/>
        <v>776</v>
      </c>
      <c r="V50" s="18">
        <f>IF(X50&lt;&gt;"Liquidação Cancelada",VLOOKUP(B50,'BASE DE DADOS OPS'!$B$4:$P$9650,10,FALSE),"Liquidação Cancelada")</f>
        <v>45786</v>
      </c>
      <c r="W50" s="35">
        <f t="shared" si="6"/>
        <v>1</v>
      </c>
      <c r="X50" s="31">
        <f>VLOOKUP(A50,'BASE DE DADOS OPS'!$A$4:$P$9650,12,FALSE)</f>
        <v>2821</v>
      </c>
      <c r="Y50" s="4">
        <f>IF(X50&lt;&gt;"Liquidação Cancelada",VLOOKUP(B50,'BASE DE DADOS OPS'!$B$5:$P$9635,12,FALSE),"Liquidação Cancelada")</f>
        <v>776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776</v>
      </c>
      <c r="AB50" s="4">
        <f t="shared" si="7"/>
        <v>776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1441|1440005|100|2024|1342660000113|3001|96233,55</v>
      </c>
      <c r="B51" s="55" t="str">
        <f t="shared" si="1"/>
        <v>1441|1440005|100|2024|102</v>
      </c>
      <c r="C51" s="61" t="str">
        <f t="shared" si="2"/>
        <v>1440005|102</v>
      </c>
      <c r="D51" s="77">
        <v>1441</v>
      </c>
      <c r="E51" s="77">
        <v>1440005</v>
      </c>
      <c r="F51" s="75" t="str">
        <f t="shared" si="3"/>
        <v>100/2024</v>
      </c>
      <c r="G51" s="77">
        <v>100</v>
      </c>
      <c r="H51" s="77">
        <v>2024</v>
      </c>
      <c r="I51" s="75" t="str">
        <f t="shared" si="4"/>
        <v>10.1</v>
      </c>
      <c r="J51" s="31">
        <v>10</v>
      </c>
      <c r="K51" s="31">
        <v>1</v>
      </c>
      <c r="L51" s="31">
        <v>1342660000113</v>
      </c>
      <c r="M51" s="32" t="s">
        <v>301</v>
      </c>
      <c r="N51" s="31">
        <v>3001</v>
      </c>
      <c r="O51" s="32" t="s">
        <v>302</v>
      </c>
      <c r="P51" s="18">
        <v>45785</v>
      </c>
      <c r="Q51" s="31">
        <v>1</v>
      </c>
      <c r="R51" s="33">
        <v>96233.55</v>
      </c>
      <c r="S51" s="33">
        <v>0</v>
      </c>
      <c r="T51" s="33">
        <v>0</v>
      </c>
      <c r="U51" s="72">
        <f t="shared" si="5"/>
        <v>96233.55</v>
      </c>
      <c r="V51" s="18">
        <f>IF(X51&lt;&gt;"Liquidação Cancelada",VLOOKUP(B51,'BASE DE DADOS OPS'!$B$4:$P$9650,10,FALSE),"Liquidação Cancelada")</f>
        <v>45786</v>
      </c>
      <c r="W51" s="35">
        <f t="shared" si="6"/>
        <v>1</v>
      </c>
      <c r="X51" s="31">
        <f>VLOOKUP(A51,'BASE DE DADOS OPS'!$A$4:$P$9650,12,FALSE)</f>
        <v>102</v>
      </c>
      <c r="Y51" s="4">
        <f>IF(X51&lt;&gt;"Liquidação Cancelada",VLOOKUP(B51,'BASE DE DADOS OPS'!$B$5:$P$9635,12,FALSE),"Liquidação Cancelada")</f>
        <v>96233.55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96233.55</v>
      </c>
      <c r="AB51" s="4">
        <f t="shared" si="7"/>
        <v>96233.55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1441|1440011|64|2025|26791960663|3611|4899,17</v>
      </c>
      <c r="B52" s="55" t="str">
        <f t="shared" si="1"/>
        <v>1441|1440011|64|2025|2891</v>
      </c>
      <c r="C52" s="61" t="str">
        <f t="shared" si="2"/>
        <v>1440011|2891</v>
      </c>
      <c r="D52" s="77">
        <v>1441</v>
      </c>
      <c r="E52" s="77">
        <v>1440011</v>
      </c>
      <c r="F52" s="75" t="str">
        <f t="shared" si="3"/>
        <v>64/2025</v>
      </c>
      <c r="G52" s="77">
        <v>64</v>
      </c>
      <c r="H52" s="77">
        <v>2025</v>
      </c>
      <c r="I52" s="75" t="str">
        <f t="shared" si="4"/>
        <v>10.1</v>
      </c>
      <c r="J52" s="31">
        <v>10</v>
      </c>
      <c r="K52" s="31">
        <v>1</v>
      </c>
      <c r="L52" s="31">
        <v>26791960663</v>
      </c>
      <c r="M52" s="32" t="s">
        <v>125</v>
      </c>
      <c r="N52" s="31">
        <v>3611</v>
      </c>
      <c r="O52" s="32" t="s">
        <v>126</v>
      </c>
      <c r="P52" s="18">
        <v>45786</v>
      </c>
      <c r="Q52" s="31">
        <v>4</v>
      </c>
      <c r="R52" s="33">
        <v>4899.17</v>
      </c>
      <c r="S52" s="33">
        <v>0</v>
      </c>
      <c r="T52" s="33">
        <v>0</v>
      </c>
      <c r="U52" s="72">
        <f t="shared" si="5"/>
        <v>4899.17</v>
      </c>
      <c r="V52" s="18">
        <f>IF(X52&lt;&gt;"Liquidação Cancelada",VLOOKUP(B52,'BASE DE DADOS OPS'!$B$4:$P$9650,10,FALSE),"Liquidação Cancelada")</f>
        <v>45789</v>
      </c>
      <c r="W52" s="35">
        <f t="shared" si="6"/>
        <v>1</v>
      </c>
      <c r="X52" s="31">
        <f>VLOOKUP(A52,'BASE DE DADOS OPS'!$A$4:$P$9650,12,FALSE)</f>
        <v>2891</v>
      </c>
      <c r="Y52" s="4">
        <f>IF(X52&lt;&gt;"Liquidação Cancelada",VLOOKUP(B52,'BASE DE DADOS OPS'!$B$5:$P$9635,12,FALSE),"Liquidação Cancelada")</f>
        <v>4899.17</v>
      </c>
      <c r="Z52" s="4">
        <f>IF(X52&lt;&gt;"Liquidação Cancelada",VLOOKUP(B52,'BASE DE DADOS OPS'!$B$5:$P$9635,14,FALSE),"Liquidação Cancelada")</f>
        <v>312.45999999999998</v>
      </c>
      <c r="AA52" s="4">
        <f>IF(X52&lt;&gt;"Liquidação Cancelada",VLOOKUP(B52,'BASE DE DADOS OPS'!$B$5:$P$9635,13,FALSE),"Liquidação Cancelada")</f>
        <v>4586.71</v>
      </c>
      <c r="AB52" s="4">
        <f t="shared" si="7"/>
        <v>4586.71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1441|1440011|65|2025|96593172804|3611|1641,68</v>
      </c>
      <c r="B53" s="55" t="str">
        <f t="shared" si="1"/>
        <v>1441|1440011|65|2025|2892</v>
      </c>
      <c r="C53" s="61" t="str">
        <f t="shared" si="2"/>
        <v>1440011|2892</v>
      </c>
      <c r="D53" s="77">
        <v>1441</v>
      </c>
      <c r="E53" s="77">
        <v>1440011</v>
      </c>
      <c r="F53" s="75" t="str">
        <f t="shared" si="3"/>
        <v>65/2025</v>
      </c>
      <c r="G53" s="77">
        <v>65</v>
      </c>
      <c r="H53" s="77">
        <v>2025</v>
      </c>
      <c r="I53" s="75" t="str">
        <f t="shared" si="4"/>
        <v>10.1</v>
      </c>
      <c r="J53" s="31">
        <v>10</v>
      </c>
      <c r="K53" s="31">
        <v>1</v>
      </c>
      <c r="L53" s="31">
        <v>96593172804</v>
      </c>
      <c r="M53" s="32" t="s">
        <v>127</v>
      </c>
      <c r="N53" s="31">
        <v>3611</v>
      </c>
      <c r="O53" s="32" t="s">
        <v>126</v>
      </c>
      <c r="P53" s="18">
        <v>45786</v>
      </c>
      <c r="Q53" s="31">
        <v>4</v>
      </c>
      <c r="R53" s="33">
        <v>1641.68</v>
      </c>
      <c r="S53" s="33">
        <v>0</v>
      </c>
      <c r="T53" s="33">
        <v>0</v>
      </c>
      <c r="U53" s="72">
        <f t="shared" si="5"/>
        <v>1641.68</v>
      </c>
      <c r="V53" s="18">
        <f>IF(X53&lt;&gt;"Liquidação Cancelada",VLOOKUP(B53,'BASE DE DADOS OPS'!$B$4:$P$9650,10,FALSE),"Liquidação Cancelada")</f>
        <v>45789</v>
      </c>
      <c r="W53" s="35">
        <f t="shared" si="6"/>
        <v>1</v>
      </c>
      <c r="X53" s="31">
        <f>VLOOKUP(A53,'BASE DE DADOS OPS'!$A$4:$P$9650,12,FALSE)</f>
        <v>2892</v>
      </c>
      <c r="Y53" s="4">
        <f>IF(X53&lt;&gt;"Liquidação Cancelada",VLOOKUP(B53,'BASE DE DADOS OPS'!$B$5:$P$9635,12,FALSE),"Liquidação Cancelada")</f>
        <v>1641.68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1641.68</v>
      </c>
      <c r="AB53" s="4">
        <f t="shared" si="7"/>
        <v>1641.68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1441|1440011|67|2025|3941401840|3611|1641,69</v>
      </c>
      <c r="B54" s="55" t="str">
        <f t="shared" si="1"/>
        <v>1441|1440011|67|2025|2893</v>
      </c>
      <c r="C54" s="61" t="str">
        <f t="shared" si="2"/>
        <v>1440011|2893</v>
      </c>
      <c r="D54" s="77">
        <v>1441</v>
      </c>
      <c r="E54" s="77">
        <v>1440011</v>
      </c>
      <c r="F54" s="75" t="str">
        <f t="shared" si="3"/>
        <v>67/2025</v>
      </c>
      <c r="G54" s="77">
        <v>67</v>
      </c>
      <c r="H54" s="77">
        <v>2025</v>
      </c>
      <c r="I54" s="75" t="str">
        <f t="shared" si="4"/>
        <v>10.1</v>
      </c>
      <c r="J54" s="31">
        <v>10</v>
      </c>
      <c r="K54" s="31">
        <v>1</v>
      </c>
      <c r="L54" s="31">
        <v>3941401840</v>
      </c>
      <c r="M54" s="32" t="s">
        <v>129</v>
      </c>
      <c r="N54" s="31">
        <v>3611</v>
      </c>
      <c r="O54" s="32" t="s">
        <v>126</v>
      </c>
      <c r="P54" s="18">
        <v>45786</v>
      </c>
      <c r="Q54" s="31">
        <v>4</v>
      </c>
      <c r="R54" s="33">
        <v>1641.69</v>
      </c>
      <c r="S54" s="33">
        <v>0</v>
      </c>
      <c r="T54" s="33">
        <v>0</v>
      </c>
      <c r="U54" s="72">
        <f t="shared" si="5"/>
        <v>1641.69</v>
      </c>
      <c r="V54" s="18">
        <f>IF(X54&lt;&gt;"Liquidação Cancelada",VLOOKUP(B54,'BASE DE DADOS OPS'!$B$4:$P$9650,10,FALSE),"Liquidação Cancelada")</f>
        <v>45789</v>
      </c>
      <c r="W54" s="35">
        <f t="shared" si="6"/>
        <v>1</v>
      </c>
      <c r="X54" s="31">
        <f>VLOOKUP(A54,'BASE DE DADOS OPS'!$A$4:$P$9650,12,FALSE)</f>
        <v>2893</v>
      </c>
      <c r="Y54" s="4">
        <f>IF(X54&lt;&gt;"Liquidação Cancelada",VLOOKUP(B54,'BASE DE DADOS OPS'!$B$5:$P$9635,12,FALSE),"Liquidação Cancelada")</f>
        <v>1641.69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1641.69</v>
      </c>
      <c r="AB54" s="4">
        <f t="shared" si="7"/>
        <v>1641.69</v>
      </c>
      <c r="AC54" s="3">
        <f t="shared" si="8"/>
        <v>0</v>
      </c>
      <c r="AD54" s="62"/>
    </row>
    <row r="55" spans="1:30" s="63" customFormat="1" ht="24.95" customHeight="1" x14ac:dyDescent="0.2">
      <c r="A55" s="55" t="str">
        <f t="shared" si="0"/>
        <v>1441|1440011|70|2025|9269157628|3611|3932,79</v>
      </c>
      <c r="B55" s="55" t="str">
        <f t="shared" si="1"/>
        <v>1441|1440011|70|2025|2916</v>
      </c>
      <c r="C55" s="61" t="str">
        <f t="shared" si="2"/>
        <v>1440011|2916</v>
      </c>
      <c r="D55" s="77">
        <v>1441</v>
      </c>
      <c r="E55" s="77">
        <v>1440011</v>
      </c>
      <c r="F55" s="75" t="str">
        <f t="shared" si="3"/>
        <v>70/2025</v>
      </c>
      <c r="G55" s="77">
        <v>70</v>
      </c>
      <c r="H55" s="77">
        <v>2025</v>
      </c>
      <c r="I55" s="75" t="str">
        <f t="shared" si="4"/>
        <v>10.1</v>
      </c>
      <c r="J55" s="31">
        <v>10</v>
      </c>
      <c r="K55" s="31">
        <v>1</v>
      </c>
      <c r="L55" s="31">
        <v>9269157628</v>
      </c>
      <c r="M55" s="32" t="s">
        <v>132</v>
      </c>
      <c r="N55" s="31">
        <v>3611</v>
      </c>
      <c r="O55" s="32" t="s">
        <v>126</v>
      </c>
      <c r="P55" s="18">
        <v>45786</v>
      </c>
      <c r="Q55" s="31">
        <v>4</v>
      </c>
      <c r="R55" s="33">
        <v>3932.79</v>
      </c>
      <c r="S55" s="33">
        <v>0</v>
      </c>
      <c r="T55" s="33">
        <v>0</v>
      </c>
      <c r="U55" s="72">
        <f t="shared" si="5"/>
        <v>3932.79</v>
      </c>
      <c r="V55" s="18">
        <f>IF(X55&lt;&gt;"Liquidação Cancelada",VLOOKUP(B55,'BASE DE DADOS OPS'!$B$4:$P$9650,10,FALSE),"Liquidação Cancelada")</f>
        <v>45789</v>
      </c>
      <c r="W55" s="35">
        <f t="shared" si="6"/>
        <v>1</v>
      </c>
      <c r="X55" s="31">
        <f>VLOOKUP(A55,'BASE DE DADOS OPS'!$A$4:$P$9650,12,FALSE)</f>
        <v>2916</v>
      </c>
      <c r="Y55" s="4">
        <f>IF(X55&lt;&gt;"Liquidação Cancelada",VLOOKUP(B55,'BASE DE DADOS OPS'!$B$5:$P$9635,12,FALSE),"Liquidação Cancelada")</f>
        <v>3932.79</v>
      </c>
      <c r="Z55" s="4">
        <f>IF(X55&lt;&gt;"Liquidação Cancelada",VLOOKUP(B55,'BASE DE DADOS OPS'!$B$5:$P$9635,14,FALSE),"Liquidação Cancelada")</f>
        <v>123.75</v>
      </c>
      <c r="AA55" s="4">
        <f>IF(X55&lt;&gt;"Liquidação Cancelada",VLOOKUP(B55,'BASE DE DADOS OPS'!$B$5:$P$9635,13,FALSE),"Liquidação Cancelada")</f>
        <v>3809.04</v>
      </c>
      <c r="AB55" s="4">
        <f t="shared" si="7"/>
        <v>3809.04</v>
      </c>
      <c r="AC55" s="3">
        <f t="shared" si="8"/>
        <v>0</v>
      </c>
      <c r="AD55" s="62"/>
    </row>
    <row r="56" spans="1:30" s="63" customFormat="1" ht="24.95" customHeight="1" x14ac:dyDescent="0.2">
      <c r="A56" s="55" t="str">
        <f t="shared" si="0"/>
        <v>1441|1440011|73|2025|3063355000118|3920|62581,61</v>
      </c>
      <c r="B56" s="55" t="str">
        <f t="shared" si="1"/>
        <v>1441|1440011|73|2025|2932</v>
      </c>
      <c r="C56" s="61" t="str">
        <f t="shared" si="2"/>
        <v>1440011|2932</v>
      </c>
      <c r="D56" s="77">
        <v>1441</v>
      </c>
      <c r="E56" s="77">
        <v>1440011</v>
      </c>
      <c r="F56" s="75" t="str">
        <f t="shared" si="3"/>
        <v>73/2025</v>
      </c>
      <c r="G56" s="77">
        <v>73</v>
      </c>
      <c r="H56" s="77">
        <v>2025</v>
      </c>
      <c r="I56" s="75" t="str">
        <f t="shared" si="4"/>
        <v>10.1</v>
      </c>
      <c r="J56" s="31">
        <v>10</v>
      </c>
      <c r="K56" s="31">
        <v>1</v>
      </c>
      <c r="L56" s="31">
        <v>3063355000118</v>
      </c>
      <c r="M56" s="32" t="s">
        <v>135</v>
      </c>
      <c r="N56" s="31">
        <v>3920</v>
      </c>
      <c r="O56" s="32" t="s">
        <v>126</v>
      </c>
      <c r="P56" s="18">
        <v>45786</v>
      </c>
      <c r="Q56" s="31">
        <v>4</v>
      </c>
      <c r="R56" s="33">
        <v>62581.61</v>
      </c>
      <c r="S56" s="33">
        <v>0</v>
      </c>
      <c r="T56" s="33">
        <v>0</v>
      </c>
      <c r="U56" s="72">
        <f t="shared" si="5"/>
        <v>62581.61</v>
      </c>
      <c r="V56" s="18">
        <f>IF(X56&lt;&gt;"Liquidação Cancelada",VLOOKUP(B56,'BASE DE DADOS OPS'!$B$4:$P$9650,10,FALSE),"Liquidação Cancelada")</f>
        <v>45789</v>
      </c>
      <c r="W56" s="35">
        <f t="shared" si="6"/>
        <v>1</v>
      </c>
      <c r="X56" s="31">
        <f>VLOOKUP(A56,'BASE DE DADOS OPS'!$A$4:$P$9650,12,FALSE)</f>
        <v>2932</v>
      </c>
      <c r="Y56" s="4">
        <f>IF(X56&lt;&gt;"Liquidação Cancelada",VLOOKUP(B56,'BASE DE DADOS OPS'!$B$5:$P$9635,12,FALSE),"Liquidação Cancelada")</f>
        <v>62581.61</v>
      </c>
      <c r="Z56" s="4">
        <f>IF(X56&lt;&gt;"Liquidação Cancelada",VLOOKUP(B56,'BASE DE DADOS OPS'!$B$5:$P$9635,14,FALSE),"Liquidação Cancelada")</f>
        <v>3003.92</v>
      </c>
      <c r="AA56" s="4">
        <f>IF(X56&lt;&gt;"Liquidação Cancelada",VLOOKUP(B56,'BASE DE DADOS OPS'!$B$5:$P$9635,13,FALSE),"Liquidação Cancelada")</f>
        <v>59577.69</v>
      </c>
      <c r="AB56" s="4">
        <f t="shared" si="7"/>
        <v>59577.69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1441|1440011|79|2025|82655251768|3611|4380,98</v>
      </c>
      <c r="B57" s="55" t="str">
        <f t="shared" si="1"/>
        <v>1441|1440011|79|2025|2887</v>
      </c>
      <c r="C57" s="61" t="str">
        <f t="shared" si="2"/>
        <v>1440011|2887</v>
      </c>
      <c r="D57" s="77">
        <v>1441</v>
      </c>
      <c r="E57" s="77">
        <v>1440011</v>
      </c>
      <c r="F57" s="75" t="str">
        <f t="shared" si="3"/>
        <v>79/2025</v>
      </c>
      <c r="G57" s="77">
        <v>79</v>
      </c>
      <c r="H57" s="77">
        <v>2025</v>
      </c>
      <c r="I57" s="75" t="str">
        <f t="shared" si="4"/>
        <v>10.1</v>
      </c>
      <c r="J57" s="31">
        <v>10</v>
      </c>
      <c r="K57" s="31">
        <v>1</v>
      </c>
      <c r="L57" s="31">
        <v>82655251768</v>
      </c>
      <c r="M57" s="32" t="s">
        <v>141</v>
      </c>
      <c r="N57" s="31">
        <v>3611</v>
      </c>
      <c r="O57" s="32" t="s">
        <v>126</v>
      </c>
      <c r="P57" s="18">
        <v>45786</v>
      </c>
      <c r="Q57" s="31">
        <v>4</v>
      </c>
      <c r="R57" s="33">
        <v>4380.9799999999996</v>
      </c>
      <c r="S57" s="33">
        <v>0</v>
      </c>
      <c r="T57" s="33">
        <v>0</v>
      </c>
      <c r="U57" s="72">
        <f t="shared" si="5"/>
        <v>4380.9799999999996</v>
      </c>
      <c r="V57" s="18">
        <f>IF(X57&lt;&gt;"Liquidação Cancelada",VLOOKUP(B57,'BASE DE DADOS OPS'!$B$4:$P$9650,10,FALSE),"Liquidação Cancelada")</f>
        <v>45789</v>
      </c>
      <c r="W57" s="35">
        <f t="shared" si="6"/>
        <v>1</v>
      </c>
      <c r="X57" s="31">
        <f>VLOOKUP(A57,'BASE DE DADOS OPS'!$A$4:$P$9650,12,FALSE)</f>
        <v>2887</v>
      </c>
      <c r="Y57" s="4">
        <f>IF(X57&lt;&gt;"Liquidação Cancelada",VLOOKUP(B57,'BASE DE DADOS OPS'!$B$5:$P$9635,12,FALSE),"Liquidação Cancelada")</f>
        <v>4380.9799999999996</v>
      </c>
      <c r="Z57" s="4">
        <f>IF(X57&lt;&gt;"Liquidação Cancelada",VLOOKUP(B57,'BASE DE DADOS OPS'!$B$5:$P$9635,14,FALSE),"Liquidação Cancelada")</f>
        <v>195.87</v>
      </c>
      <c r="AA57" s="4">
        <f>IF(X57&lt;&gt;"Liquidação Cancelada",VLOOKUP(B57,'BASE DE DADOS OPS'!$B$5:$P$9635,13,FALSE),"Liquidação Cancelada")</f>
        <v>4185.1099999999997</v>
      </c>
      <c r="AB57" s="4">
        <f t="shared" si="7"/>
        <v>4185.1099999999997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1441|1440011|80|2025|84374071687|3611|3334,42</v>
      </c>
      <c r="B58" s="55" t="str">
        <f t="shared" si="1"/>
        <v>1441|1440011|80|2025|2921</v>
      </c>
      <c r="C58" s="61" t="str">
        <f t="shared" si="2"/>
        <v>1440011|2921</v>
      </c>
      <c r="D58" s="77">
        <v>1441</v>
      </c>
      <c r="E58" s="77">
        <v>1440011</v>
      </c>
      <c r="F58" s="75" t="str">
        <f t="shared" si="3"/>
        <v>80/2025</v>
      </c>
      <c r="G58" s="77">
        <v>80</v>
      </c>
      <c r="H58" s="77">
        <v>2025</v>
      </c>
      <c r="I58" s="75" t="str">
        <f t="shared" si="4"/>
        <v>10.1</v>
      </c>
      <c r="J58" s="31">
        <v>10</v>
      </c>
      <c r="K58" s="31">
        <v>1</v>
      </c>
      <c r="L58" s="31">
        <v>84374071687</v>
      </c>
      <c r="M58" s="32" t="s">
        <v>142</v>
      </c>
      <c r="N58" s="31">
        <v>3611</v>
      </c>
      <c r="O58" s="32" t="s">
        <v>126</v>
      </c>
      <c r="P58" s="18">
        <v>45786</v>
      </c>
      <c r="Q58" s="31">
        <v>4</v>
      </c>
      <c r="R58" s="33">
        <v>3334.42</v>
      </c>
      <c r="S58" s="33">
        <v>0</v>
      </c>
      <c r="T58" s="33">
        <v>0</v>
      </c>
      <c r="U58" s="72">
        <f t="shared" si="5"/>
        <v>3334.42</v>
      </c>
      <c r="V58" s="18">
        <f>IF(X58&lt;&gt;"Liquidação Cancelada",VLOOKUP(B58,'BASE DE DADOS OPS'!$B$4:$P$9650,10,FALSE),"Liquidação Cancelada")</f>
        <v>45789</v>
      </c>
      <c r="W58" s="35">
        <f t="shared" si="6"/>
        <v>1</v>
      </c>
      <c r="X58" s="31">
        <f>VLOOKUP(A58,'BASE DE DADOS OPS'!$A$4:$P$9650,12,FALSE)</f>
        <v>2921</v>
      </c>
      <c r="Y58" s="4">
        <f>IF(X58&lt;&gt;"Liquidação Cancelada",VLOOKUP(B58,'BASE DE DADOS OPS'!$B$5:$P$9635,12,FALSE),"Liquidação Cancelada")</f>
        <v>3334.42</v>
      </c>
      <c r="Z58" s="4">
        <f>IF(X58&lt;&gt;"Liquidação Cancelada",VLOOKUP(B58,'BASE DE DADOS OPS'!$B$5:$P$9635,14,FALSE),"Liquidação Cancelada")</f>
        <v>38.28</v>
      </c>
      <c r="AA58" s="4">
        <f>IF(X58&lt;&gt;"Liquidação Cancelada",VLOOKUP(B58,'BASE DE DADOS OPS'!$B$5:$P$9635,13,FALSE),"Liquidação Cancelada")</f>
        <v>3296.14</v>
      </c>
      <c r="AB58" s="4">
        <f t="shared" si="7"/>
        <v>3296.14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1441|1440011|81|2025|32734751615|3611|5883,92</v>
      </c>
      <c r="B59" s="55" t="str">
        <f t="shared" si="1"/>
        <v>1441|1440011|81|2025|2915</v>
      </c>
      <c r="C59" s="61" t="str">
        <f t="shared" si="2"/>
        <v>1440011|2915</v>
      </c>
      <c r="D59" s="77">
        <v>1441</v>
      </c>
      <c r="E59" s="77">
        <v>1440011</v>
      </c>
      <c r="F59" s="75" t="str">
        <f t="shared" si="3"/>
        <v>81/2025</v>
      </c>
      <c r="G59" s="77">
        <v>81</v>
      </c>
      <c r="H59" s="77">
        <v>2025</v>
      </c>
      <c r="I59" s="75" t="str">
        <f t="shared" si="4"/>
        <v>10.1</v>
      </c>
      <c r="J59" s="31">
        <v>10</v>
      </c>
      <c r="K59" s="31">
        <v>1</v>
      </c>
      <c r="L59" s="31">
        <v>32734751615</v>
      </c>
      <c r="M59" s="32" t="s">
        <v>143</v>
      </c>
      <c r="N59" s="31">
        <v>3611</v>
      </c>
      <c r="O59" s="32" t="s">
        <v>126</v>
      </c>
      <c r="P59" s="18">
        <v>45786</v>
      </c>
      <c r="Q59" s="31">
        <v>4</v>
      </c>
      <c r="R59" s="33">
        <v>5883.92</v>
      </c>
      <c r="S59" s="33">
        <v>0</v>
      </c>
      <c r="T59" s="33">
        <v>0</v>
      </c>
      <c r="U59" s="72">
        <f t="shared" si="5"/>
        <v>5883.92</v>
      </c>
      <c r="V59" s="18">
        <f>IF(X59&lt;&gt;"Liquidação Cancelada",VLOOKUP(B59,'BASE DE DADOS OPS'!$B$4:$P$9650,10,FALSE),"Liquidação Cancelada")</f>
        <v>45789</v>
      </c>
      <c r="W59" s="35">
        <f t="shared" si="6"/>
        <v>1</v>
      </c>
      <c r="X59" s="31">
        <f>VLOOKUP(A59,'BASE DE DADOS OPS'!$A$4:$P$9650,12,FALSE)</f>
        <v>2915</v>
      </c>
      <c r="Y59" s="4">
        <f>IF(X59&lt;&gt;"Liquidação Cancelada",VLOOKUP(B59,'BASE DE DADOS OPS'!$B$5:$P$9635,12,FALSE),"Liquidação Cancelada")</f>
        <v>5883.92</v>
      </c>
      <c r="Z59" s="4">
        <f>IF(X59&lt;&gt;"Liquidação Cancelada",VLOOKUP(B59,'BASE DE DADOS OPS'!$B$5:$P$9635,14,FALSE),"Liquidação Cancelada")</f>
        <v>566.75</v>
      </c>
      <c r="AA59" s="4">
        <f>IF(X59&lt;&gt;"Liquidação Cancelada",VLOOKUP(B59,'BASE DE DADOS OPS'!$B$5:$P$9635,13,FALSE),"Liquidação Cancelada")</f>
        <v>5317.17</v>
      </c>
      <c r="AB59" s="4">
        <f t="shared" si="7"/>
        <v>5317.17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1441|1440011|82|2025|73694126600|3611|7785,03</v>
      </c>
      <c r="B60" s="55" t="str">
        <f t="shared" si="1"/>
        <v>1441|1440011|82|2025|2918</v>
      </c>
      <c r="C60" s="61" t="str">
        <f t="shared" si="2"/>
        <v>1440011|2918</v>
      </c>
      <c r="D60" s="77">
        <v>1441</v>
      </c>
      <c r="E60" s="77">
        <v>1440011</v>
      </c>
      <c r="F60" s="75" t="str">
        <f t="shared" si="3"/>
        <v>82/2025</v>
      </c>
      <c r="G60" s="77">
        <v>82</v>
      </c>
      <c r="H60" s="77">
        <v>2025</v>
      </c>
      <c r="I60" s="75" t="str">
        <f t="shared" si="4"/>
        <v>10.1</v>
      </c>
      <c r="J60" s="31">
        <v>10</v>
      </c>
      <c r="K60" s="31">
        <v>1</v>
      </c>
      <c r="L60" s="31">
        <v>73694126600</v>
      </c>
      <c r="M60" s="32" t="s">
        <v>144</v>
      </c>
      <c r="N60" s="31">
        <v>3611</v>
      </c>
      <c r="O60" s="32" t="s">
        <v>126</v>
      </c>
      <c r="P60" s="18">
        <v>45786</v>
      </c>
      <c r="Q60" s="31">
        <v>4</v>
      </c>
      <c r="R60" s="33">
        <v>7785.03</v>
      </c>
      <c r="S60" s="33">
        <v>0</v>
      </c>
      <c r="T60" s="33">
        <v>0</v>
      </c>
      <c r="U60" s="72">
        <f t="shared" si="5"/>
        <v>7785.03</v>
      </c>
      <c r="V60" s="18">
        <f>IF(X60&lt;&gt;"Liquidação Cancelada",VLOOKUP(B60,'BASE DE DADOS OPS'!$B$4:$P$9650,10,FALSE),"Liquidação Cancelada")</f>
        <v>45789</v>
      </c>
      <c r="W60" s="35">
        <f t="shared" si="6"/>
        <v>1</v>
      </c>
      <c r="X60" s="31">
        <f>VLOOKUP(A60,'BASE DE DADOS OPS'!$A$4:$P$9650,12,FALSE)</f>
        <v>2918</v>
      </c>
      <c r="Y60" s="4">
        <f>IF(X60&lt;&gt;"Liquidação Cancelada",VLOOKUP(B60,'BASE DE DADOS OPS'!$B$5:$P$9635,12,FALSE),"Liquidação Cancelada")</f>
        <v>7785.0300000000007</v>
      </c>
      <c r="Z60" s="4">
        <f>IF(X60&lt;&gt;"Liquidação Cancelada",VLOOKUP(B60,'BASE DE DADOS OPS'!$B$5:$P$9635,14,FALSE),"Liquidação Cancelada")</f>
        <v>1089.56</v>
      </c>
      <c r="AA60" s="4">
        <f>IF(X60&lt;&gt;"Liquidação Cancelada",VLOOKUP(B60,'BASE DE DADOS OPS'!$B$5:$P$9635,13,FALSE),"Liquidação Cancelada")</f>
        <v>6695.47</v>
      </c>
      <c r="AB60" s="4">
        <f t="shared" si="7"/>
        <v>6695.4700000000012</v>
      </c>
      <c r="AC60" s="3">
        <f t="shared" si="8"/>
        <v>-2.7284841053187847E-12</v>
      </c>
      <c r="AD60" s="62"/>
    </row>
    <row r="61" spans="1:30" s="63" customFormat="1" ht="24.95" customHeight="1" x14ac:dyDescent="0.2">
      <c r="A61" s="55" t="str">
        <f t="shared" si="0"/>
        <v>1441|1440011|84|2025|22068043000141|3920|8380,65</v>
      </c>
      <c r="B61" s="55" t="str">
        <f t="shared" si="1"/>
        <v>1441|1440011|84|2025|2981</v>
      </c>
      <c r="C61" s="61" t="str">
        <f t="shared" si="2"/>
        <v>1440011|2981</v>
      </c>
      <c r="D61" s="77">
        <v>1441</v>
      </c>
      <c r="E61" s="77">
        <v>1440011</v>
      </c>
      <c r="F61" s="75" t="str">
        <f t="shared" si="3"/>
        <v>84/2025</v>
      </c>
      <c r="G61" s="77">
        <v>84</v>
      </c>
      <c r="H61" s="77">
        <v>2025</v>
      </c>
      <c r="I61" s="75" t="str">
        <f t="shared" si="4"/>
        <v>10.1</v>
      </c>
      <c r="J61" s="31">
        <v>10</v>
      </c>
      <c r="K61" s="31">
        <v>1</v>
      </c>
      <c r="L61" s="31">
        <v>22068043000141</v>
      </c>
      <c r="M61" s="32" t="s">
        <v>145</v>
      </c>
      <c r="N61" s="31">
        <v>3920</v>
      </c>
      <c r="O61" s="32" t="s">
        <v>126</v>
      </c>
      <c r="P61" s="18">
        <v>45786</v>
      </c>
      <c r="Q61" s="31">
        <v>4</v>
      </c>
      <c r="R61" s="33">
        <v>8380.65</v>
      </c>
      <c r="S61" s="33">
        <v>0</v>
      </c>
      <c r="T61" s="33">
        <v>0</v>
      </c>
      <c r="U61" s="72">
        <f t="shared" si="5"/>
        <v>8380.65</v>
      </c>
      <c r="V61" s="18">
        <f>IF(X61&lt;&gt;"Liquidação Cancelada",VLOOKUP(B61,'BASE DE DADOS OPS'!$B$4:$P$9650,10,FALSE),"Liquidação Cancelada")</f>
        <v>45790</v>
      </c>
      <c r="W61" s="35">
        <f t="shared" si="6"/>
        <v>2</v>
      </c>
      <c r="X61" s="31">
        <f>VLOOKUP(A61,'BASE DE DADOS OPS'!$A$4:$P$9650,12,FALSE)</f>
        <v>2981</v>
      </c>
      <c r="Y61" s="4">
        <f>IF(X61&lt;&gt;"Liquidação Cancelada",VLOOKUP(B61,'BASE DE DADOS OPS'!$B$5:$P$9635,12,FALSE),"Liquidação Cancelada")</f>
        <v>8380.65</v>
      </c>
      <c r="Z61" s="4">
        <f>IF(X61&lt;&gt;"Liquidação Cancelada",VLOOKUP(B61,'BASE DE DADOS OPS'!$B$5:$P$9635,14,FALSE),"Liquidação Cancelada")</f>
        <v>402.27</v>
      </c>
      <c r="AA61" s="4">
        <f>IF(X61&lt;&gt;"Liquidação Cancelada",VLOOKUP(B61,'BASE DE DADOS OPS'!$B$5:$P$9635,13,FALSE),"Liquidação Cancelada")</f>
        <v>7978.38</v>
      </c>
      <c r="AB61" s="4">
        <f t="shared" si="7"/>
        <v>7978.3799999999992</v>
      </c>
      <c r="AC61" s="3">
        <f t="shared" si="8"/>
        <v>9.0949470177292824E-13</v>
      </c>
      <c r="AD61" s="62"/>
    </row>
    <row r="62" spans="1:30" s="63" customFormat="1" ht="24.95" customHeight="1" x14ac:dyDescent="0.2">
      <c r="A62" s="55" t="str">
        <f t="shared" si="0"/>
        <v>1441|1440011|85|2025|89330994687|3611|3854,88</v>
      </c>
      <c r="B62" s="55" t="str">
        <f t="shared" si="1"/>
        <v>1441|1440011|85|2025|2917</v>
      </c>
      <c r="C62" s="61" t="str">
        <f t="shared" si="2"/>
        <v>1440011|2917</v>
      </c>
      <c r="D62" s="77">
        <v>1441</v>
      </c>
      <c r="E62" s="77">
        <v>1440011</v>
      </c>
      <c r="F62" s="75" t="str">
        <f t="shared" si="3"/>
        <v>85/2025</v>
      </c>
      <c r="G62" s="77">
        <v>85</v>
      </c>
      <c r="H62" s="77">
        <v>2025</v>
      </c>
      <c r="I62" s="75" t="str">
        <f t="shared" si="4"/>
        <v>10.1</v>
      </c>
      <c r="J62" s="31">
        <v>10</v>
      </c>
      <c r="K62" s="31">
        <v>1</v>
      </c>
      <c r="L62" s="31">
        <v>89330994687</v>
      </c>
      <c r="M62" s="32" t="s">
        <v>146</v>
      </c>
      <c r="N62" s="31">
        <v>3611</v>
      </c>
      <c r="O62" s="32" t="s">
        <v>126</v>
      </c>
      <c r="P62" s="18">
        <v>45786</v>
      </c>
      <c r="Q62" s="31">
        <v>4</v>
      </c>
      <c r="R62" s="33">
        <v>3854.88</v>
      </c>
      <c r="S62" s="33">
        <v>0</v>
      </c>
      <c r="T62" s="33">
        <v>0</v>
      </c>
      <c r="U62" s="72">
        <f t="shared" si="5"/>
        <v>3854.88</v>
      </c>
      <c r="V62" s="18">
        <f>IF(X62&lt;&gt;"Liquidação Cancelada",VLOOKUP(B62,'BASE DE DADOS OPS'!$B$4:$P$9650,10,FALSE),"Liquidação Cancelada")</f>
        <v>45789</v>
      </c>
      <c r="W62" s="35">
        <f t="shared" si="6"/>
        <v>1</v>
      </c>
      <c r="X62" s="31">
        <f>VLOOKUP(A62,'BASE DE DADOS OPS'!$A$4:$P$9650,12,FALSE)</f>
        <v>2917</v>
      </c>
      <c r="Y62" s="4">
        <f>IF(X62&lt;&gt;"Liquidação Cancelada",VLOOKUP(B62,'BASE DE DADOS OPS'!$B$5:$P$9635,12,FALSE),"Liquidação Cancelada")</f>
        <v>3854.88</v>
      </c>
      <c r="Z62" s="4">
        <f>IF(X62&lt;&gt;"Liquidação Cancelada",VLOOKUP(B62,'BASE DE DADOS OPS'!$B$5:$P$9635,14,FALSE),"Liquidação Cancelada")</f>
        <v>112.07</v>
      </c>
      <c r="AA62" s="4">
        <f>IF(X62&lt;&gt;"Liquidação Cancelada",VLOOKUP(B62,'BASE DE DADOS OPS'!$B$5:$P$9635,13,FALSE),"Liquidação Cancelada")</f>
        <v>3742.81</v>
      </c>
      <c r="AB62" s="4">
        <f t="shared" si="7"/>
        <v>3742.81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1441|1440011|86|2025|76809528920|3611|1166,21</v>
      </c>
      <c r="B63" s="55" t="str">
        <f t="shared" si="1"/>
        <v>1441|1440011|86|2025|2989</v>
      </c>
      <c r="C63" s="61" t="str">
        <f t="shared" si="2"/>
        <v>1440011|2989</v>
      </c>
      <c r="D63" s="77">
        <v>1441</v>
      </c>
      <c r="E63" s="77">
        <v>1440011</v>
      </c>
      <c r="F63" s="75" t="str">
        <f t="shared" si="3"/>
        <v>86/2025</v>
      </c>
      <c r="G63" s="77">
        <v>86</v>
      </c>
      <c r="H63" s="77">
        <v>2025</v>
      </c>
      <c r="I63" s="75" t="str">
        <f t="shared" si="4"/>
        <v>10.1</v>
      </c>
      <c r="J63" s="31">
        <v>10</v>
      </c>
      <c r="K63" s="31">
        <v>1</v>
      </c>
      <c r="L63" s="31">
        <v>76809528920</v>
      </c>
      <c r="M63" s="32" t="s">
        <v>147</v>
      </c>
      <c r="N63" s="31">
        <v>3611</v>
      </c>
      <c r="O63" s="32" t="s">
        <v>126</v>
      </c>
      <c r="P63" s="18">
        <v>45786</v>
      </c>
      <c r="Q63" s="31">
        <v>4</v>
      </c>
      <c r="R63" s="33">
        <v>1166.21</v>
      </c>
      <c r="S63" s="33">
        <v>0</v>
      </c>
      <c r="T63" s="33">
        <v>0</v>
      </c>
      <c r="U63" s="72">
        <f t="shared" si="5"/>
        <v>1166.21</v>
      </c>
      <c r="V63" s="18">
        <f>IF(X63&lt;&gt;"Liquidação Cancelada",VLOOKUP(B63,'BASE DE DADOS OPS'!$B$4:$P$9650,10,FALSE),"Liquidação Cancelada")</f>
        <v>45791</v>
      </c>
      <c r="W63" s="35">
        <f t="shared" si="6"/>
        <v>3</v>
      </c>
      <c r="X63" s="31">
        <f>VLOOKUP(A63,'BASE DE DADOS OPS'!$A$4:$P$9650,12,FALSE)</f>
        <v>2989</v>
      </c>
      <c r="Y63" s="4">
        <f>IF(X63&lt;&gt;"Liquidação Cancelada",VLOOKUP(B63,'BASE DE DADOS OPS'!$B$5:$P$9635,12,FALSE),"Liquidação Cancelada")</f>
        <v>1166.21</v>
      </c>
      <c r="Z63" s="4">
        <f>IF(X63&lt;&gt;"Liquidação Cancelada",VLOOKUP(B63,'BASE DE DADOS OPS'!$B$5:$P$9635,14,FALSE),"Liquidação Cancelada")</f>
        <v>0</v>
      </c>
      <c r="AA63" s="4">
        <f>IF(X63&lt;&gt;"Liquidação Cancelada",VLOOKUP(B63,'BASE DE DADOS OPS'!$B$5:$P$9635,13,FALSE),"Liquidação Cancelada")</f>
        <v>1166.21</v>
      </c>
      <c r="AB63" s="4">
        <f t="shared" si="7"/>
        <v>1166.21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1441|1440011|93|2025|20808044000150|3920|15093,7</v>
      </c>
      <c r="B64" s="55" t="str">
        <f t="shared" si="1"/>
        <v>1441|1440011|93|2025|2987</v>
      </c>
      <c r="C64" s="61" t="str">
        <f t="shared" si="2"/>
        <v>1440011|2987</v>
      </c>
      <c r="D64" s="77">
        <v>1441</v>
      </c>
      <c r="E64" s="77">
        <v>1440011</v>
      </c>
      <c r="F64" s="75" t="str">
        <f t="shared" si="3"/>
        <v>93/2025</v>
      </c>
      <c r="G64" s="77">
        <v>93</v>
      </c>
      <c r="H64" s="77">
        <v>2025</v>
      </c>
      <c r="I64" s="75" t="str">
        <f t="shared" si="4"/>
        <v>10.1</v>
      </c>
      <c r="J64" s="31">
        <v>10</v>
      </c>
      <c r="K64" s="31">
        <v>1</v>
      </c>
      <c r="L64" s="31">
        <v>20808044000150</v>
      </c>
      <c r="M64" s="32" t="s">
        <v>153</v>
      </c>
      <c r="N64" s="31">
        <v>3920</v>
      </c>
      <c r="O64" s="32" t="s">
        <v>126</v>
      </c>
      <c r="P64" s="18">
        <v>45786</v>
      </c>
      <c r="Q64" s="31">
        <v>4</v>
      </c>
      <c r="R64" s="33">
        <v>15093.7</v>
      </c>
      <c r="S64" s="33">
        <v>0</v>
      </c>
      <c r="T64" s="33">
        <v>0</v>
      </c>
      <c r="U64" s="72">
        <f t="shared" si="5"/>
        <v>15093.7</v>
      </c>
      <c r="V64" s="18">
        <f>IF(X64&lt;&gt;"Liquidação Cancelada",VLOOKUP(B64,'BASE DE DADOS OPS'!$B$4:$P$9650,10,FALSE),"Liquidação Cancelada")</f>
        <v>45790</v>
      </c>
      <c r="W64" s="35">
        <f t="shared" si="6"/>
        <v>2</v>
      </c>
      <c r="X64" s="31">
        <f>VLOOKUP(A64,'BASE DE DADOS OPS'!$A$4:$P$9650,12,FALSE)</f>
        <v>2987</v>
      </c>
      <c r="Y64" s="4">
        <f>IF(X64&lt;&gt;"Liquidação Cancelada",VLOOKUP(B64,'BASE DE DADOS OPS'!$B$5:$P$9635,12,FALSE),"Liquidação Cancelada")</f>
        <v>15093.7</v>
      </c>
      <c r="Z64" s="4">
        <f>IF(X64&lt;&gt;"Liquidação Cancelada",VLOOKUP(B64,'BASE DE DADOS OPS'!$B$5:$P$9635,14,FALSE),"Liquidação Cancelada")</f>
        <v>3099.44</v>
      </c>
      <c r="AA64" s="4">
        <f>IF(X64&lt;&gt;"Liquidação Cancelada",VLOOKUP(B64,'BASE DE DADOS OPS'!$B$5:$P$9635,13,FALSE),"Liquidação Cancelada")</f>
        <v>11994.26</v>
      </c>
      <c r="AB64" s="4">
        <f t="shared" si="7"/>
        <v>11994.26</v>
      </c>
      <c r="AC64" s="3">
        <f t="shared" si="8"/>
        <v>0</v>
      </c>
      <c r="AD64" s="62"/>
    </row>
    <row r="65" spans="1:30" s="63" customFormat="1" ht="24.95" customHeight="1" x14ac:dyDescent="0.2">
      <c r="A65" s="55" t="str">
        <f t="shared" si="0"/>
        <v>1441|1440011|97|2025|4858733629|3611|2080,42</v>
      </c>
      <c r="B65" s="55" t="str">
        <f t="shared" si="1"/>
        <v>1441|1440011|97|2025|2885</v>
      </c>
      <c r="C65" s="61" t="str">
        <f t="shared" si="2"/>
        <v>1440011|2885</v>
      </c>
      <c r="D65" s="77">
        <v>1441</v>
      </c>
      <c r="E65" s="77">
        <v>1440011</v>
      </c>
      <c r="F65" s="75" t="str">
        <f t="shared" si="3"/>
        <v>97/2025</v>
      </c>
      <c r="G65" s="77">
        <v>97</v>
      </c>
      <c r="H65" s="77">
        <v>2025</v>
      </c>
      <c r="I65" s="75" t="str">
        <f t="shared" si="4"/>
        <v>10.1</v>
      </c>
      <c r="J65" s="31">
        <v>10</v>
      </c>
      <c r="K65" s="31">
        <v>1</v>
      </c>
      <c r="L65" s="31">
        <v>4858733629</v>
      </c>
      <c r="M65" s="32" t="s">
        <v>157</v>
      </c>
      <c r="N65" s="31">
        <v>3611</v>
      </c>
      <c r="O65" s="32" t="s">
        <v>126</v>
      </c>
      <c r="P65" s="18">
        <v>45786</v>
      </c>
      <c r="Q65" s="31">
        <v>4</v>
      </c>
      <c r="R65" s="33">
        <v>2080.42</v>
      </c>
      <c r="S65" s="33">
        <v>0</v>
      </c>
      <c r="T65" s="33">
        <v>0</v>
      </c>
      <c r="U65" s="72">
        <f t="shared" si="5"/>
        <v>2080.42</v>
      </c>
      <c r="V65" s="18">
        <f>IF(X65&lt;&gt;"Liquidação Cancelada",VLOOKUP(B65,'BASE DE DADOS OPS'!$B$4:$P$9650,10,FALSE),"Liquidação Cancelada")</f>
        <v>45789</v>
      </c>
      <c r="W65" s="35">
        <f t="shared" si="6"/>
        <v>1</v>
      </c>
      <c r="X65" s="31">
        <f>VLOOKUP(A65,'BASE DE DADOS OPS'!$A$4:$P$9650,12,FALSE)</f>
        <v>2885</v>
      </c>
      <c r="Y65" s="4">
        <f>IF(X65&lt;&gt;"Liquidação Cancelada",VLOOKUP(B65,'BASE DE DADOS OPS'!$B$5:$P$9635,12,FALSE),"Liquidação Cancelada")</f>
        <v>2080.42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2080.42</v>
      </c>
      <c r="AB65" s="4">
        <f t="shared" si="7"/>
        <v>2080.42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1441|1440011|99|2025|1980768000131|3920|8859,34</v>
      </c>
      <c r="B66" s="55" t="str">
        <f t="shared" si="1"/>
        <v>1441|1440011|99|2025|2974</v>
      </c>
      <c r="C66" s="61" t="str">
        <f t="shared" si="2"/>
        <v>1440011|2974</v>
      </c>
      <c r="D66" s="77">
        <v>1441</v>
      </c>
      <c r="E66" s="77">
        <v>1440011</v>
      </c>
      <c r="F66" s="75" t="str">
        <f t="shared" si="3"/>
        <v>99/2025</v>
      </c>
      <c r="G66" s="77">
        <v>99</v>
      </c>
      <c r="H66" s="77">
        <v>2025</v>
      </c>
      <c r="I66" s="75" t="str">
        <f t="shared" si="4"/>
        <v>10.1</v>
      </c>
      <c r="J66" s="31">
        <v>10</v>
      </c>
      <c r="K66" s="31">
        <v>1</v>
      </c>
      <c r="L66" s="31">
        <v>1980768000131</v>
      </c>
      <c r="M66" s="32" t="s">
        <v>159</v>
      </c>
      <c r="N66" s="31">
        <v>3920</v>
      </c>
      <c r="O66" s="32" t="s">
        <v>126</v>
      </c>
      <c r="P66" s="18">
        <v>45786</v>
      </c>
      <c r="Q66" s="31">
        <v>4</v>
      </c>
      <c r="R66" s="33">
        <v>8859.34</v>
      </c>
      <c r="S66" s="33">
        <v>0</v>
      </c>
      <c r="T66" s="33">
        <v>0</v>
      </c>
      <c r="U66" s="72">
        <f t="shared" si="5"/>
        <v>8859.34</v>
      </c>
      <c r="V66" s="18">
        <f>IF(X66&lt;&gt;"Liquidação Cancelada",VLOOKUP(B66,'BASE DE DADOS OPS'!$B$4:$P$9650,10,FALSE),"Liquidação Cancelada")</f>
        <v>45790</v>
      </c>
      <c r="W66" s="35">
        <f t="shared" si="6"/>
        <v>2</v>
      </c>
      <c r="X66" s="31">
        <f>VLOOKUP(A66,'BASE DE DADOS OPS'!$A$4:$P$9650,12,FALSE)</f>
        <v>2974</v>
      </c>
      <c r="Y66" s="4">
        <f>IF(X66&lt;&gt;"Liquidação Cancelada",VLOOKUP(B66,'BASE DE DADOS OPS'!$B$5:$P$9635,12,FALSE),"Liquidação Cancelada")</f>
        <v>8859.34</v>
      </c>
      <c r="Z66" s="4">
        <f>IF(X66&lt;&gt;"Liquidação Cancelada",VLOOKUP(B66,'BASE DE DADOS OPS'!$B$5:$P$9635,14,FALSE),"Liquidação Cancelada")</f>
        <v>1384.99</v>
      </c>
      <c r="AA66" s="4">
        <f>IF(X66&lt;&gt;"Liquidação Cancelada",VLOOKUP(B66,'BASE DE DADOS OPS'!$B$5:$P$9635,13,FALSE),"Liquidação Cancelada")</f>
        <v>7474.35</v>
      </c>
      <c r="AB66" s="4">
        <f t="shared" si="7"/>
        <v>7474.35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1441|1440011|103|2025|31355960606|3611|3560</v>
      </c>
      <c r="B67" s="55" t="str">
        <f t="shared" si="1"/>
        <v>1441|1440011|103|2025|2886</v>
      </c>
      <c r="C67" s="61" t="str">
        <f t="shared" si="2"/>
        <v>1440011|2886</v>
      </c>
      <c r="D67" s="77">
        <v>1441</v>
      </c>
      <c r="E67" s="77">
        <v>1440011</v>
      </c>
      <c r="F67" s="75" t="str">
        <f t="shared" si="3"/>
        <v>103/2025</v>
      </c>
      <c r="G67" s="77">
        <v>103</v>
      </c>
      <c r="H67" s="77">
        <v>2025</v>
      </c>
      <c r="I67" s="75" t="str">
        <f t="shared" si="4"/>
        <v>10.1</v>
      </c>
      <c r="J67" s="31">
        <v>10</v>
      </c>
      <c r="K67" s="31">
        <v>1</v>
      </c>
      <c r="L67" s="31">
        <v>31355960606</v>
      </c>
      <c r="M67" s="32" t="s">
        <v>163</v>
      </c>
      <c r="N67" s="31">
        <v>3611</v>
      </c>
      <c r="O67" s="32" t="s">
        <v>126</v>
      </c>
      <c r="P67" s="18">
        <v>45786</v>
      </c>
      <c r="Q67" s="31">
        <v>4</v>
      </c>
      <c r="R67" s="33">
        <v>3560</v>
      </c>
      <c r="S67" s="33">
        <v>0</v>
      </c>
      <c r="T67" s="33">
        <v>0</v>
      </c>
      <c r="U67" s="72">
        <f t="shared" si="5"/>
        <v>3560</v>
      </c>
      <c r="V67" s="18">
        <f>IF(X67&lt;&gt;"Liquidação Cancelada",VLOOKUP(B67,'BASE DE DADOS OPS'!$B$4:$P$9650,10,FALSE),"Liquidação Cancelada")</f>
        <v>45789</v>
      </c>
      <c r="W67" s="35">
        <f t="shared" si="6"/>
        <v>1</v>
      </c>
      <c r="X67" s="31">
        <f>VLOOKUP(A67,'BASE DE DADOS OPS'!$A$4:$P$9650,12,FALSE)</f>
        <v>2886</v>
      </c>
      <c r="Y67" s="4">
        <f>IF(X67&lt;&gt;"Liquidação Cancelada",VLOOKUP(B67,'BASE DE DADOS OPS'!$B$5:$P$9635,12,FALSE),"Liquidação Cancelada")</f>
        <v>3560</v>
      </c>
      <c r="Z67" s="4">
        <f>IF(X67&lt;&gt;"Liquidação Cancelada",VLOOKUP(B67,'BASE DE DADOS OPS'!$B$5:$P$9635,14,FALSE),"Liquidação Cancelada")</f>
        <v>67.84</v>
      </c>
      <c r="AA67" s="4">
        <f>IF(X67&lt;&gt;"Liquidação Cancelada",VLOOKUP(B67,'BASE DE DADOS OPS'!$B$5:$P$9635,13,FALSE),"Liquidação Cancelada")</f>
        <v>3492.16</v>
      </c>
      <c r="AB67" s="4">
        <f t="shared" si="7"/>
        <v>3492.16</v>
      </c>
      <c r="AC67" s="3">
        <f t="shared" si="8"/>
        <v>0</v>
      </c>
      <c r="AD67" s="62"/>
    </row>
    <row r="68" spans="1:30" s="63" customFormat="1" ht="24.95" customHeight="1" x14ac:dyDescent="0.2">
      <c r="A68" s="55" t="str">
        <f t="shared" si="0"/>
        <v>1441|1440011|105|2025|91352053691|3611|4908,98</v>
      </c>
      <c r="B68" s="55" t="str">
        <f t="shared" si="1"/>
        <v>1441|1440011|105|2025|2923</v>
      </c>
      <c r="C68" s="61" t="str">
        <f t="shared" si="2"/>
        <v>1440011|2923</v>
      </c>
      <c r="D68" s="77">
        <v>1441</v>
      </c>
      <c r="E68" s="77">
        <v>1440011</v>
      </c>
      <c r="F68" s="75" t="str">
        <f t="shared" si="3"/>
        <v>105/2025</v>
      </c>
      <c r="G68" s="77">
        <v>105</v>
      </c>
      <c r="H68" s="77">
        <v>2025</v>
      </c>
      <c r="I68" s="75" t="str">
        <f t="shared" si="4"/>
        <v>10.1</v>
      </c>
      <c r="J68" s="31">
        <v>10</v>
      </c>
      <c r="K68" s="31">
        <v>1</v>
      </c>
      <c r="L68" s="31">
        <v>91352053691</v>
      </c>
      <c r="M68" s="32" t="s">
        <v>165</v>
      </c>
      <c r="N68" s="31">
        <v>3611</v>
      </c>
      <c r="O68" s="32" t="s">
        <v>126</v>
      </c>
      <c r="P68" s="18">
        <v>45786</v>
      </c>
      <c r="Q68" s="31">
        <v>4</v>
      </c>
      <c r="R68" s="33">
        <v>4908.9799999999996</v>
      </c>
      <c r="S68" s="33">
        <v>0</v>
      </c>
      <c r="T68" s="33">
        <v>0</v>
      </c>
      <c r="U68" s="72">
        <f t="shared" si="5"/>
        <v>4908.9799999999996</v>
      </c>
      <c r="V68" s="18">
        <f>IF(X68&lt;&gt;"Liquidação Cancelada",VLOOKUP(B68,'BASE DE DADOS OPS'!$B$4:$P$9650,10,FALSE),"Liquidação Cancelada")</f>
        <v>45789</v>
      </c>
      <c r="W68" s="35">
        <f t="shared" si="6"/>
        <v>1</v>
      </c>
      <c r="X68" s="31">
        <f>VLOOKUP(A68,'BASE DE DADOS OPS'!$A$4:$P$9650,12,FALSE)</f>
        <v>2923</v>
      </c>
      <c r="Y68" s="4">
        <f>IF(X68&lt;&gt;"Liquidação Cancelada",VLOOKUP(B68,'BASE DE DADOS OPS'!$B$5:$P$9635,12,FALSE),"Liquidação Cancelada")</f>
        <v>4908.9800000000005</v>
      </c>
      <c r="Z68" s="4">
        <f>IF(X68&lt;&gt;"Liquidação Cancelada",VLOOKUP(B68,'BASE DE DADOS OPS'!$B$5:$P$9635,14,FALSE),"Liquidação Cancelada")</f>
        <v>314.67</v>
      </c>
      <c r="AA68" s="4">
        <f>IF(X68&lt;&gt;"Liquidação Cancelada",VLOOKUP(B68,'BASE DE DADOS OPS'!$B$5:$P$9635,13,FALSE),"Liquidação Cancelada")</f>
        <v>4594.3100000000004</v>
      </c>
      <c r="AB68" s="4">
        <f t="shared" si="7"/>
        <v>4594.3100000000004</v>
      </c>
      <c r="AC68" s="3">
        <f t="shared" si="8"/>
        <v>-9.0949470177292824E-13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1441|1440011|106|2025|69750416104|3611|1298,9</v>
      </c>
      <c r="B69" s="55" t="str">
        <f t="shared" ref="B69:B132" si="10">D69&amp;"|"&amp;E69&amp;"|"&amp;G69&amp;"|"&amp;H69&amp;"|"&amp;X69</f>
        <v>1441|1440011|106|2025|2889</v>
      </c>
      <c r="C69" s="61" t="str">
        <f t="shared" ref="C69:C132" si="11">E69&amp;"|"&amp;X69</f>
        <v>1440011|2889</v>
      </c>
      <c r="D69" s="77">
        <v>1441</v>
      </c>
      <c r="E69" s="77">
        <v>1440011</v>
      </c>
      <c r="F69" s="75" t="str">
        <f t="shared" ref="F69:F132" si="12">G69&amp;"/"&amp;H69</f>
        <v>106/2025</v>
      </c>
      <c r="G69" s="77">
        <v>106</v>
      </c>
      <c r="H69" s="77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69750416104</v>
      </c>
      <c r="M69" s="32" t="s">
        <v>166</v>
      </c>
      <c r="N69" s="31">
        <v>3611</v>
      </c>
      <c r="O69" s="32" t="s">
        <v>126</v>
      </c>
      <c r="P69" s="18">
        <v>45786</v>
      </c>
      <c r="Q69" s="31">
        <v>4</v>
      </c>
      <c r="R69" s="33">
        <v>1298.9000000000001</v>
      </c>
      <c r="S69" s="33">
        <v>0</v>
      </c>
      <c r="T69" s="33">
        <v>0</v>
      </c>
      <c r="U69" s="72">
        <f t="shared" ref="U69:U132" si="14">R69-S69-T69</f>
        <v>1298.9000000000001</v>
      </c>
      <c r="V69" s="18">
        <f>IF(X69&lt;&gt;"Liquidação Cancelada",VLOOKUP(B69,'BASE DE DADOS OPS'!$B$4:$P$9650,10,FALSE),"Liquidação Cancelada")</f>
        <v>45789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2889</v>
      </c>
      <c r="Y69" s="4">
        <f>IF(X69&lt;&gt;"Liquidação Cancelada",VLOOKUP(B69,'BASE DE DADOS OPS'!$B$5:$P$9635,12,FALSE),"Liquidação Cancelada")</f>
        <v>1298.9000000000001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1298.9000000000001</v>
      </c>
      <c r="AB69" s="4">
        <f t="shared" ref="AB69:AB132" si="16">IF(X69&lt;&gt;"Liquidação Cancelada",Y69-Z69,"Liquidação Cancelada")</f>
        <v>1298.9000000000001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1441|1440011|107|2025|5985417646|3611|2572,04</v>
      </c>
      <c r="B70" s="55" t="str">
        <f t="shared" si="10"/>
        <v>1441|1440011|107|2025|2930</v>
      </c>
      <c r="C70" s="61" t="str">
        <f t="shared" si="11"/>
        <v>1440011|2930</v>
      </c>
      <c r="D70" s="77">
        <v>1441</v>
      </c>
      <c r="E70" s="77">
        <v>1440011</v>
      </c>
      <c r="F70" s="75" t="str">
        <f t="shared" si="12"/>
        <v>107/2025</v>
      </c>
      <c r="G70" s="77">
        <v>107</v>
      </c>
      <c r="H70" s="77">
        <v>2025</v>
      </c>
      <c r="I70" s="75" t="str">
        <f t="shared" si="13"/>
        <v>10.1</v>
      </c>
      <c r="J70" s="31">
        <v>10</v>
      </c>
      <c r="K70" s="31">
        <v>1</v>
      </c>
      <c r="L70" s="31">
        <v>5985417646</v>
      </c>
      <c r="M70" s="32" t="s">
        <v>167</v>
      </c>
      <c r="N70" s="31">
        <v>3611</v>
      </c>
      <c r="O70" s="32" t="s">
        <v>126</v>
      </c>
      <c r="P70" s="18">
        <v>45786</v>
      </c>
      <c r="Q70" s="31">
        <v>4</v>
      </c>
      <c r="R70" s="33">
        <v>2572.04</v>
      </c>
      <c r="S70" s="33">
        <v>0</v>
      </c>
      <c r="T70" s="33">
        <v>0</v>
      </c>
      <c r="U70" s="72">
        <f t="shared" si="14"/>
        <v>2572.04</v>
      </c>
      <c r="V70" s="18">
        <f>IF(X70&lt;&gt;"Liquidação Cancelada",VLOOKUP(B70,'BASE DE DADOS OPS'!$B$4:$P$9650,10,FALSE),"Liquidação Cancelada")</f>
        <v>45789</v>
      </c>
      <c r="W70" s="35">
        <f t="shared" si="15"/>
        <v>1</v>
      </c>
      <c r="X70" s="31">
        <f>VLOOKUP(A70,'BASE DE DADOS OPS'!$A$4:$P$9650,12,FALSE)</f>
        <v>2930</v>
      </c>
      <c r="Y70" s="4">
        <f>IF(X70&lt;&gt;"Liquidação Cancelada",VLOOKUP(B70,'BASE DE DADOS OPS'!$B$5:$P$9635,12,FALSE),"Liquidação Cancelada")</f>
        <v>2572.04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2572.04</v>
      </c>
      <c r="AB70" s="4">
        <f t="shared" si="16"/>
        <v>2572.04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1441|1440011|109|2025|73060178615|3611|3756,64</v>
      </c>
      <c r="B71" s="55" t="str">
        <f t="shared" si="10"/>
        <v>1441|1440011|109|2025|2943</v>
      </c>
      <c r="C71" s="61" t="str">
        <f t="shared" si="11"/>
        <v>1440011|2943</v>
      </c>
      <c r="D71" s="77">
        <v>1441</v>
      </c>
      <c r="E71" s="77">
        <v>1440011</v>
      </c>
      <c r="F71" s="75" t="str">
        <f t="shared" si="12"/>
        <v>109/2025</v>
      </c>
      <c r="G71" s="77">
        <v>109</v>
      </c>
      <c r="H71" s="77">
        <v>2025</v>
      </c>
      <c r="I71" s="75" t="str">
        <f t="shared" si="13"/>
        <v>10.1</v>
      </c>
      <c r="J71" s="31">
        <v>10</v>
      </c>
      <c r="K71" s="31">
        <v>1</v>
      </c>
      <c r="L71" s="31">
        <v>73060178615</v>
      </c>
      <c r="M71" s="32" t="s">
        <v>169</v>
      </c>
      <c r="N71" s="31">
        <v>3611</v>
      </c>
      <c r="O71" s="32" t="s">
        <v>126</v>
      </c>
      <c r="P71" s="18">
        <v>45786</v>
      </c>
      <c r="Q71" s="31">
        <v>4</v>
      </c>
      <c r="R71" s="33">
        <v>3756.64</v>
      </c>
      <c r="S71" s="33">
        <v>0</v>
      </c>
      <c r="T71" s="33">
        <v>0</v>
      </c>
      <c r="U71" s="72">
        <f t="shared" si="14"/>
        <v>3756.64</v>
      </c>
      <c r="V71" s="18">
        <f>IF(X71&lt;&gt;"Liquidação Cancelada",VLOOKUP(B71,'BASE DE DADOS OPS'!$B$4:$P$9650,10,FALSE),"Liquidação Cancelada")</f>
        <v>45790</v>
      </c>
      <c r="W71" s="35">
        <f t="shared" si="15"/>
        <v>2</v>
      </c>
      <c r="X71" s="31">
        <f>VLOOKUP(A71,'BASE DE DADOS OPS'!$A$4:$P$9650,12,FALSE)</f>
        <v>2943</v>
      </c>
      <c r="Y71" s="4">
        <f>IF(X71&lt;&gt;"Liquidação Cancelada",VLOOKUP(B71,'BASE DE DADOS OPS'!$B$5:$P$9635,12,FALSE),"Liquidação Cancelada")</f>
        <v>3756.64</v>
      </c>
      <c r="Z71" s="4">
        <f>IF(X71&lt;&gt;"Liquidação Cancelada",VLOOKUP(B71,'BASE DE DADOS OPS'!$B$5:$P$9635,14,FALSE),"Liquidação Cancelada")</f>
        <v>97.33</v>
      </c>
      <c r="AA71" s="4">
        <f>IF(X71&lt;&gt;"Liquidação Cancelada",VLOOKUP(B71,'BASE DE DADOS OPS'!$B$5:$P$9635,13,FALSE),"Liquidação Cancelada")</f>
        <v>3659.31</v>
      </c>
      <c r="AB71" s="4">
        <f t="shared" si="16"/>
        <v>3659.31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1441|1440011|110|2025|37578588672|3611|1780,23</v>
      </c>
      <c r="B72" s="55" t="str">
        <f t="shared" si="10"/>
        <v>1441|1440011|110|2025|2895</v>
      </c>
      <c r="C72" s="61" t="str">
        <f t="shared" si="11"/>
        <v>1440011|2895</v>
      </c>
      <c r="D72" s="77">
        <v>1441</v>
      </c>
      <c r="E72" s="77">
        <v>1440011</v>
      </c>
      <c r="F72" s="75" t="str">
        <f t="shared" si="12"/>
        <v>110/2025</v>
      </c>
      <c r="G72" s="77">
        <v>110</v>
      </c>
      <c r="H72" s="77">
        <v>2025</v>
      </c>
      <c r="I72" s="75" t="str">
        <f t="shared" si="13"/>
        <v>10.1</v>
      </c>
      <c r="J72" s="31">
        <v>10</v>
      </c>
      <c r="K72" s="31">
        <v>1</v>
      </c>
      <c r="L72" s="31">
        <v>37578588672</v>
      </c>
      <c r="M72" s="32" t="s">
        <v>170</v>
      </c>
      <c r="N72" s="31">
        <v>3611</v>
      </c>
      <c r="O72" s="32" t="s">
        <v>126</v>
      </c>
      <c r="P72" s="18">
        <v>45786</v>
      </c>
      <c r="Q72" s="31">
        <v>4</v>
      </c>
      <c r="R72" s="33">
        <v>1780.23</v>
      </c>
      <c r="S72" s="33">
        <v>0</v>
      </c>
      <c r="T72" s="33">
        <v>0</v>
      </c>
      <c r="U72" s="72">
        <f t="shared" si="14"/>
        <v>1780.23</v>
      </c>
      <c r="V72" s="18">
        <f>IF(X72&lt;&gt;"Liquidação Cancelada",VLOOKUP(B72,'BASE DE DADOS OPS'!$B$4:$P$9650,10,FALSE),"Liquidação Cancelada")</f>
        <v>45789</v>
      </c>
      <c r="W72" s="35">
        <f t="shared" si="15"/>
        <v>1</v>
      </c>
      <c r="X72" s="31">
        <f>VLOOKUP(A72,'BASE DE DADOS OPS'!$A$4:$P$9650,12,FALSE)</f>
        <v>2895</v>
      </c>
      <c r="Y72" s="4">
        <f>IF(X72&lt;&gt;"Liquidação Cancelada",VLOOKUP(B72,'BASE DE DADOS OPS'!$B$5:$P$9635,12,FALSE),"Liquidação Cancelada")</f>
        <v>1780.23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1780.23</v>
      </c>
      <c r="AB72" s="4">
        <f t="shared" si="16"/>
        <v>1780.23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1441|1440011|111|2025|83228365620|3611|3633,97</v>
      </c>
      <c r="B73" s="55" t="str">
        <f t="shared" si="10"/>
        <v>1441|1440011|111|2025|2914</v>
      </c>
      <c r="C73" s="61" t="str">
        <f t="shared" si="11"/>
        <v>1440011|2914</v>
      </c>
      <c r="D73" s="77">
        <v>1441</v>
      </c>
      <c r="E73" s="77">
        <v>1440011</v>
      </c>
      <c r="F73" s="75" t="str">
        <f t="shared" si="12"/>
        <v>111/2025</v>
      </c>
      <c r="G73" s="77">
        <v>111</v>
      </c>
      <c r="H73" s="77">
        <v>2025</v>
      </c>
      <c r="I73" s="75" t="str">
        <f t="shared" si="13"/>
        <v>10.1</v>
      </c>
      <c r="J73" s="31">
        <v>10</v>
      </c>
      <c r="K73" s="31">
        <v>1</v>
      </c>
      <c r="L73" s="31">
        <v>83228365620</v>
      </c>
      <c r="M73" s="32" t="s">
        <v>171</v>
      </c>
      <c r="N73" s="31">
        <v>3611</v>
      </c>
      <c r="O73" s="32" t="s">
        <v>126</v>
      </c>
      <c r="P73" s="18">
        <v>45786</v>
      </c>
      <c r="Q73" s="31">
        <v>4</v>
      </c>
      <c r="R73" s="33">
        <v>3633.97</v>
      </c>
      <c r="S73" s="33">
        <v>0</v>
      </c>
      <c r="T73" s="33">
        <v>0</v>
      </c>
      <c r="U73" s="72">
        <f t="shared" si="14"/>
        <v>3633.97</v>
      </c>
      <c r="V73" s="18">
        <f>IF(X73&lt;&gt;"Liquidação Cancelada",VLOOKUP(B73,'BASE DE DADOS OPS'!$B$4:$P$9650,10,FALSE),"Liquidação Cancelada")</f>
        <v>45789</v>
      </c>
      <c r="W73" s="35">
        <f t="shared" si="15"/>
        <v>1</v>
      </c>
      <c r="X73" s="31">
        <f>VLOOKUP(A73,'BASE DE DADOS OPS'!$A$4:$P$9650,12,FALSE)</f>
        <v>2914</v>
      </c>
      <c r="Y73" s="4">
        <f>IF(X73&lt;&gt;"Liquidação Cancelada",VLOOKUP(B73,'BASE DE DADOS OPS'!$B$5:$P$9635,12,FALSE),"Liquidação Cancelada")</f>
        <v>3633.97</v>
      </c>
      <c r="Z73" s="4">
        <f>IF(X73&lt;&gt;"Liquidação Cancelada",VLOOKUP(B73,'BASE DE DADOS OPS'!$B$5:$P$9635,14,FALSE),"Liquidação Cancelada")</f>
        <v>78.930000000000007</v>
      </c>
      <c r="AA73" s="4">
        <f>IF(X73&lt;&gt;"Liquidação Cancelada",VLOOKUP(B73,'BASE DE DADOS OPS'!$B$5:$P$9635,13,FALSE),"Liquidação Cancelada")</f>
        <v>3555.04</v>
      </c>
      <c r="AB73" s="4">
        <f t="shared" si="16"/>
        <v>3555.04</v>
      </c>
      <c r="AC73" s="3">
        <f t="shared" si="17"/>
        <v>0</v>
      </c>
      <c r="AD73" s="62"/>
    </row>
    <row r="74" spans="1:30" s="63" customFormat="1" ht="24.95" customHeight="1" x14ac:dyDescent="0.2">
      <c r="A74" s="55" t="str">
        <f t="shared" si="9"/>
        <v>1441|1440011|112|2025|83507191687|3611|3633,97</v>
      </c>
      <c r="B74" s="55" t="str">
        <f t="shared" si="10"/>
        <v>1441|1440011|112|2025|2913</v>
      </c>
      <c r="C74" s="61" t="str">
        <f t="shared" si="11"/>
        <v>1440011|2913</v>
      </c>
      <c r="D74" s="77">
        <v>1441</v>
      </c>
      <c r="E74" s="77">
        <v>1440011</v>
      </c>
      <c r="F74" s="75" t="str">
        <f t="shared" si="12"/>
        <v>112/2025</v>
      </c>
      <c r="G74" s="77">
        <v>112</v>
      </c>
      <c r="H74" s="77">
        <v>2025</v>
      </c>
      <c r="I74" s="75" t="str">
        <f t="shared" si="13"/>
        <v>10.1</v>
      </c>
      <c r="J74" s="31">
        <v>10</v>
      </c>
      <c r="K74" s="31">
        <v>1</v>
      </c>
      <c r="L74" s="31">
        <v>83507191687</v>
      </c>
      <c r="M74" s="32" t="s">
        <v>172</v>
      </c>
      <c r="N74" s="31">
        <v>3611</v>
      </c>
      <c r="O74" s="32" t="s">
        <v>126</v>
      </c>
      <c r="P74" s="18">
        <v>45786</v>
      </c>
      <c r="Q74" s="31">
        <v>4</v>
      </c>
      <c r="R74" s="33">
        <v>3633.97</v>
      </c>
      <c r="S74" s="33">
        <v>0</v>
      </c>
      <c r="T74" s="33">
        <v>0</v>
      </c>
      <c r="U74" s="72">
        <f t="shared" si="14"/>
        <v>3633.97</v>
      </c>
      <c r="V74" s="18">
        <f>IF(X74&lt;&gt;"Liquidação Cancelada",VLOOKUP(B74,'BASE DE DADOS OPS'!$B$4:$P$9650,10,FALSE),"Liquidação Cancelada")</f>
        <v>45789</v>
      </c>
      <c r="W74" s="35">
        <f t="shared" si="15"/>
        <v>1</v>
      </c>
      <c r="X74" s="31">
        <f>VLOOKUP(A74,'BASE DE DADOS OPS'!$A$4:$P$9650,12,FALSE)</f>
        <v>2913</v>
      </c>
      <c r="Y74" s="4">
        <f>IF(X74&lt;&gt;"Liquidação Cancelada",VLOOKUP(B74,'BASE DE DADOS OPS'!$B$5:$P$9635,12,FALSE),"Liquidação Cancelada")</f>
        <v>3633.97</v>
      </c>
      <c r="Z74" s="4">
        <f>IF(X74&lt;&gt;"Liquidação Cancelada",VLOOKUP(B74,'BASE DE DADOS OPS'!$B$5:$P$9635,14,FALSE),"Liquidação Cancelada")</f>
        <v>78.930000000000007</v>
      </c>
      <c r="AA74" s="4">
        <f>IF(X74&lt;&gt;"Liquidação Cancelada",VLOOKUP(B74,'BASE DE DADOS OPS'!$B$5:$P$9635,13,FALSE),"Liquidação Cancelada")</f>
        <v>3555.04</v>
      </c>
      <c r="AB74" s="4">
        <f t="shared" si="16"/>
        <v>3555.04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1441|1440011|113|2025|11713521660|3611|2748,76</v>
      </c>
      <c r="B75" s="55" t="str">
        <f t="shared" si="10"/>
        <v>1441|1440011|113|2025|2928</v>
      </c>
      <c r="C75" s="61" t="str">
        <f t="shared" si="11"/>
        <v>1440011|2928</v>
      </c>
      <c r="D75" s="77">
        <v>1441</v>
      </c>
      <c r="E75" s="77">
        <v>1440011</v>
      </c>
      <c r="F75" s="75" t="str">
        <f t="shared" si="12"/>
        <v>113/2025</v>
      </c>
      <c r="G75" s="77">
        <v>113</v>
      </c>
      <c r="H75" s="77">
        <v>2025</v>
      </c>
      <c r="I75" s="75" t="str">
        <f t="shared" si="13"/>
        <v>10.1</v>
      </c>
      <c r="J75" s="31">
        <v>10</v>
      </c>
      <c r="K75" s="31">
        <v>1</v>
      </c>
      <c r="L75" s="31">
        <v>11713521660</v>
      </c>
      <c r="M75" s="32" t="s">
        <v>173</v>
      </c>
      <c r="N75" s="31">
        <v>3611</v>
      </c>
      <c r="O75" s="32" t="s">
        <v>126</v>
      </c>
      <c r="P75" s="18">
        <v>45786</v>
      </c>
      <c r="Q75" s="31">
        <v>4</v>
      </c>
      <c r="R75" s="33">
        <v>2748.76</v>
      </c>
      <c r="S75" s="33">
        <v>0</v>
      </c>
      <c r="T75" s="33">
        <v>0</v>
      </c>
      <c r="U75" s="72">
        <f t="shared" si="14"/>
        <v>2748.76</v>
      </c>
      <c r="V75" s="18">
        <f>IF(X75&lt;&gt;"Liquidação Cancelada",VLOOKUP(B75,'BASE DE DADOS OPS'!$B$4:$P$9650,10,FALSE),"Liquidação Cancelada")</f>
        <v>45789</v>
      </c>
      <c r="W75" s="35">
        <f t="shared" si="15"/>
        <v>1</v>
      </c>
      <c r="X75" s="31">
        <f>VLOOKUP(A75,'BASE DE DADOS OPS'!$A$4:$P$9650,12,FALSE)</f>
        <v>2928</v>
      </c>
      <c r="Y75" s="4">
        <f>IF(X75&lt;&gt;"Liquidação Cancelada",VLOOKUP(B75,'BASE DE DADOS OPS'!$B$5:$P$9635,12,FALSE),"Liquidação Cancelada")</f>
        <v>2748.76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2748.76</v>
      </c>
      <c r="AB75" s="4">
        <f t="shared" si="16"/>
        <v>2748.76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1441|1440011|114|2025|84939974634|3611|5237,35</v>
      </c>
      <c r="B76" s="55" t="str">
        <f t="shared" si="10"/>
        <v>1441|1440011|114|2025|2898</v>
      </c>
      <c r="C76" s="61" t="str">
        <f t="shared" si="11"/>
        <v>1440011|2898</v>
      </c>
      <c r="D76" s="77">
        <v>1441</v>
      </c>
      <c r="E76" s="77">
        <v>1440011</v>
      </c>
      <c r="F76" s="75" t="str">
        <f t="shared" si="12"/>
        <v>114/2025</v>
      </c>
      <c r="G76" s="77">
        <v>114</v>
      </c>
      <c r="H76" s="77">
        <v>2025</v>
      </c>
      <c r="I76" s="75" t="str">
        <f t="shared" si="13"/>
        <v>10.1</v>
      </c>
      <c r="J76" s="31">
        <v>10</v>
      </c>
      <c r="K76" s="31">
        <v>1</v>
      </c>
      <c r="L76" s="31">
        <v>84939974634</v>
      </c>
      <c r="M76" s="32" t="s">
        <v>174</v>
      </c>
      <c r="N76" s="31">
        <v>3611</v>
      </c>
      <c r="O76" s="32" t="s">
        <v>126</v>
      </c>
      <c r="P76" s="18">
        <v>45786</v>
      </c>
      <c r="Q76" s="31">
        <v>4</v>
      </c>
      <c r="R76" s="33">
        <v>5237.3500000000004</v>
      </c>
      <c r="S76" s="33">
        <v>0</v>
      </c>
      <c r="T76" s="33">
        <v>0</v>
      </c>
      <c r="U76" s="72">
        <f t="shared" si="14"/>
        <v>5237.3500000000004</v>
      </c>
      <c r="V76" s="18">
        <f>IF(X76&lt;&gt;"Liquidação Cancelada",VLOOKUP(B76,'BASE DE DADOS OPS'!$B$4:$P$9650,10,FALSE),"Liquidação Cancelada")</f>
        <v>45789</v>
      </c>
      <c r="W76" s="35">
        <f t="shared" si="15"/>
        <v>1</v>
      </c>
      <c r="X76" s="31">
        <f>VLOOKUP(A76,'BASE DE DADOS OPS'!$A$4:$P$9650,12,FALSE)</f>
        <v>2898</v>
      </c>
      <c r="Y76" s="4">
        <f>IF(X76&lt;&gt;"Liquidação Cancelada",VLOOKUP(B76,'BASE DE DADOS OPS'!$B$5:$P$9635,12,FALSE),"Liquidação Cancelada")</f>
        <v>5237.3499999999995</v>
      </c>
      <c r="Z76" s="4">
        <f>IF(X76&lt;&gt;"Liquidação Cancelada",VLOOKUP(B76,'BASE DE DADOS OPS'!$B$5:$P$9635,14,FALSE),"Liquidação Cancelada")</f>
        <v>388.95</v>
      </c>
      <c r="AA76" s="4">
        <f>IF(X76&lt;&gt;"Liquidação Cancelada",VLOOKUP(B76,'BASE DE DADOS OPS'!$B$5:$P$9635,13,FALSE),"Liquidação Cancelada")</f>
        <v>4848.3999999999996</v>
      </c>
      <c r="AB76" s="4">
        <f t="shared" si="16"/>
        <v>4848.3999999999996</v>
      </c>
      <c r="AC76" s="3">
        <f t="shared" si="17"/>
        <v>9.0949470177292824E-13</v>
      </c>
      <c r="AD76" s="62"/>
    </row>
    <row r="77" spans="1:30" s="63" customFormat="1" ht="24.95" customHeight="1" x14ac:dyDescent="0.2">
      <c r="A77" s="55" t="str">
        <f t="shared" si="9"/>
        <v>1441|1440011|115|2025|24891606649|3611|5237,34</v>
      </c>
      <c r="B77" s="55" t="str">
        <f t="shared" si="10"/>
        <v>1441|1440011|115|2025|2896</v>
      </c>
      <c r="C77" s="61" t="str">
        <f t="shared" si="11"/>
        <v>1440011|2896</v>
      </c>
      <c r="D77" s="77">
        <v>1441</v>
      </c>
      <c r="E77" s="77">
        <v>1440011</v>
      </c>
      <c r="F77" s="75" t="str">
        <f t="shared" si="12"/>
        <v>115/2025</v>
      </c>
      <c r="G77" s="77">
        <v>115</v>
      </c>
      <c r="H77" s="77">
        <v>2025</v>
      </c>
      <c r="I77" s="75" t="str">
        <f t="shared" si="13"/>
        <v>10.1</v>
      </c>
      <c r="J77" s="31">
        <v>10</v>
      </c>
      <c r="K77" s="31">
        <v>1</v>
      </c>
      <c r="L77" s="31">
        <v>24891606649</v>
      </c>
      <c r="M77" s="32" t="s">
        <v>175</v>
      </c>
      <c r="N77" s="31">
        <v>3611</v>
      </c>
      <c r="O77" s="32" t="s">
        <v>126</v>
      </c>
      <c r="P77" s="18">
        <v>45786</v>
      </c>
      <c r="Q77" s="31">
        <v>4</v>
      </c>
      <c r="R77" s="33">
        <v>5237.34</v>
      </c>
      <c r="S77" s="33">
        <v>0</v>
      </c>
      <c r="T77" s="33">
        <v>0</v>
      </c>
      <c r="U77" s="72">
        <f t="shared" si="14"/>
        <v>5237.34</v>
      </c>
      <c r="V77" s="18">
        <f>IF(X77&lt;&gt;"Liquidação Cancelada",VLOOKUP(B77,'BASE DE DADOS OPS'!$B$4:$P$9650,10,FALSE),"Liquidação Cancelada")</f>
        <v>45789</v>
      </c>
      <c r="W77" s="35">
        <f t="shared" si="15"/>
        <v>1</v>
      </c>
      <c r="X77" s="31">
        <f>VLOOKUP(A77,'BASE DE DADOS OPS'!$A$4:$P$9650,12,FALSE)</f>
        <v>2896</v>
      </c>
      <c r="Y77" s="4">
        <f>IF(X77&lt;&gt;"Liquidação Cancelada",VLOOKUP(B77,'BASE DE DADOS OPS'!$B$5:$P$9635,12,FALSE),"Liquidação Cancelada")</f>
        <v>5237.3399999999992</v>
      </c>
      <c r="Z77" s="4">
        <f>IF(X77&lt;&gt;"Liquidação Cancelada",VLOOKUP(B77,'BASE DE DADOS OPS'!$B$5:$P$9635,14,FALSE),"Liquidação Cancelada")</f>
        <v>388.94</v>
      </c>
      <c r="AA77" s="4">
        <f>IF(X77&lt;&gt;"Liquidação Cancelada",VLOOKUP(B77,'BASE DE DADOS OPS'!$B$5:$P$9635,13,FALSE),"Liquidação Cancelada")</f>
        <v>4848.3999999999996</v>
      </c>
      <c r="AB77" s="4">
        <f t="shared" si="16"/>
        <v>4848.3999999999996</v>
      </c>
      <c r="AC77" s="3">
        <f t="shared" si="17"/>
        <v>9.0949470177292824E-13</v>
      </c>
      <c r="AD77" s="62"/>
    </row>
    <row r="78" spans="1:30" s="63" customFormat="1" ht="24.95" customHeight="1" x14ac:dyDescent="0.2">
      <c r="A78" s="55" t="str">
        <f t="shared" si="9"/>
        <v>1441|1440011|116|2025|21374872687|3611|7723,94</v>
      </c>
      <c r="B78" s="55" t="str">
        <f t="shared" si="10"/>
        <v>1441|1440011|116|2025|2911</v>
      </c>
      <c r="C78" s="61" t="str">
        <f t="shared" si="11"/>
        <v>1440011|2911</v>
      </c>
      <c r="D78" s="77">
        <v>1441</v>
      </c>
      <c r="E78" s="77">
        <v>1440011</v>
      </c>
      <c r="F78" s="75" t="str">
        <f t="shared" si="12"/>
        <v>116/2025</v>
      </c>
      <c r="G78" s="77">
        <v>116</v>
      </c>
      <c r="H78" s="77">
        <v>2025</v>
      </c>
      <c r="I78" s="75" t="str">
        <f t="shared" si="13"/>
        <v>10.1</v>
      </c>
      <c r="J78" s="31">
        <v>10</v>
      </c>
      <c r="K78" s="31">
        <v>1</v>
      </c>
      <c r="L78" s="31">
        <v>21374872687</v>
      </c>
      <c r="M78" s="32" t="s">
        <v>176</v>
      </c>
      <c r="N78" s="31">
        <v>3611</v>
      </c>
      <c r="O78" s="32" t="s">
        <v>126</v>
      </c>
      <c r="P78" s="18">
        <v>45786</v>
      </c>
      <c r="Q78" s="31">
        <v>4</v>
      </c>
      <c r="R78" s="33">
        <v>7723.94</v>
      </c>
      <c r="S78" s="33">
        <v>0</v>
      </c>
      <c r="T78" s="33">
        <v>0</v>
      </c>
      <c r="U78" s="72">
        <f t="shared" si="14"/>
        <v>7723.94</v>
      </c>
      <c r="V78" s="18">
        <f>IF(X78&lt;&gt;"Liquidação Cancelada",VLOOKUP(B78,'BASE DE DADOS OPS'!$B$4:$P$9650,10,FALSE),"Liquidação Cancelada")</f>
        <v>45789</v>
      </c>
      <c r="W78" s="35">
        <f t="shared" si="15"/>
        <v>1</v>
      </c>
      <c r="X78" s="31">
        <f>VLOOKUP(A78,'BASE DE DADOS OPS'!$A$4:$P$9650,12,FALSE)</f>
        <v>2911</v>
      </c>
      <c r="Y78" s="4">
        <f>IF(X78&lt;&gt;"Liquidação Cancelada",VLOOKUP(B78,'BASE DE DADOS OPS'!$B$5:$P$9635,12,FALSE),"Liquidação Cancelada")</f>
        <v>7723.9400000000005</v>
      </c>
      <c r="Z78" s="4">
        <f>IF(X78&lt;&gt;"Liquidação Cancelada",VLOOKUP(B78,'BASE DE DADOS OPS'!$B$5:$P$9635,14,FALSE),"Liquidação Cancelada")</f>
        <v>1072.76</v>
      </c>
      <c r="AA78" s="4">
        <f>IF(X78&lt;&gt;"Liquidação Cancelada",VLOOKUP(B78,'BASE DE DADOS OPS'!$B$5:$P$9635,13,FALSE),"Liquidação Cancelada")</f>
        <v>6651.18</v>
      </c>
      <c r="AB78" s="4">
        <f t="shared" si="16"/>
        <v>6651.18</v>
      </c>
      <c r="AC78" s="3">
        <f t="shared" si="17"/>
        <v>-9.0949470177292824E-13</v>
      </c>
      <c r="AD78" s="62"/>
    </row>
    <row r="79" spans="1:30" s="63" customFormat="1" ht="24.95" customHeight="1" x14ac:dyDescent="0.2">
      <c r="A79" s="55" t="str">
        <f t="shared" si="9"/>
        <v>1441|1440011|117|2025|64487796000131|3920|8931,71</v>
      </c>
      <c r="B79" s="55" t="str">
        <f t="shared" si="10"/>
        <v>1441|1440011|117|2025|2944</v>
      </c>
      <c r="C79" s="61" t="str">
        <f t="shared" si="11"/>
        <v>1440011|2944</v>
      </c>
      <c r="D79" s="77">
        <v>1441</v>
      </c>
      <c r="E79" s="77">
        <v>1440011</v>
      </c>
      <c r="F79" s="75" t="str">
        <f t="shared" si="12"/>
        <v>117/2025</v>
      </c>
      <c r="G79" s="77">
        <v>117</v>
      </c>
      <c r="H79" s="77">
        <v>2025</v>
      </c>
      <c r="I79" s="75" t="str">
        <f t="shared" si="13"/>
        <v>10.1</v>
      </c>
      <c r="J79" s="31">
        <v>10</v>
      </c>
      <c r="K79" s="31">
        <v>1</v>
      </c>
      <c r="L79" s="31">
        <v>64487796000131</v>
      </c>
      <c r="M79" s="32" t="s">
        <v>177</v>
      </c>
      <c r="N79" s="31">
        <v>3920</v>
      </c>
      <c r="O79" s="32" t="s">
        <v>126</v>
      </c>
      <c r="P79" s="18">
        <v>45786</v>
      </c>
      <c r="Q79" s="31">
        <v>4</v>
      </c>
      <c r="R79" s="33">
        <v>8931.7099999999991</v>
      </c>
      <c r="S79" s="33">
        <v>0</v>
      </c>
      <c r="T79" s="33">
        <v>0</v>
      </c>
      <c r="U79" s="72">
        <f t="shared" si="14"/>
        <v>8931.7099999999991</v>
      </c>
      <c r="V79" s="18">
        <f>IF(X79&lt;&gt;"Liquidação Cancelada",VLOOKUP(B79,'BASE DE DADOS OPS'!$B$4:$P$9650,10,FALSE),"Liquidação Cancelada")</f>
        <v>45790</v>
      </c>
      <c r="W79" s="35">
        <f t="shared" si="15"/>
        <v>2</v>
      </c>
      <c r="X79" s="31">
        <f>VLOOKUP(A79,'BASE DE DADOS OPS'!$A$4:$P$9650,12,FALSE)</f>
        <v>2944</v>
      </c>
      <c r="Y79" s="4">
        <f>IF(X79&lt;&gt;"Liquidação Cancelada",VLOOKUP(B79,'BASE DE DADOS OPS'!$B$5:$P$9635,12,FALSE),"Liquidação Cancelada")</f>
        <v>8931.7099999999991</v>
      </c>
      <c r="Z79" s="4">
        <f>IF(X79&lt;&gt;"Liquidação Cancelada",VLOOKUP(B79,'BASE DE DADOS OPS'!$B$5:$P$9635,14,FALSE),"Liquidação Cancelada")</f>
        <v>428.72</v>
      </c>
      <c r="AA79" s="4">
        <f>IF(X79&lt;&gt;"Liquidação Cancelada",VLOOKUP(B79,'BASE DE DADOS OPS'!$B$5:$P$9635,13,FALSE),"Liquidação Cancelada")</f>
        <v>8502.99</v>
      </c>
      <c r="AB79" s="4">
        <f t="shared" si="16"/>
        <v>8502.99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1441|1440011|118|2025|82839425653|3611|12000</v>
      </c>
      <c r="B80" s="55" t="str">
        <f t="shared" si="10"/>
        <v>1441|1440011|118|2025|2912</v>
      </c>
      <c r="C80" s="61" t="str">
        <f t="shared" si="11"/>
        <v>1440011|2912</v>
      </c>
      <c r="D80" s="77">
        <v>1441</v>
      </c>
      <c r="E80" s="77">
        <v>1440011</v>
      </c>
      <c r="F80" s="75" t="str">
        <f t="shared" si="12"/>
        <v>118/2025</v>
      </c>
      <c r="G80" s="77">
        <v>118</v>
      </c>
      <c r="H80" s="77">
        <v>2025</v>
      </c>
      <c r="I80" s="75" t="str">
        <f t="shared" si="13"/>
        <v>10.1</v>
      </c>
      <c r="J80" s="31">
        <v>10</v>
      </c>
      <c r="K80" s="31">
        <v>1</v>
      </c>
      <c r="L80" s="31">
        <v>82839425653</v>
      </c>
      <c r="M80" s="32" t="s">
        <v>178</v>
      </c>
      <c r="N80" s="31">
        <v>3611</v>
      </c>
      <c r="O80" s="32" t="s">
        <v>126</v>
      </c>
      <c r="P80" s="18">
        <v>45786</v>
      </c>
      <c r="Q80" s="31">
        <v>4</v>
      </c>
      <c r="R80" s="33">
        <v>12000</v>
      </c>
      <c r="S80" s="33">
        <v>0</v>
      </c>
      <c r="T80" s="33">
        <v>0</v>
      </c>
      <c r="U80" s="72">
        <f t="shared" si="14"/>
        <v>12000</v>
      </c>
      <c r="V80" s="18">
        <f>IF(X80&lt;&gt;"Liquidação Cancelada",VLOOKUP(B80,'BASE DE DADOS OPS'!$B$4:$P$9650,10,FALSE),"Liquidação Cancelada")</f>
        <v>45789</v>
      </c>
      <c r="W80" s="35">
        <f t="shared" si="15"/>
        <v>1</v>
      </c>
      <c r="X80" s="31">
        <f>VLOOKUP(A80,'BASE DE DADOS OPS'!$A$4:$P$9650,12,FALSE)</f>
        <v>2912</v>
      </c>
      <c r="Y80" s="4">
        <f>IF(X80&lt;&gt;"Liquidação Cancelada",VLOOKUP(B80,'BASE DE DADOS OPS'!$B$5:$P$9635,12,FALSE),"Liquidação Cancelada")</f>
        <v>12000</v>
      </c>
      <c r="Z80" s="4">
        <f>IF(X80&lt;&gt;"Liquidação Cancelada",VLOOKUP(B80,'BASE DE DADOS OPS'!$B$5:$P$9635,14,FALSE),"Liquidação Cancelada")</f>
        <v>2248.6799999999998</v>
      </c>
      <c r="AA80" s="4">
        <f>IF(X80&lt;&gt;"Liquidação Cancelada",VLOOKUP(B80,'BASE DE DADOS OPS'!$B$5:$P$9635,13,FALSE),"Liquidação Cancelada")</f>
        <v>9751.32</v>
      </c>
      <c r="AB80" s="4">
        <f t="shared" si="16"/>
        <v>9751.32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1441|1440011|119|2025|4928579895|3611|7327,92</v>
      </c>
      <c r="B81" s="55" t="str">
        <f t="shared" si="10"/>
        <v>1441|1440011|119|2025|2926</v>
      </c>
      <c r="C81" s="61" t="str">
        <f t="shared" si="11"/>
        <v>1440011|2926</v>
      </c>
      <c r="D81" s="77">
        <v>1441</v>
      </c>
      <c r="E81" s="77">
        <v>1440011</v>
      </c>
      <c r="F81" s="75" t="str">
        <f t="shared" si="12"/>
        <v>119/2025</v>
      </c>
      <c r="G81" s="77">
        <v>119</v>
      </c>
      <c r="H81" s="77">
        <v>2025</v>
      </c>
      <c r="I81" s="75" t="str">
        <f t="shared" si="13"/>
        <v>10.1</v>
      </c>
      <c r="J81" s="31">
        <v>10</v>
      </c>
      <c r="K81" s="31">
        <v>1</v>
      </c>
      <c r="L81" s="31">
        <v>4928579895</v>
      </c>
      <c r="M81" s="32" t="s">
        <v>179</v>
      </c>
      <c r="N81" s="31">
        <v>3611</v>
      </c>
      <c r="O81" s="32" t="s">
        <v>126</v>
      </c>
      <c r="P81" s="18">
        <v>45786</v>
      </c>
      <c r="Q81" s="31">
        <v>4</v>
      </c>
      <c r="R81" s="33">
        <v>7327.92</v>
      </c>
      <c r="S81" s="33">
        <v>0</v>
      </c>
      <c r="T81" s="33">
        <v>0</v>
      </c>
      <c r="U81" s="72">
        <f t="shared" si="14"/>
        <v>7327.92</v>
      </c>
      <c r="V81" s="18">
        <f>IF(X81&lt;&gt;"Liquidação Cancelada",VLOOKUP(B81,'BASE DE DADOS OPS'!$B$4:$P$9650,10,FALSE),"Liquidação Cancelada")</f>
        <v>45789</v>
      </c>
      <c r="W81" s="35">
        <f t="shared" si="15"/>
        <v>1</v>
      </c>
      <c r="X81" s="31">
        <f>VLOOKUP(A81,'BASE DE DADOS OPS'!$A$4:$P$9650,12,FALSE)</f>
        <v>2926</v>
      </c>
      <c r="Y81" s="4">
        <f>IF(X81&lt;&gt;"Liquidação Cancelada",VLOOKUP(B81,'BASE DE DADOS OPS'!$B$5:$P$9635,12,FALSE),"Liquidação Cancelada")</f>
        <v>7327.92</v>
      </c>
      <c r="Z81" s="4">
        <f>IF(X81&lt;&gt;"Liquidação Cancelada",VLOOKUP(B81,'BASE DE DADOS OPS'!$B$5:$P$9635,14,FALSE),"Liquidação Cancelada")</f>
        <v>963.85</v>
      </c>
      <c r="AA81" s="4">
        <f>IF(X81&lt;&gt;"Liquidação Cancelada",VLOOKUP(B81,'BASE DE DADOS OPS'!$B$5:$P$9635,13,FALSE),"Liquidação Cancelada")</f>
        <v>6364.07</v>
      </c>
      <c r="AB81" s="4">
        <f t="shared" si="16"/>
        <v>6364.07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1441|1440011|120|2025|24596892687|3611|3622,87</v>
      </c>
      <c r="B82" s="55" t="str">
        <f t="shared" si="10"/>
        <v>1441|1440011|120|2025|2919</v>
      </c>
      <c r="C82" s="61" t="str">
        <f t="shared" si="11"/>
        <v>1440011|2919</v>
      </c>
      <c r="D82" s="77">
        <v>1441</v>
      </c>
      <c r="E82" s="77">
        <v>1440011</v>
      </c>
      <c r="F82" s="75" t="str">
        <f t="shared" si="12"/>
        <v>120/2025</v>
      </c>
      <c r="G82" s="77">
        <v>120</v>
      </c>
      <c r="H82" s="77">
        <v>2025</v>
      </c>
      <c r="I82" s="75" t="str">
        <f t="shared" si="13"/>
        <v>10.1</v>
      </c>
      <c r="J82" s="31">
        <v>10</v>
      </c>
      <c r="K82" s="31">
        <v>1</v>
      </c>
      <c r="L82" s="31">
        <v>24596892687</v>
      </c>
      <c r="M82" s="32" t="s">
        <v>180</v>
      </c>
      <c r="N82" s="31">
        <v>3611</v>
      </c>
      <c r="O82" s="32" t="s">
        <v>126</v>
      </c>
      <c r="P82" s="18">
        <v>45786</v>
      </c>
      <c r="Q82" s="31">
        <v>4</v>
      </c>
      <c r="R82" s="33">
        <v>3622.87</v>
      </c>
      <c r="S82" s="33">
        <v>0</v>
      </c>
      <c r="T82" s="33">
        <v>0</v>
      </c>
      <c r="U82" s="72">
        <f t="shared" si="14"/>
        <v>3622.87</v>
      </c>
      <c r="V82" s="18">
        <f>IF(X82&lt;&gt;"Liquidação Cancelada",VLOOKUP(B82,'BASE DE DADOS OPS'!$B$4:$P$9650,10,FALSE),"Liquidação Cancelada")</f>
        <v>45789</v>
      </c>
      <c r="W82" s="35">
        <f t="shared" si="15"/>
        <v>1</v>
      </c>
      <c r="X82" s="31">
        <f>VLOOKUP(A82,'BASE DE DADOS OPS'!$A$4:$P$9650,12,FALSE)</f>
        <v>2919</v>
      </c>
      <c r="Y82" s="4">
        <f>IF(X82&lt;&gt;"Liquidação Cancelada",VLOOKUP(B82,'BASE DE DADOS OPS'!$B$5:$P$9635,12,FALSE),"Liquidação Cancelada")</f>
        <v>3622.87</v>
      </c>
      <c r="Z82" s="4">
        <f>IF(X82&lt;&gt;"Liquidação Cancelada",VLOOKUP(B82,'BASE DE DADOS OPS'!$B$5:$P$9635,14,FALSE),"Liquidação Cancelada")</f>
        <v>77.27</v>
      </c>
      <c r="AA82" s="4">
        <f>IF(X82&lt;&gt;"Liquidação Cancelada",VLOOKUP(B82,'BASE DE DADOS OPS'!$B$5:$P$9635,13,FALSE),"Liquidação Cancelada")</f>
        <v>3545.6</v>
      </c>
      <c r="AB82" s="4">
        <f t="shared" si="16"/>
        <v>3545.6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1441|1440011|122|2025|86784552687|3611|5129,12</v>
      </c>
      <c r="B83" s="55" t="str">
        <f t="shared" si="10"/>
        <v>1441|1440011|122|2025|2922</v>
      </c>
      <c r="C83" s="61" t="str">
        <f t="shared" si="11"/>
        <v>1440011|2922</v>
      </c>
      <c r="D83" s="77">
        <v>1441</v>
      </c>
      <c r="E83" s="77">
        <v>1440011</v>
      </c>
      <c r="F83" s="75" t="str">
        <f t="shared" si="12"/>
        <v>122/2025</v>
      </c>
      <c r="G83" s="77">
        <v>122</v>
      </c>
      <c r="H83" s="77">
        <v>2025</v>
      </c>
      <c r="I83" s="75" t="str">
        <f t="shared" si="13"/>
        <v>10.1</v>
      </c>
      <c r="J83" s="31">
        <v>10</v>
      </c>
      <c r="K83" s="31">
        <v>1</v>
      </c>
      <c r="L83" s="31">
        <v>86784552687</v>
      </c>
      <c r="M83" s="32" t="s">
        <v>184</v>
      </c>
      <c r="N83" s="31">
        <v>3611</v>
      </c>
      <c r="O83" s="32" t="s">
        <v>126</v>
      </c>
      <c r="P83" s="18">
        <v>45786</v>
      </c>
      <c r="Q83" s="31">
        <v>4</v>
      </c>
      <c r="R83" s="33">
        <v>5129.12</v>
      </c>
      <c r="S83" s="33">
        <v>0</v>
      </c>
      <c r="T83" s="33">
        <v>0</v>
      </c>
      <c r="U83" s="72">
        <f t="shared" si="14"/>
        <v>5129.12</v>
      </c>
      <c r="V83" s="18">
        <f>IF(X83&lt;&gt;"Liquidação Cancelada",VLOOKUP(B83,'BASE DE DADOS OPS'!$B$4:$P$9650,10,FALSE),"Liquidação Cancelada")</f>
        <v>45789</v>
      </c>
      <c r="W83" s="35">
        <f t="shared" si="15"/>
        <v>1</v>
      </c>
      <c r="X83" s="31">
        <f>VLOOKUP(A83,'BASE DE DADOS OPS'!$A$4:$P$9650,12,FALSE)</f>
        <v>2922</v>
      </c>
      <c r="Y83" s="4">
        <f>IF(X83&lt;&gt;"Liquidação Cancelada",VLOOKUP(B83,'BASE DE DADOS OPS'!$B$5:$P$9635,12,FALSE),"Liquidação Cancelada")</f>
        <v>5129.12</v>
      </c>
      <c r="Z83" s="4">
        <f>IF(X83&lt;&gt;"Liquidação Cancelada",VLOOKUP(B83,'BASE DE DADOS OPS'!$B$5:$P$9635,14,FALSE),"Liquidação Cancelada")</f>
        <v>364.2</v>
      </c>
      <c r="AA83" s="4">
        <f>IF(X83&lt;&gt;"Liquidação Cancelada",VLOOKUP(B83,'BASE DE DADOS OPS'!$B$5:$P$9635,13,FALSE),"Liquidação Cancelada")</f>
        <v>4764.92</v>
      </c>
      <c r="AB83" s="4">
        <f t="shared" si="16"/>
        <v>4764.92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1441|1440011|124|2025|10212674650|3611|3800</v>
      </c>
      <c r="B84" s="55" t="str">
        <f t="shared" si="10"/>
        <v>1441|1440011|124|2025|2929</v>
      </c>
      <c r="C84" s="61" t="str">
        <f t="shared" si="11"/>
        <v>1440011|2929</v>
      </c>
      <c r="D84" s="77">
        <v>1441</v>
      </c>
      <c r="E84" s="77">
        <v>1440011</v>
      </c>
      <c r="F84" s="75" t="str">
        <f t="shared" si="12"/>
        <v>124/2025</v>
      </c>
      <c r="G84" s="77">
        <v>124</v>
      </c>
      <c r="H84" s="77">
        <v>2025</v>
      </c>
      <c r="I84" s="75" t="str">
        <f t="shared" si="13"/>
        <v>10.1</v>
      </c>
      <c r="J84" s="31">
        <v>10</v>
      </c>
      <c r="K84" s="31">
        <v>1</v>
      </c>
      <c r="L84" s="31">
        <v>10212674650</v>
      </c>
      <c r="M84" s="32" t="s">
        <v>185</v>
      </c>
      <c r="N84" s="31">
        <v>3611</v>
      </c>
      <c r="O84" s="32" t="s">
        <v>126</v>
      </c>
      <c r="P84" s="18">
        <v>45786</v>
      </c>
      <c r="Q84" s="31">
        <v>4</v>
      </c>
      <c r="R84" s="33">
        <v>3800</v>
      </c>
      <c r="S84" s="33">
        <v>0</v>
      </c>
      <c r="T84" s="33">
        <v>0</v>
      </c>
      <c r="U84" s="72">
        <f t="shared" si="14"/>
        <v>3800</v>
      </c>
      <c r="V84" s="18">
        <f>IF(X84&lt;&gt;"Liquidação Cancelada",VLOOKUP(B84,'BASE DE DADOS OPS'!$B$4:$P$9650,10,FALSE),"Liquidação Cancelada")</f>
        <v>45789</v>
      </c>
      <c r="W84" s="35">
        <f t="shared" si="15"/>
        <v>1</v>
      </c>
      <c r="X84" s="31">
        <f>VLOOKUP(A84,'BASE DE DADOS OPS'!$A$4:$P$9650,12,FALSE)</f>
        <v>2929</v>
      </c>
      <c r="Y84" s="4">
        <f>IF(X84&lt;&gt;"Liquidação Cancelada",VLOOKUP(B84,'BASE DE DADOS OPS'!$B$5:$P$9635,12,FALSE),"Liquidação Cancelada")</f>
        <v>3800</v>
      </c>
      <c r="Z84" s="4">
        <f>IF(X84&lt;&gt;"Liquidação Cancelada",VLOOKUP(B84,'BASE DE DADOS OPS'!$B$5:$P$9635,14,FALSE),"Liquidação Cancelada")</f>
        <v>103.84</v>
      </c>
      <c r="AA84" s="4">
        <f>IF(X84&lt;&gt;"Liquidação Cancelada",VLOOKUP(B84,'BASE DE DADOS OPS'!$B$5:$P$9635,13,FALSE),"Liquidação Cancelada")</f>
        <v>3696.16</v>
      </c>
      <c r="AB84" s="4">
        <f t="shared" si="16"/>
        <v>3696.16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1441|1440011|125|2025|62297406649|3611|1859,17</v>
      </c>
      <c r="B85" s="55" t="str">
        <f t="shared" si="10"/>
        <v>1441|1440011|125|2025|2920</v>
      </c>
      <c r="C85" s="61" t="str">
        <f t="shared" si="11"/>
        <v>1440011|2920</v>
      </c>
      <c r="D85" s="77">
        <v>1441</v>
      </c>
      <c r="E85" s="77">
        <v>1440011</v>
      </c>
      <c r="F85" s="75" t="str">
        <f t="shared" si="12"/>
        <v>125/2025</v>
      </c>
      <c r="G85" s="77">
        <v>125</v>
      </c>
      <c r="H85" s="77">
        <v>2025</v>
      </c>
      <c r="I85" s="75" t="str">
        <f t="shared" si="13"/>
        <v>10.1</v>
      </c>
      <c r="J85" s="31">
        <v>10</v>
      </c>
      <c r="K85" s="31">
        <v>1</v>
      </c>
      <c r="L85" s="31">
        <v>62297406649</v>
      </c>
      <c r="M85" s="32" t="s">
        <v>186</v>
      </c>
      <c r="N85" s="31">
        <v>3611</v>
      </c>
      <c r="O85" s="32" t="s">
        <v>126</v>
      </c>
      <c r="P85" s="18">
        <v>45786</v>
      </c>
      <c r="Q85" s="31">
        <v>4</v>
      </c>
      <c r="R85" s="33">
        <v>1859.17</v>
      </c>
      <c r="S85" s="33">
        <v>0</v>
      </c>
      <c r="T85" s="33">
        <v>0</v>
      </c>
      <c r="U85" s="72">
        <f t="shared" si="14"/>
        <v>1859.17</v>
      </c>
      <c r="V85" s="18">
        <f>IF(X85&lt;&gt;"Liquidação Cancelada",VLOOKUP(B85,'BASE DE DADOS OPS'!$B$4:$P$9650,10,FALSE),"Liquidação Cancelada")</f>
        <v>45789</v>
      </c>
      <c r="W85" s="35">
        <f t="shared" si="15"/>
        <v>1</v>
      </c>
      <c r="X85" s="31">
        <f>VLOOKUP(A85,'BASE DE DADOS OPS'!$A$4:$P$9650,12,FALSE)</f>
        <v>2920</v>
      </c>
      <c r="Y85" s="4">
        <f>IF(X85&lt;&gt;"Liquidação Cancelada",VLOOKUP(B85,'BASE DE DADOS OPS'!$B$5:$P$9635,12,FALSE),"Liquidação Cancelada")</f>
        <v>1859.17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1859.17</v>
      </c>
      <c r="AB85" s="4">
        <f t="shared" si="16"/>
        <v>1859.17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1441|1440011|127|2025|98321560687|3611|3354,23</v>
      </c>
      <c r="B86" s="55" t="str">
        <f t="shared" si="10"/>
        <v>1441|1440011|127|2025|2924</v>
      </c>
      <c r="C86" s="61" t="str">
        <f t="shared" si="11"/>
        <v>1440011|2924</v>
      </c>
      <c r="D86" s="77">
        <v>1441</v>
      </c>
      <c r="E86" s="77">
        <v>1440011</v>
      </c>
      <c r="F86" s="75" t="str">
        <f t="shared" si="12"/>
        <v>127/2025</v>
      </c>
      <c r="G86" s="77">
        <v>127</v>
      </c>
      <c r="H86" s="77">
        <v>2025</v>
      </c>
      <c r="I86" s="75" t="str">
        <f t="shared" si="13"/>
        <v>10.1</v>
      </c>
      <c r="J86" s="31">
        <v>10</v>
      </c>
      <c r="K86" s="31">
        <v>1</v>
      </c>
      <c r="L86" s="31">
        <v>98321560687</v>
      </c>
      <c r="M86" s="32" t="s">
        <v>188</v>
      </c>
      <c r="N86" s="31">
        <v>3611</v>
      </c>
      <c r="O86" s="32" t="s">
        <v>126</v>
      </c>
      <c r="P86" s="18">
        <v>45786</v>
      </c>
      <c r="Q86" s="31">
        <v>4</v>
      </c>
      <c r="R86" s="33">
        <v>3354.23</v>
      </c>
      <c r="S86" s="33">
        <v>0</v>
      </c>
      <c r="T86" s="33">
        <v>0</v>
      </c>
      <c r="U86" s="72">
        <f t="shared" si="14"/>
        <v>3354.23</v>
      </c>
      <c r="V86" s="18">
        <f>IF(X86&lt;&gt;"Liquidação Cancelada",VLOOKUP(B86,'BASE DE DADOS OPS'!$B$4:$P$9650,10,FALSE),"Liquidação Cancelada")</f>
        <v>45789</v>
      </c>
      <c r="W86" s="35">
        <f t="shared" si="15"/>
        <v>1</v>
      </c>
      <c r="X86" s="31">
        <f>VLOOKUP(A86,'BASE DE DADOS OPS'!$A$4:$P$9650,12,FALSE)</f>
        <v>2924</v>
      </c>
      <c r="Y86" s="4">
        <f>IF(X86&lt;&gt;"Liquidação Cancelada",VLOOKUP(B86,'BASE DE DADOS OPS'!$B$5:$P$9635,12,FALSE),"Liquidação Cancelada")</f>
        <v>3354.23</v>
      </c>
      <c r="Z86" s="4">
        <f>IF(X86&lt;&gt;"Liquidação Cancelada",VLOOKUP(B86,'BASE DE DADOS OPS'!$B$5:$P$9635,14,FALSE),"Liquidação Cancelada")</f>
        <v>39.76</v>
      </c>
      <c r="AA86" s="4">
        <f>IF(X86&lt;&gt;"Liquidação Cancelada",VLOOKUP(B86,'BASE DE DADOS OPS'!$B$5:$P$9635,13,FALSE),"Liquidação Cancelada")</f>
        <v>3314.47</v>
      </c>
      <c r="AB86" s="4">
        <f t="shared" si="16"/>
        <v>3314.47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1441|1440011|128|2025|56653212653|3611|1999,27</v>
      </c>
      <c r="B87" s="55" t="str">
        <f t="shared" si="10"/>
        <v>1441|1440011|128|2025|2925</v>
      </c>
      <c r="C87" s="61" t="str">
        <f t="shared" si="11"/>
        <v>1440011|2925</v>
      </c>
      <c r="D87" s="77">
        <v>1441</v>
      </c>
      <c r="E87" s="77">
        <v>1440011</v>
      </c>
      <c r="F87" s="75" t="str">
        <f t="shared" si="12"/>
        <v>128/2025</v>
      </c>
      <c r="G87" s="77">
        <v>128</v>
      </c>
      <c r="H87" s="77">
        <v>2025</v>
      </c>
      <c r="I87" s="75" t="str">
        <f t="shared" si="13"/>
        <v>10.1</v>
      </c>
      <c r="J87" s="31">
        <v>10</v>
      </c>
      <c r="K87" s="31">
        <v>1</v>
      </c>
      <c r="L87" s="31">
        <v>56653212653</v>
      </c>
      <c r="M87" s="32" t="s">
        <v>189</v>
      </c>
      <c r="N87" s="31">
        <v>3611</v>
      </c>
      <c r="O87" s="32" t="s">
        <v>126</v>
      </c>
      <c r="P87" s="18">
        <v>45786</v>
      </c>
      <c r="Q87" s="31">
        <v>4</v>
      </c>
      <c r="R87" s="33">
        <v>1999.27</v>
      </c>
      <c r="S87" s="33">
        <v>0</v>
      </c>
      <c r="T87" s="33">
        <v>0</v>
      </c>
      <c r="U87" s="72">
        <f t="shared" si="14"/>
        <v>1999.27</v>
      </c>
      <c r="V87" s="18">
        <f>IF(X87&lt;&gt;"Liquidação Cancelada",VLOOKUP(B87,'BASE DE DADOS OPS'!$B$4:$P$9650,10,FALSE),"Liquidação Cancelada")</f>
        <v>45789</v>
      </c>
      <c r="W87" s="35">
        <f t="shared" si="15"/>
        <v>1</v>
      </c>
      <c r="X87" s="31">
        <f>VLOOKUP(A87,'BASE DE DADOS OPS'!$A$4:$P$9650,12,FALSE)</f>
        <v>2925</v>
      </c>
      <c r="Y87" s="4">
        <f>IF(X87&lt;&gt;"Liquidação Cancelada",VLOOKUP(B87,'BASE DE DADOS OPS'!$B$5:$P$9635,12,FALSE),"Liquidação Cancelada")</f>
        <v>1999.27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1999.27</v>
      </c>
      <c r="AB87" s="4">
        <f t="shared" si="16"/>
        <v>1999.27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1441|1440011|162|2025|45347438000189|3920|15000</v>
      </c>
      <c r="B88" s="55" t="str">
        <f t="shared" si="10"/>
        <v>1441|1440011|162|2025|2942</v>
      </c>
      <c r="C88" s="61" t="str">
        <f t="shared" si="11"/>
        <v>1440011|2942</v>
      </c>
      <c r="D88" s="77">
        <v>1441</v>
      </c>
      <c r="E88" s="77">
        <v>1440011</v>
      </c>
      <c r="F88" s="75" t="str">
        <f t="shared" si="12"/>
        <v>162/2025</v>
      </c>
      <c r="G88" s="77">
        <v>162</v>
      </c>
      <c r="H88" s="77">
        <v>2025</v>
      </c>
      <c r="I88" s="75" t="str">
        <f t="shared" si="13"/>
        <v>10.1</v>
      </c>
      <c r="J88" s="31">
        <v>10</v>
      </c>
      <c r="K88" s="31">
        <v>1</v>
      </c>
      <c r="L88" s="31">
        <v>45347438000189</v>
      </c>
      <c r="M88" s="32" t="s">
        <v>215</v>
      </c>
      <c r="N88" s="31">
        <v>3920</v>
      </c>
      <c r="O88" s="32" t="s">
        <v>126</v>
      </c>
      <c r="P88" s="18">
        <v>45786</v>
      </c>
      <c r="Q88" s="31">
        <v>4</v>
      </c>
      <c r="R88" s="33">
        <v>15000</v>
      </c>
      <c r="S88" s="33">
        <v>0</v>
      </c>
      <c r="T88" s="33">
        <v>0</v>
      </c>
      <c r="U88" s="72">
        <f t="shared" si="14"/>
        <v>15000</v>
      </c>
      <c r="V88" s="18">
        <f>IF(X88&lt;&gt;"Liquidação Cancelada",VLOOKUP(B88,'BASE DE DADOS OPS'!$B$4:$P$9650,10,FALSE),"Liquidação Cancelada")</f>
        <v>45790</v>
      </c>
      <c r="W88" s="35">
        <f t="shared" si="15"/>
        <v>2</v>
      </c>
      <c r="X88" s="31">
        <f>VLOOKUP(A88,'BASE DE DADOS OPS'!$A$4:$P$9650,12,FALSE)</f>
        <v>2942</v>
      </c>
      <c r="Y88" s="4">
        <f>IF(X88&lt;&gt;"Liquidação Cancelada",VLOOKUP(B88,'BASE DE DADOS OPS'!$B$5:$P$9635,12,FALSE),"Liquidação Cancelada")</f>
        <v>15000</v>
      </c>
      <c r="Z88" s="4">
        <f>IF(X88&lt;&gt;"Liquidação Cancelada",VLOOKUP(B88,'BASE DE DADOS OPS'!$B$5:$P$9635,14,FALSE),"Liquidação Cancelada")</f>
        <v>720</v>
      </c>
      <c r="AA88" s="4">
        <f>IF(X88&lt;&gt;"Liquidação Cancelada",VLOOKUP(B88,'BASE DE DADOS OPS'!$B$5:$P$9635,13,FALSE),"Liquidação Cancelada")</f>
        <v>14280</v>
      </c>
      <c r="AB88" s="4">
        <f t="shared" si="16"/>
        <v>14280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1441|1440011|164|2025|7887283000184|3920|6066,14</v>
      </c>
      <c r="B89" s="55" t="str">
        <f t="shared" si="10"/>
        <v>1441|1440011|164|2025|2946</v>
      </c>
      <c r="C89" s="61" t="str">
        <f t="shared" si="11"/>
        <v>1440011|2946</v>
      </c>
      <c r="D89" s="77">
        <v>1441</v>
      </c>
      <c r="E89" s="77">
        <v>1440011</v>
      </c>
      <c r="F89" s="75" t="str">
        <f t="shared" si="12"/>
        <v>164/2025</v>
      </c>
      <c r="G89" s="77">
        <v>164</v>
      </c>
      <c r="H89" s="77">
        <v>2025</v>
      </c>
      <c r="I89" s="75" t="str">
        <f t="shared" si="13"/>
        <v>10.1</v>
      </c>
      <c r="J89" s="31">
        <v>10</v>
      </c>
      <c r="K89" s="31">
        <v>1</v>
      </c>
      <c r="L89" s="31">
        <v>7887283000184</v>
      </c>
      <c r="M89" s="32" t="s">
        <v>217</v>
      </c>
      <c r="N89" s="31">
        <v>3920</v>
      </c>
      <c r="O89" s="32" t="s">
        <v>126</v>
      </c>
      <c r="P89" s="18">
        <v>45786</v>
      </c>
      <c r="Q89" s="31">
        <v>4</v>
      </c>
      <c r="R89" s="33">
        <v>6066.14</v>
      </c>
      <c r="S89" s="33">
        <v>0</v>
      </c>
      <c r="T89" s="33">
        <v>0</v>
      </c>
      <c r="U89" s="72">
        <f t="shared" si="14"/>
        <v>6066.14</v>
      </c>
      <c r="V89" s="18">
        <f>IF(X89&lt;&gt;"Liquidação Cancelada",VLOOKUP(B89,'BASE DE DADOS OPS'!$B$4:$P$9650,10,FALSE),"Liquidação Cancelada")</f>
        <v>45790</v>
      </c>
      <c r="W89" s="35">
        <f t="shared" si="15"/>
        <v>2</v>
      </c>
      <c r="X89" s="31">
        <f>VLOOKUP(A89,'BASE DE DADOS OPS'!$A$4:$P$9650,12,FALSE)</f>
        <v>2946</v>
      </c>
      <c r="Y89" s="4">
        <f>IF(X89&lt;&gt;"Liquidação Cancelada",VLOOKUP(B89,'BASE DE DADOS OPS'!$B$5:$P$9635,12,FALSE),"Liquidação Cancelada")</f>
        <v>6066.14</v>
      </c>
      <c r="Z89" s="4">
        <f>IF(X89&lt;&gt;"Liquidação Cancelada",VLOOKUP(B89,'BASE DE DADOS OPS'!$B$5:$P$9635,14,FALSE),"Liquidação Cancelada")</f>
        <v>291.17</v>
      </c>
      <c r="AA89" s="4">
        <f>IF(X89&lt;&gt;"Liquidação Cancelada",VLOOKUP(B89,'BASE DE DADOS OPS'!$B$5:$P$9635,13,FALSE),"Liquidação Cancelada")</f>
        <v>5774.97</v>
      </c>
      <c r="AB89" s="4">
        <f t="shared" si="16"/>
        <v>5774.97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1441|1440011|165|2025|9069772000154|3920|16479,86</v>
      </c>
      <c r="B90" s="55" t="str">
        <f t="shared" si="10"/>
        <v>1441|1440011|165|2025|2947</v>
      </c>
      <c r="C90" s="61" t="str">
        <f t="shared" si="11"/>
        <v>1440011|2947</v>
      </c>
      <c r="D90" s="77">
        <v>1441</v>
      </c>
      <c r="E90" s="77">
        <v>1440011</v>
      </c>
      <c r="F90" s="75" t="str">
        <f t="shared" si="12"/>
        <v>165/2025</v>
      </c>
      <c r="G90" s="77">
        <v>165</v>
      </c>
      <c r="H90" s="77">
        <v>2025</v>
      </c>
      <c r="I90" s="75" t="str">
        <f t="shared" si="13"/>
        <v>10.1</v>
      </c>
      <c r="J90" s="31">
        <v>10</v>
      </c>
      <c r="K90" s="31">
        <v>1</v>
      </c>
      <c r="L90" s="31">
        <v>9069772000154</v>
      </c>
      <c r="M90" s="32" t="s">
        <v>218</v>
      </c>
      <c r="N90" s="31">
        <v>3920</v>
      </c>
      <c r="O90" s="32" t="s">
        <v>126</v>
      </c>
      <c r="P90" s="18">
        <v>45786</v>
      </c>
      <c r="Q90" s="31">
        <v>4</v>
      </c>
      <c r="R90" s="33">
        <v>16479.86</v>
      </c>
      <c r="S90" s="33">
        <v>0</v>
      </c>
      <c r="T90" s="33">
        <v>0</v>
      </c>
      <c r="U90" s="72">
        <f t="shared" si="14"/>
        <v>16479.86</v>
      </c>
      <c r="V90" s="18">
        <f>IF(X90&lt;&gt;"Liquidação Cancelada",VLOOKUP(B90,'BASE DE DADOS OPS'!$B$4:$P$9650,10,FALSE),"Liquidação Cancelada")</f>
        <v>45790</v>
      </c>
      <c r="W90" s="35">
        <f t="shared" si="15"/>
        <v>2</v>
      </c>
      <c r="X90" s="31">
        <f>VLOOKUP(A90,'BASE DE DADOS OPS'!$A$4:$P$9650,12,FALSE)</f>
        <v>2947</v>
      </c>
      <c r="Y90" s="4">
        <f>IF(X90&lt;&gt;"Liquidação Cancelada",VLOOKUP(B90,'BASE DE DADOS OPS'!$B$5:$P$9635,12,FALSE),"Liquidação Cancelada")</f>
        <v>16479.86</v>
      </c>
      <c r="Z90" s="4">
        <f>IF(X90&lt;&gt;"Liquidação Cancelada",VLOOKUP(B90,'BASE DE DADOS OPS'!$B$5:$P$9635,14,FALSE),"Liquidação Cancelada")</f>
        <v>791.03</v>
      </c>
      <c r="AA90" s="4">
        <f>IF(X90&lt;&gt;"Liquidação Cancelada",VLOOKUP(B90,'BASE DE DADOS OPS'!$B$5:$P$9635,13,FALSE),"Liquidação Cancelada")</f>
        <v>15688.83</v>
      </c>
      <c r="AB90" s="4">
        <f t="shared" si="16"/>
        <v>15688.83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1441|1440011|170|2025|37454422000147|3920|6934,9</v>
      </c>
      <c r="B91" s="55" t="str">
        <f t="shared" si="10"/>
        <v>1441|1440011|170|2025|2983</v>
      </c>
      <c r="C91" s="61" t="str">
        <f t="shared" si="11"/>
        <v>1440011|2983</v>
      </c>
      <c r="D91" s="77">
        <v>1441</v>
      </c>
      <c r="E91" s="77">
        <v>1440011</v>
      </c>
      <c r="F91" s="75" t="str">
        <f t="shared" si="12"/>
        <v>170/2025</v>
      </c>
      <c r="G91" s="77">
        <v>170</v>
      </c>
      <c r="H91" s="77">
        <v>2025</v>
      </c>
      <c r="I91" s="75" t="str">
        <f t="shared" si="13"/>
        <v>10.1</v>
      </c>
      <c r="J91" s="31">
        <v>10</v>
      </c>
      <c r="K91" s="31">
        <v>1</v>
      </c>
      <c r="L91" s="31">
        <v>37454422000147</v>
      </c>
      <c r="M91" s="32" t="s">
        <v>221</v>
      </c>
      <c r="N91" s="31">
        <v>3920</v>
      </c>
      <c r="O91" s="32" t="s">
        <v>126</v>
      </c>
      <c r="P91" s="18">
        <v>45786</v>
      </c>
      <c r="Q91" s="31">
        <v>4</v>
      </c>
      <c r="R91" s="33">
        <v>6934.9</v>
      </c>
      <c r="S91" s="33">
        <v>0</v>
      </c>
      <c r="T91" s="33">
        <v>0</v>
      </c>
      <c r="U91" s="72">
        <f t="shared" si="14"/>
        <v>6934.9</v>
      </c>
      <c r="V91" s="18">
        <f>IF(X91&lt;&gt;"Liquidação Cancelada",VLOOKUP(B91,'BASE DE DADOS OPS'!$B$4:$P$9650,10,FALSE),"Liquidação Cancelada")</f>
        <v>45790</v>
      </c>
      <c r="W91" s="35">
        <f t="shared" si="15"/>
        <v>2</v>
      </c>
      <c r="X91" s="31">
        <f>VLOOKUP(A91,'BASE DE DADOS OPS'!$A$4:$P$9650,12,FALSE)</f>
        <v>2983</v>
      </c>
      <c r="Y91" s="4">
        <f>IF(X91&lt;&gt;"Liquidação Cancelada",VLOOKUP(B91,'BASE DE DADOS OPS'!$B$5:$P$9635,12,FALSE),"Liquidação Cancelada")</f>
        <v>6934.9</v>
      </c>
      <c r="Z91" s="4">
        <f>IF(X91&lt;&gt;"Liquidação Cancelada",VLOOKUP(B91,'BASE DE DADOS OPS'!$B$5:$P$9635,14,FALSE),"Liquidação Cancelada")</f>
        <v>855.77</v>
      </c>
      <c r="AA91" s="4">
        <f>IF(X91&lt;&gt;"Liquidação Cancelada",VLOOKUP(B91,'BASE DE DADOS OPS'!$B$5:$P$9635,13,FALSE),"Liquidação Cancelada")</f>
        <v>6079.13</v>
      </c>
      <c r="AB91" s="4">
        <f t="shared" si="16"/>
        <v>6079.1299999999992</v>
      </c>
      <c r="AC91" s="3">
        <f t="shared" si="17"/>
        <v>9.0949470177292824E-13</v>
      </c>
      <c r="AD91" s="62"/>
    </row>
    <row r="92" spans="1:30" s="63" customFormat="1" ht="24.95" customHeight="1" x14ac:dyDescent="0.2">
      <c r="A92" s="55" t="str">
        <f t="shared" si="9"/>
        <v>1441|1440011|177|2025|7329219000188|3920|21000</v>
      </c>
      <c r="B92" s="55" t="str">
        <f t="shared" si="10"/>
        <v>1441|1440011|177|2025|2982</v>
      </c>
      <c r="C92" s="61" t="str">
        <f t="shared" si="11"/>
        <v>1440011|2982</v>
      </c>
      <c r="D92" s="77">
        <v>1441</v>
      </c>
      <c r="E92" s="77">
        <v>1440011</v>
      </c>
      <c r="F92" s="75" t="str">
        <f t="shared" si="12"/>
        <v>177/2025</v>
      </c>
      <c r="G92" s="77">
        <v>177</v>
      </c>
      <c r="H92" s="77">
        <v>2025</v>
      </c>
      <c r="I92" s="75" t="str">
        <f t="shared" si="13"/>
        <v>10.1</v>
      </c>
      <c r="J92" s="31">
        <v>10</v>
      </c>
      <c r="K92" s="31">
        <v>1</v>
      </c>
      <c r="L92" s="31">
        <v>7329219000188</v>
      </c>
      <c r="M92" s="32" t="s">
        <v>231</v>
      </c>
      <c r="N92" s="31">
        <v>3920</v>
      </c>
      <c r="O92" s="32" t="s">
        <v>126</v>
      </c>
      <c r="P92" s="18">
        <v>45786</v>
      </c>
      <c r="Q92" s="31">
        <v>3</v>
      </c>
      <c r="R92" s="33">
        <v>21000</v>
      </c>
      <c r="S92" s="33">
        <v>0</v>
      </c>
      <c r="T92" s="33">
        <v>0</v>
      </c>
      <c r="U92" s="72">
        <f t="shared" si="14"/>
        <v>21000</v>
      </c>
      <c r="V92" s="18">
        <f>IF(X92&lt;&gt;"Liquidação Cancelada",VLOOKUP(B92,'BASE DE DADOS OPS'!$B$4:$P$9650,10,FALSE),"Liquidação Cancelada")</f>
        <v>45790</v>
      </c>
      <c r="W92" s="35">
        <f t="shared" si="15"/>
        <v>2</v>
      </c>
      <c r="X92" s="31">
        <f>VLOOKUP(A92,'BASE DE DADOS OPS'!$A$4:$P$9650,12,FALSE)</f>
        <v>2982</v>
      </c>
      <c r="Y92" s="4">
        <f>IF(X92&lt;&gt;"Liquidação Cancelada",VLOOKUP(B92,'BASE DE DADOS OPS'!$B$5:$P$9635,12,FALSE),"Liquidação Cancelada")</f>
        <v>21000</v>
      </c>
      <c r="Z92" s="4">
        <f>IF(X92&lt;&gt;"Liquidação Cancelada",VLOOKUP(B92,'BASE DE DADOS OPS'!$B$5:$P$9635,14,FALSE),"Liquidação Cancelada")</f>
        <v>1008</v>
      </c>
      <c r="AA92" s="4">
        <f>IF(X92&lt;&gt;"Liquidação Cancelada",VLOOKUP(B92,'BASE DE DADOS OPS'!$B$5:$P$9635,13,FALSE),"Liquidação Cancelada")</f>
        <v>19992</v>
      </c>
      <c r="AB92" s="4">
        <f t="shared" si="16"/>
        <v>19992</v>
      </c>
      <c r="AC92" s="3">
        <f t="shared" si="17"/>
        <v>0</v>
      </c>
      <c r="AD92" s="62"/>
    </row>
    <row r="93" spans="1:30" s="63" customFormat="1" ht="24.95" customHeight="1" x14ac:dyDescent="0.2">
      <c r="A93" s="55" t="str">
        <f t="shared" si="9"/>
        <v>1441|1440011|195|2025|9264396000159|3920|3893,24</v>
      </c>
      <c r="B93" s="55" t="str">
        <f t="shared" si="10"/>
        <v>1441|1440011|195|2025|2927</v>
      </c>
      <c r="C93" s="61" t="str">
        <f t="shared" si="11"/>
        <v>1440011|2927</v>
      </c>
      <c r="D93" s="77">
        <v>1441</v>
      </c>
      <c r="E93" s="77">
        <v>1440011</v>
      </c>
      <c r="F93" s="75" t="str">
        <f t="shared" si="12"/>
        <v>195/2025</v>
      </c>
      <c r="G93" s="77">
        <v>195</v>
      </c>
      <c r="H93" s="77">
        <v>2025</v>
      </c>
      <c r="I93" s="75" t="str">
        <f t="shared" si="13"/>
        <v>10.1</v>
      </c>
      <c r="J93" s="31">
        <v>10</v>
      </c>
      <c r="K93" s="31">
        <v>1</v>
      </c>
      <c r="L93" s="31">
        <v>9264396000159</v>
      </c>
      <c r="M93" s="32" t="s">
        <v>250</v>
      </c>
      <c r="N93" s="31">
        <v>3920</v>
      </c>
      <c r="O93" s="32" t="s">
        <v>126</v>
      </c>
      <c r="P93" s="18">
        <v>45786</v>
      </c>
      <c r="Q93" s="31">
        <v>4</v>
      </c>
      <c r="R93" s="33">
        <v>3893.24</v>
      </c>
      <c r="S93" s="33">
        <v>0</v>
      </c>
      <c r="T93" s="33">
        <v>0</v>
      </c>
      <c r="U93" s="72">
        <f t="shared" si="14"/>
        <v>3893.24</v>
      </c>
      <c r="V93" s="18">
        <f>IF(X93&lt;&gt;"Liquidação Cancelada",VLOOKUP(B93,'BASE DE DADOS OPS'!$B$4:$P$9650,10,FALSE),"Liquidação Cancelada")</f>
        <v>45789</v>
      </c>
      <c r="W93" s="35">
        <f t="shared" si="15"/>
        <v>1</v>
      </c>
      <c r="X93" s="31">
        <f>VLOOKUP(A93,'BASE DE DADOS OPS'!$A$4:$P$9650,12,FALSE)</f>
        <v>2927</v>
      </c>
      <c r="Y93" s="4">
        <f>IF(X93&lt;&gt;"Liquidação Cancelada",VLOOKUP(B93,'BASE DE DADOS OPS'!$B$5:$P$9635,12,FALSE),"Liquidação Cancelada")</f>
        <v>3893.2400000000002</v>
      </c>
      <c r="Z93" s="4">
        <f>IF(X93&lt;&gt;"Liquidação Cancelada",VLOOKUP(B93,'BASE DE DADOS OPS'!$B$5:$P$9635,14,FALSE),"Liquidação Cancelada")</f>
        <v>186.88</v>
      </c>
      <c r="AA93" s="4">
        <f>IF(X93&lt;&gt;"Liquidação Cancelada",VLOOKUP(B93,'BASE DE DADOS OPS'!$B$5:$P$9635,13,FALSE),"Liquidação Cancelada")</f>
        <v>3706.36</v>
      </c>
      <c r="AB93" s="4">
        <f t="shared" si="16"/>
        <v>3706.36</v>
      </c>
      <c r="AC93" s="3">
        <f t="shared" si="17"/>
        <v>-4.5474735088646412E-13</v>
      </c>
      <c r="AD93" s="62"/>
    </row>
    <row r="94" spans="1:30" s="63" customFormat="1" ht="24.95" customHeight="1" x14ac:dyDescent="0.2">
      <c r="A94" s="55" t="str">
        <f t="shared" si="9"/>
        <v>1441|1440011|196|2025|28771161000106|3920|5316,76</v>
      </c>
      <c r="B94" s="55" t="str">
        <f t="shared" si="10"/>
        <v>1441|1440011|196|2025|2940</v>
      </c>
      <c r="C94" s="61" t="str">
        <f t="shared" si="11"/>
        <v>1440011|2940</v>
      </c>
      <c r="D94" s="77">
        <v>1441</v>
      </c>
      <c r="E94" s="77">
        <v>1440011</v>
      </c>
      <c r="F94" s="75" t="str">
        <f t="shared" si="12"/>
        <v>196/2025</v>
      </c>
      <c r="G94" s="77">
        <v>196</v>
      </c>
      <c r="H94" s="77">
        <v>2025</v>
      </c>
      <c r="I94" s="75" t="str">
        <f t="shared" si="13"/>
        <v>10.1</v>
      </c>
      <c r="J94" s="31">
        <v>10</v>
      </c>
      <c r="K94" s="31">
        <v>1</v>
      </c>
      <c r="L94" s="31">
        <v>28771161000106</v>
      </c>
      <c r="M94" s="32" t="s">
        <v>251</v>
      </c>
      <c r="N94" s="31">
        <v>3920</v>
      </c>
      <c r="O94" s="32" t="s">
        <v>126</v>
      </c>
      <c r="P94" s="18">
        <v>45786</v>
      </c>
      <c r="Q94" s="31">
        <v>4</v>
      </c>
      <c r="R94" s="33">
        <v>5316.76</v>
      </c>
      <c r="S94" s="33">
        <v>0</v>
      </c>
      <c r="T94" s="33">
        <v>0</v>
      </c>
      <c r="U94" s="72">
        <f t="shared" si="14"/>
        <v>5316.76</v>
      </c>
      <c r="V94" s="18">
        <f>IF(X94&lt;&gt;"Liquidação Cancelada",VLOOKUP(B94,'BASE DE DADOS OPS'!$B$4:$P$9650,10,FALSE),"Liquidação Cancelada")</f>
        <v>45790</v>
      </c>
      <c r="W94" s="35">
        <f t="shared" si="15"/>
        <v>2</v>
      </c>
      <c r="X94" s="31">
        <f>VLOOKUP(A94,'BASE DE DADOS OPS'!$A$4:$P$9650,12,FALSE)</f>
        <v>2940</v>
      </c>
      <c r="Y94" s="4">
        <f>IF(X94&lt;&gt;"Liquidação Cancelada",VLOOKUP(B94,'BASE DE DADOS OPS'!$B$5:$P$9635,12,FALSE),"Liquidação Cancelada")</f>
        <v>5316.76</v>
      </c>
      <c r="Z94" s="4">
        <f>IF(X94&lt;&gt;"Liquidação Cancelada",VLOOKUP(B94,'BASE DE DADOS OPS'!$B$5:$P$9635,14,FALSE),"Liquidação Cancelada")</f>
        <v>255.2</v>
      </c>
      <c r="AA94" s="4">
        <f>IF(X94&lt;&gt;"Liquidação Cancelada",VLOOKUP(B94,'BASE DE DADOS OPS'!$B$5:$P$9635,13,FALSE),"Liquidação Cancelada")</f>
        <v>5061.5600000000004</v>
      </c>
      <c r="AB94" s="4">
        <f t="shared" si="16"/>
        <v>5061.5600000000004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1441|1440011|197|2025|5845088000166|3920|29000</v>
      </c>
      <c r="B95" s="55" t="str">
        <f t="shared" si="10"/>
        <v>1441|1440011|197|2025|2941</v>
      </c>
      <c r="C95" s="61" t="str">
        <f t="shared" si="11"/>
        <v>1440011|2941</v>
      </c>
      <c r="D95" s="77">
        <v>1441</v>
      </c>
      <c r="E95" s="77">
        <v>1440011</v>
      </c>
      <c r="F95" s="75" t="str">
        <f t="shared" si="12"/>
        <v>197/2025</v>
      </c>
      <c r="G95" s="77">
        <v>197</v>
      </c>
      <c r="H95" s="77">
        <v>2025</v>
      </c>
      <c r="I95" s="75" t="str">
        <f t="shared" si="13"/>
        <v>10.1</v>
      </c>
      <c r="J95" s="31">
        <v>10</v>
      </c>
      <c r="K95" s="31">
        <v>1</v>
      </c>
      <c r="L95" s="31">
        <v>5845088000166</v>
      </c>
      <c r="M95" s="32" t="s">
        <v>252</v>
      </c>
      <c r="N95" s="31">
        <v>3920</v>
      </c>
      <c r="O95" s="32" t="s">
        <v>126</v>
      </c>
      <c r="P95" s="18">
        <v>45786</v>
      </c>
      <c r="Q95" s="31">
        <v>4</v>
      </c>
      <c r="R95" s="33">
        <v>29000</v>
      </c>
      <c r="S95" s="33">
        <v>0</v>
      </c>
      <c r="T95" s="33">
        <v>0</v>
      </c>
      <c r="U95" s="72">
        <f t="shared" si="14"/>
        <v>29000</v>
      </c>
      <c r="V95" s="18">
        <f>IF(X95&lt;&gt;"Liquidação Cancelada",VLOOKUP(B95,'BASE DE DADOS OPS'!$B$4:$P$9650,10,FALSE),"Liquidação Cancelada")</f>
        <v>45790</v>
      </c>
      <c r="W95" s="35">
        <f t="shared" si="15"/>
        <v>2</v>
      </c>
      <c r="X95" s="31">
        <f>VLOOKUP(A95,'BASE DE DADOS OPS'!$A$4:$P$9650,12,FALSE)</f>
        <v>2941</v>
      </c>
      <c r="Y95" s="4">
        <f>IF(X95&lt;&gt;"Liquidação Cancelada",VLOOKUP(B95,'BASE DE DADOS OPS'!$B$5:$P$9635,12,FALSE),"Liquidação Cancelada")</f>
        <v>29000</v>
      </c>
      <c r="Z95" s="4">
        <f>IF(X95&lt;&gt;"Liquidação Cancelada",VLOOKUP(B95,'BASE DE DADOS OPS'!$B$5:$P$9635,14,FALSE),"Liquidação Cancelada")</f>
        <v>1006.36</v>
      </c>
      <c r="AA95" s="4">
        <f>IF(X95&lt;&gt;"Liquidação Cancelada",VLOOKUP(B95,'BASE DE DADOS OPS'!$B$5:$P$9635,13,FALSE),"Liquidação Cancelada")</f>
        <v>27993.64</v>
      </c>
      <c r="AB95" s="4">
        <f t="shared" si="16"/>
        <v>27993.64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1441|1440011|200|2025|35502073000166|3920|9808,22</v>
      </c>
      <c r="B96" s="55" t="str">
        <f t="shared" si="10"/>
        <v>1441|1440011|200|2025|2931</v>
      </c>
      <c r="C96" s="61" t="str">
        <f t="shared" si="11"/>
        <v>1440011|2931</v>
      </c>
      <c r="D96" s="77">
        <v>1441</v>
      </c>
      <c r="E96" s="77">
        <v>1440011</v>
      </c>
      <c r="F96" s="75" t="str">
        <f t="shared" si="12"/>
        <v>200/2025</v>
      </c>
      <c r="G96" s="77">
        <v>200</v>
      </c>
      <c r="H96" s="77">
        <v>2025</v>
      </c>
      <c r="I96" s="75" t="str">
        <f t="shared" si="13"/>
        <v>10.1</v>
      </c>
      <c r="J96" s="31">
        <v>10</v>
      </c>
      <c r="K96" s="31">
        <v>1</v>
      </c>
      <c r="L96" s="31">
        <v>35502073000166</v>
      </c>
      <c r="M96" s="32" t="s">
        <v>254</v>
      </c>
      <c r="N96" s="31">
        <v>3920</v>
      </c>
      <c r="O96" s="32" t="s">
        <v>126</v>
      </c>
      <c r="P96" s="18">
        <v>45786</v>
      </c>
      <c r="Q96" s="31">
        <v>4</v>
      </c>
      <c r="R96" s="33">
        <v>9808.2199999999993</v>
      </c>
      <c r="S96" s="33">
        <v>0</v>
      </c>
      <c r="T96" s="33">
        <v>0</v>
      </c>
      <c r="U96" s="72">
        <f t="shared" si="14"/>
        <v>9808.2199999999993</v>
      </c>
      <c r="V96" s="18">
        <f>IF(X96&lt;&gt;"Liquidação Cancelada",VLOOKUP(B96,'BASE DE DADOS OPS'!$B$4:$P$9650,10,FALSE),"Liquidação Cancelada")</f>
        <v>45789</v>
      </c>
      <c r="W96" s="35">
        <f t="shared" si="15"/>
        <v>1</v>
      </c>
      <c r="X96" s="31">
        <f>VLOOKUP(A96,'BASE DE DADOS OPS'!$A$4:$P$9650,12,FALSE)</f>
        <v>2931</v>
      </c>
      <c r="Y96" s="4">
        <f>IF(X96&lt;&gt;"Liquidação Cancelada",VLOOKUP(B96,'BASE DE DADOS OPS'!$B$5:$P$9635,12,FALSE),"Liquidação Cancelada")</f>
        <v>9808.2200000000012</v>
      </c>
      <c r="Z96" s="4">
        <f>IF(X96&lt;&gt;"Liquidação Cancelada",VLOOKUP(B96,'BASE DE DADOS OPS'!$B$5:$P$9635,14,FALSE),"Liquidação Cancelada")</f>
        <v>470.79</v>
      </c>
      <c r="AA96" s="4">
        <f>IF(X96&lt;&gt;"Liquidação Cancelada",VLOOKUP(B96,'BASE DE DADOS OPS'!$B$5:$P$9635,13,FALSE),"Liquidação Cancelada")</f>
        <v>9337.43</v>
      </c>
      <c r="AB96" s="4">
        <f t="shared" si="16"/>
        <v>9337.43</v>
      </c>
      <c r="AC96" s="3">
        <f t="shared" si="17"/>
        <v>-1.8189894035458565E-12</v>
      </c>
      <c r="AD96" s="62"/>
    </row>
    <row r="97" spans="1:30" s="63" customFormat="1" ht="24.95" customHeight="1" x14ac:dyDescent="0.2">
      <c r="A97" s="55" t="str">
        <f t="shared" si="9"/>
        <v>1441|1440011|205|2025|12723002000198|3920|4000</v>
      </c>
      <c r="B97" s="55" t="str">
        <f t="shared" si="10"/>
        <v>1441|1440011|205|2025|2984</v>
      </c>
      <c r="C97" s="61" t="str">
        <f t="shared" si="11"/>
        <v>1440011|2984</v>
      </c>
      <c r="D97" s="77">
        <v>1441</v>
      </c>
      <c r="E97" s="77">
        <v>1440011</v>
      </c>
      <c r="F97" s="75" t="str">
        <f t="shared" si="12"/>
        <v>205/2025</v>
      </c>
      <c r="G97" s="77">
        <v>205</v>
      </c>
      <c r="H97" s="77">
        <v>2025</v>
      </c>
      <c r="I97" s="75" t="str">
        <f t="shared" si="13"/>
        <v>10.1</v>
      </c>
      <c r="J97" s="31">
        <v>10</v>
      </c>
      <c r="K97" s="31">
        <v>1</v>
      </c>
      <c r="L97" s="31">
        <v>12723002000198</v>
      </c>
      <c r="M97" s="32" t="s">
        <v>256</v>
      </c>
      <c r="N97" s="31">
        <v>3920</v>
      </c>
      <c r="O97" s="32" t="s">
        <v>126</v>
      </c>
      <c r="P97" s="18">
        <v>45786</v>
      </c>
      <c r="Q97" s="31">
        <v>4</v>
      </c>
      <c r="R97" s="33">
        <v>4000</v>
      </c>
      <c r="S97" s="33">
        <v>0</v>
      </c>
      <c r="T97" s="33">
        <v>0</v>
      </c>
      <c r="U97" s="72">
        <f t="shared" si="14"/>
        <v>4000</v>
      </c>
      <c r="V97" s="18">
        <f>IF(X97&lt;&gt;"Liquidação Cancelada",VLOOKUP(B97,'BASE DE DADOS OPS'!$B$4:$P$9650,10,FALSE),"Liquidação Cancelada")</f>
        <v>45790</v>
      </c>
      <c r="W97" s="35">
        <f t="shared" si="15"/>
        <v>2</v>
      </c>
      <c r="X97" s="31">
        <f>VLOOKUP(A97,'BASE DE DADOS OPS'!$A$4:$P$9650,12,FALSE)</f>
        <v>2984</v>
      </c>
      <c r="Y97" s="4">
        <f>IF(X97&lt;&gt;"Liquidação Cancelada",VLOOKUP(B97,'BASE DE DADOS OPS'!$B$5:$P$9635,12,FALSE),"Liquidação Cancelada")</f>
        <v>4000</v>
      </c>
      <c r="Z97" s="4">
        <f>IF(X97&lt;&gt;"Liquidação Cancelada",VLOOKUP(B97,'BASE DE DADOS OPS'!$B$5:$P$9635,14,FALSE),"Liquidação Cancelada")</f>
        <v>192</v>
      </c>
      <c r="AA97" s="4">
        <f>IF(X97&lt;&gt;"Liquidação Cancelada",VLOOKUP(B97,'BASE DE DADOS OPS'!$B$5:$P$9635,13,FALSE),"Liquidação Cancelada")</f>
        <v>3808</v>
      </c>
      <c r="AB97" s="4">
        <f t="shared" si="16"/>
        <v>3808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1441|1440011|222|2025|7290137000177|3999|7566,75</v>
      </c>
      <c r="B98" s="55" t="str">
        <f t="shared" si="10"/>
        <v>1441|1440011|222|2025|2909</v>
      </c>
      <c r="C98" s="61" t="str">
        <f t="shared" si="11"/>
        <v>1440011|2909</v>
      </c>
      <c r="D98" s="77">
        <v>1441</v>
      </c>
      <c r="E98" s="77">
        <v>1440011</v>
      </c>
      <c r="F98" s="75" t="str">
        <f t="shared" si="12"/>
        <v>222/2025</v>
      </c>
      <c r="G98" s="77">
        <v>222</v>
      </c>
      <c r="H98" s="77">
        <v>2025</v>
      </c>
      <c r="I98" s="75" t="str">
        <f t="shared" si="13"/>
        <v>10.1</v>
      </c>
      <c r="J98" s="31">
        <v>10</v>
      </c>
      <c r="K98" s="31">
        <v>1</v>
      </c>
      <c r="L98" s="31">
        <v>7290137000177</v>
      </c>
      <c r="M98" s="32" t="s">
        <v>268</v>
      </c>
      <c r="N98" s="31">
        <v>3999</v>
      </c>
      <c r="O98" s="32" t="s">
        <v>225</v>
      </c>
      <c r="P98" s="18">
        <v>45786</v>
      </c>
      <c r="Q98" s="31">
        <v>4</v>
      </c>
      <c r="R98" s="33">
        <v>7965</v>
      </c>
      <c r="S98" s="33">
        <v>398.25</v>
      </c>
      <c r="T98" s="33">
        <v>0</v>
      </c>
      <c r="U98" s="72">
        <f t="shared" si="14"/>
        <v>7566.75</v>
      </c>
      <c r="V98" s="18">
        <f>IF(X98&lt;&gt;"Liquidação Cancelada",VLOOKUP(B98,'BASE DE DADOS OPS'!$B$4:$P$9650,10,FALSE),"Liquidação Cancelada")</f>
        <v>45789</v>
      </c>
      <c r="W98" s="35">
        <f t="shared" si="15"/>
        <v>1</v>
      </c>
      <c r="X98" s="31">
        <f>VLOOKUP(A98,'BASE DE DADOS OPS'!$A$4:$P$9650,12,FALSE)</f>
        <v>2909</v>
      </c>
      <c r="Y98" s="4">
        <f>IF(X98&lt;&gt;"Liquidação Cancelada",VLOOKUP(B98,'BASE DE DADOS OPS'!$B$5:$P$9635,12,FALSE),"Liquidação Cancelada")</f>
        <v>7566.75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7566.75</v>
      </c>
      <c r="AB98" s="4">
        <f t="shared" si="16"/>
        <v>7566.75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1441|1440011|236|2025|40574380000192|3920|194356,62</v>
      </c>
      <c r="B99" s="55" t="str">
        <f t="shared" si="10"/>
        <v>1441|1440011|236|2025|2980</v>
      </c>
      <c r="C99" s="61" t="str">
        <f t="shared" si="11"/>
        <v>1440011|2980</v>
      </c>
      <c r="D99" s="77">
        <v>1441</v>
      </c>
      <c r="E99" s="77">
        <v>1440011</v>
      </c>
      <c r="F99" s="75" t="str">
        <f t="shared" si="12"/>
        <v>236/2025</v>
      </c>
      <c r="G99" s="77">
        <v>236</v>
      </c>
      <c r="H99" s="77">
        <v>2025</v>
      </c>
      <c r="I99" s="75" t="str">
        <f t="shared" si="13"/>
        <v>10.1</v>
      </c>
      <c r="J99" s="31">
        <v>10</v>
      </c>
      <c r="K99" s="31">
        <v>1</v>
      </c>
      <c r="L99" s="31">
        <v>40574380000192</v>
      </c>
      <c r="M99" s="32" t="s">
        <v>274</v>
      </c>
      <c r="N99" s="31">
        <v>3920</v>
      </c>
      <c r="O99" s="32" t="s">
        <v>126</v>
      </c>
      <c r="P99" s="18">
        <v>45786</v>
      </c>
      <c r="Q99" s="31">
        <v>4</v>
      </c>
      <c r="R99" s="33">
        <v>194356.62</v>
      </c>
      <c r="S99" s="33">
        <v>0</v>
      </c>
      <c r="T99" s="33">
        <v>0</v>
      </c>
      <c r="U99" s="72">
        <f t="shared" si="14"/>
        <v>194356.62</v>
      </c>
      <c r="V99" s="18">
        <f>IF(X99&lt;&gt;"Liquidação Cancelada",VLOOKUP(B99,'BASE DE DADOS OPS'!$B$4:$P$9650,10,FALSE),"Liquidação Cancelada")</f>
        <v>45790</v>
      </c>
      <c r="W99" s="35">
        <f t="shared" si="15"/>
        <v>2</v>
      </c>
      <c r="X99" s="31">
        <f>VLOOKUP(A99,'BASE DE DADOS OPS'!$A$4:$P$9650,12,FALSE)</f>
        <v>2980</v>
      </c>
      <c r="Y99" s="4">
        <f>IF(X99&lt;&gt;"Liquidação Cancelada",VLOOKUP(B99,'BASE DE DADOS OPS'!$B$5:$P$9635,12,FALSE),"Liquidação Cancelada")</f>
        <v>194356.62</v>
      </c>
      <c r="Z99" s="4">
        <f>IF(X99&lt;&gt;"Liquidação Cancelada",VLOOKUP(B99,'BASE DE DADOS OPS'!$B$5:$P$9635,14,FALSE),"Liquidação Cancelada")</f>
        <v>9329.1200000000008</v>
      </c>
      <c r="AA99" s="4">
        <f>IF(X99&lt;&gt;"Liquidação Cancelada",VLOOKUP(B99,'BASE DE DADOS OPS'!$B$5:$P$9635,13,FALSE),"Liquidação Cancelada")</f>
        <v>185027.5</v>
      </c>
      <c r="AB99" s="4">
        <f t="shared" si="16"/>
        <v>185027.5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1441|1440011|293|2025|5487631000109|9329|476,04</v>
      </c>
      <c r="B100" s="55" t="str">
        <f t="shared" si="10"/>
        <v>1441|1440011|293|2025|276</v>
      </c>
      <c r="C100" s="61" t="str">
        <f t="shared" si="11"/>
        <v>1440011|276</v>
      </c>
      <c r="D100" s="77">
        <v>1441</v>
      </c>
      <c r="E100" s="77">
        <v>1440011</v>
      </c>
      <c r="F100" s="75" t="str">
        <f t="shared" si="12"/>
        <v>293/2025</v>
      </c>
      <c r="G100" s="77">
        <v>293</v>
      </c>
      <c r="H100" s="77">
        <v>2025</v>
      </c>
      <c r="I100" s="75" t="str">
        <f t="shared" si="13"/>
        <v>10.1</v>
      </c>
      <c r="J100" s="31">
        <v>10</v>
      </c>
      <c r="K100" s="31">
        <v>1</v>
      </c>
      <c r="L100" s="31">
        <v>5487631000109</v>
      </c>
      <c r="M100" s="32" t="s">
        <v>293</v>
      </c>
      <c r="N100" s="31">
        <v>9329</v>
      </c>
      <c r="O100" s="32" t="s">
        <v>294</v>
      </c>
      <c r="P100" s="18">
        <v>45786</v>
      </c>
      <c r="Q100" s="31">
        <v>3</v>
      </c>
      <c r="R100" s="33">
        <v>476.04</v>
      </c>
      <c r="S100" s="33">
        <v>0</v>
      </c>
      <c r="T100" s="33">
        <v>0</v>
      </c>
      <c r="U100" s="72">
        <f t="shared" si="14"/>
        <v>476.04</v>
      </c>
      <c r="V100" s="18">
        <f>IF(X100&lt;&gt;"Liquidação Cancelada",VLOOKUP(B100,'BASE DE DADOS OPS'!$B$4:$P$9650,10,FALSE),"Liquidação Cancelada")</f>
        <v>45790</v>
      </c>
      <c r="W100" s="35">
        <f t="shared" si="15"/>
        <v>2</v>
      </c>
      <c r="X100" s="31">
        <f>VLOOKUP(A100,'BASE DE DADOS OPS'!$A$4:$P$9650,12,FALSE)</f>
        <v>276</v>
      </c>
      <c r="Y100" s="4">
        <f>IF(X100&lt;&gt;"Liquidação Cancelada",VLOOKUP(B100,'BASE DE DADOS OPS'!$B$5:$P$9635,12,FALSE),"Liquidação Cancelada")</f>
        <v>476.04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476.04</v>
      </c>
      <c r="AB100" s="4">
        <f t="shared" si="16"/>
        <v>476.04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1441|1440011|293|2025|5487631000109|9329|576,35</v>
      </c>
      <c r="B101" s="55" t="str">
        <f t="shared" si="10"/>
        <v>1441|1440011|293|2025|277</v>
      </c>
      <c r="C101" s="61" t="str">
        <f t="shared" si="11"/>
        <v>1440011|277</v>
      </c>
      <c r="D101" s="77">
        <v>1441</v>
      </c>
      <c r="E101" s="77">
        <v>1440011</v>
      </c>
      <c r="F101" s="75" t="str">
        <f t="shared" si="12"/>
        <v>293/2025</v>
      </c>
      <c r="G101" s="77">
        <v>293</v>
      </c>
      <c r="H101" s="77">
        <v>2025</v>
      </c>
      <c r="I101" s="75" t="str">
        <f t="shared" si="13"/>
        <v>10.1</v>
      </c>
      <c r="J101" s="31">
        <v>10</v>
      </c>
      <c r="K101" s="31">
        <v>1</v>
      </c>
      <c r="L101" s="31">
        <v>5487631000109</v>
      </c>
      <c r="M101" s="32" t="s">
        <v>293</v>
      </c>
      <c r="N101" s="31">
        <v>9329</v>
      </c>
      <c r="O101" s="32" t="s">
        <v>294</v>
      </c>
      <c r="P101" s="18">
        <v>45786</v>
      </c>
      <c r="Q101" s="31">
        <v>4</v>
      </c>
      <c r="R101" s="33">
        <v>576.35</v>
      </c>
      <c r="S101" s="33">
        <v>0</v>
      </c>
      <c r="T101" s="33">
        <v>0</v>
      </c>
      <c r="U101" s="72">
        <f t="shared" si="14"/>
        <v>576.35</v>
      </c>
      <c r="V101" s="18">
        <f>IF(X101&lt;&gt;"Liquidação Cancelada",VLOOKUP(B101,'BASE DE DADOS OPS'!$B$4:$P$9650,10,FALSE),"Liquidação Cancelada")</f>
        <v>45790</v>
      </c>
      <c r="W101" s="35">
        <f t="shared" si="15"/>
        <v>2</v>
      </c>
      <c r="X101" s="31">
        <f>VLOOKUP(A101,'BASE DE DADOS OPS'!$A$4:$P$9650,12,FALSE)</f>
        <v>277</v>
      </c>
      <c r="Y101" s="4">
        <f>IF(X101&lt;&gt;"Liquidação Cancelada",VLOOKUP(B101,'BASE DE DADOS OPS'!$B$5:$P$9635,12,FALSE),"Liquidação Cancelada")</f>
        <v>576.35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576.35</v>
      </c>
      <c r="AB101" s="4">
        <f t="shared" si="16"/>
        <v>576.35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1441|1440011|293|2025|5487631000109|9329|843,21</v>
      </c>
      <c r="B102" s="55" t="str">
        <f t="shared" si="10"/>
        <v>1441|1440011|293|2025|278</v>
      </c>
      <c r="C102" s="61" t="str">
        <f t="shared" si="11"/>
        <v>1440011|278</v>
      </c>
      <c r="D102" s="77">
        <v>1441</v>
      </c>
      <c r="E102" s="77">
        <v>1440011</v>
      </c>
      <c r="F102" s="75" t="str">
        <f t="shared" si="12"/>
        <v>293/2025</v>
      </c>
      <c r="G102" s="77">
        <v>293</v>
      </c>
      <c r="H102" s="77">
        <v>2025</v>
      </c>
      <c r="I102" s="75" t="str">
        <f t="shared" si="13"/>
        <v>10.1</v>
      </c>
      <c r="J102" s="31">
        <v>10</v>
      </c>
      <c r="K102" s="31">
        <v>1</v>
      </c>
      <c r="L102" s="31">
        <v>5487631000109</v>
      </c>
      <c r="M102" s="32" t="s">
        <v>293</v>
      </c>
      <c r="N102" s="31">
        <v>9329</v>
      </c>
      <c r="O102" s="32" t="s">
        <v>294</v>
      </c>
      <c r="P102" s="18">
        <v>45786</v>
      </c>
      <c r="Q102" s="31">
        <v>5</v>
      </c>
      <c r="R102" s="33">
        <v>843.21</v>
      </c>
      <c r="S102" s="33">
        <v>0</v>
      </c>
      <c r="T102" s="33">
        <v>0</v>
      </c>
      <c r="U102" s="72">
        <f t="shared" si="14"/>
        <v>843.21</v>
      </c>
      <c r="V102" s="18">
        <f>IF(X102&lt;&gt;"Liquidação Cancelada",VLOOKUP(B102,'BASE DE DADOS OPS'!$B$4:$P$9650,10,FALSE),"Liquidação Cancelada")</f>
        <v>45790</v>
      </c>
      <c r="W102" s="35">
        <f t="shared" si="15"/>
        <v>2</v>
      </c>
      <c r="X102" s="31">
        <f>VLOOKUP(A102,'BASE DE DADOS OPS'!$A$4:$P$9650,12,FALSE)</f>
        <v>278</v>
      </c>
      <c r="Y102" s="4">
        <f>IF(X102&lt;&gt;"Liquidação Cancelada",VLOOKUP(B102,'BASE DE DADOS OPS'!$B$5:$P$9635,12,FALSE),"Liquidação Cancelada")</f>
        <v>843.21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843.21</v>
      </c>
      <c r="AB102" s="4">
        <f t="shared" si="16"/>
        <v>843.21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1441|1440005|19|2025|26759927000101|3017|2484,8</v>
      </c>
      <c r="B103" s="55" t="str">
        <f t="shared" si="10"/>
        <v>1441|1440005|19|2025|107</v>
      </c>
      <c r="C103" s="61" t="str">
        <f t="shared" si="11"/>
        <v>1440005|107</v>
      </c>
      <c r="D103" s="77">
        <v>1441</v>
      </c>
      <c r="E103" s="77">
        <v>1440005</v>
      </c>
      <c r="F103" s="75" t="str">
        <f t="shared" si="12"/>
        <v>19/2025</v>
      </c>
      <c r="G103" s="77">
        <v>19</v>
      </c>
      <c r="H103" s="77">
        <v>2025</v>
      </c>
      <c r="I103" s="75" t="str">
        <f t="shared" si="13"/>
        <v>10.1</v>
      </c>
      <c r="J103" s="31">
        <v>10</v>
      </c>
      <c r="K103" s="31">
        <v>1</v>
      </c>
      <c r="L103" s="31">
        <v>26759927000101</v>
      </c>
      <c r="M103" s="32" t="s">
        <v>113</v>
      </c>
      <c r="N103" s="31">
        <v>3017</v>
      </c>
      <c r="O103" s="32" t="s">
        <v>114</v>
      </c>
      <c r="P103" s="18">
        <v>45789</v>
      </c>
      <c r="Q103" s="31">
        <v>6</v>
      </c>
      <c r="R103" s="33">
        <v>2484.8000000000002</v>
      </c>
      <c r="S103" s="33">
        <v>0</v>
      </c>
      <c r="T103" s="33">
        <v>0</v>
      </c>
      <c r="U103" s="72">
        <f t="shared" si="14"/>
        <v>2484.8000000000002</v>
      </c>
      <c r="V103" s="18">
        <f>IF(X103&lt;&gt;"Liquidação Cancelada",VLOOKUP(B103,'BASE DE DADOS OPS'!$B$4:$P$9650,10,FALSE),"Liquidação Cancelada")</f>
        <v>45792</v>
      </c>
      <c r="W103" s="35">
        <f t="shared" si="15"/>
        <v>3</v>
      </c>
      <c r="X103" s="31">
        <f>VLOOKUP(A103,'BASE DE DADOS OPS'!$A$4:$P$9650,12,FALSE)</f>
        <v>107</v>
      </c>
      <c r="Y103" s="4">
        <f>IF(X103&lt;&gt;"Liquidação Cancelada",VLOOKUP(B103,'BASE DE DADOS OPS'!$B$5:$P$9635,12,FALSE),"Liquidação Cancelada")</f>
        <v>2484.8000000000002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2484.8000000000002</v>
      </c>
      <c r="AB103" s="4">
        <f t="shared" si="16"/>
        <v>2484.8000000000002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1441|1440011|66|2025|14408503649|3611|6642,37</v>
      </c>
      <c r="B104" s="55" t="str">
        <f t="shared" si="10"/>
        <v>1441|1440011|66|2025|3005</v>
      </c>
      <c r="C104" s="61" t="str">
        <f t="shared" si="11"/>
        <v>1440011|3005</v>
      </c>
      <c r="D104" s="77">
        <v>1441</v>
      </c>
      <c r="E104" s="77">
        <v>1440011</v>
      </c>
      <c r="F104" s="75" t="str">
        <f t="shared" si="12"/>
        <v>66/2025</v>
      </c>
      <c r="G104" s="77">
        <v>66</v>
      </c>
      <c r="H104" s="77">
        <v>2025</v>
      </c>
      <c r="I104" s="75" t="str">
        <f t="shared" si="13"/>
        <v>10.1</v>
      </c>
      <c r="J104" s="31">
        <v>10</v>
      </c>
      <c r="K104" s="31">
        <v>1</v>
      </c>
      <c r="L104" s="31">
        <v>14408503649</v>
      </c>
      <c r="M104" s="32" t="s">
        <v>128</v>
      </c>
      <c r="N104" s="31">
        <v>3611</v>
      </c>
      <c r="O104" s="32" t="s">
        <v>126</v>
      </c>
      <c r="P104" s="18">
        <v>45789</v>
      </c>
      <c r="Q104" s="31">
        <v>4</v>
      </c>
      <c r="R104" s="33">
        <v>6642.37</v>
      </c>
      <c r="S104" s="33">
        <v>0</v>
      </c>
      <c r="T104" s="33">
        <v>0</v>
      </c>
      <c r="U104" s="72">
        <f t="shared" si="14"/>
        <v>6642.37</v>
      </c>
      <c r="V104" s="18">
        <f>IF(X104&lt;&gt;"Liquidação Cancelada",VLOOKUP(B104,'BASE DE DADOS OPS'!$B$4:$P$9650,10,FALSE),"Liquidação Cancelada")</f>
        <v>45791</v>
      </c>
      <c r="W104" s="35">
        <f t="shared" si="15"/>
        <v>2</v>
      </c>
      <c r="X104" s="31">
        <f>VLOOKUP(A104,'BASE DE DADOS OPS'!$A$4:$P$9650,12,FALSE)</f>
        <v>3005</v>
      </c>
      <c r="Y104" s="4">
        <f>IF(X104&lt;&gt;"Liquidação Cancelada",VLOOKUP(B104,'BASE DE DADOS OPS'!$B$5:$P$9635,12,FALSE),"Liquidação Cancelada")</f>
        <v>6642.37</v>
      </c>
      <c r="Z104" s="4">
        <f>IF(X104&lt;&gt;"Liquidação Cancelada",VLOOKUP(B104,'BASE DE DADOS OPS'!$B$5:$P$9635,14,FALSE),"Liquidação Cancelada")</f>
        <v>775.33</v>
      </c>
      <c r="AA104" s="4">
        <f>IF(X104&lt;&gt;"Liquidação Cancelada",VLOOKUP(B104,'BASE DE DADOS OPS'!$B$5:$P$9635,13,FALSE),"Liquidação Cancelada")</f>
        <v>5867.04</v>
      </c>
      <c r="AB104" s="4">
        <f t="shared" si="16"/>
        <v>5867.04</v>
      </c>
      <c r="AC104" s="3">
        <f t="shared" si="17"/>
        <v>0</v>
      </c>
      <c r="AD104" s="62"/>
    </row>
    <row r="105" spans="1:30" s="63" customFormat="1" ht="24.95" customHeight="1" x14ac:dyDescent="0.2">
      <c r="A105" s="55" t="str">
        <f t="shared" si="9"/>
        <v>1441|1440011|69|2025|66606667615|3611|6914,83</v>
      </c>
      <c r="B105" s="55" t="str">
        <f t="shared" si="10"/>
        <v>1441|1440011|69|2025|2995</v>
      </c>
      <c r="C105" s="61" t="str">
        <f t="shared" si="11"/>
        <v>1440011|2995</v>
      </c>
      <c r="D105" s="77">
        <v>1441</v>
      </c>
      <c r="E105" s="77">
        <v>1440011</v>
      </c>
      <c r="F105" s="75" t="str">
        <f t="shared" si="12"/>
        <v>69/2025</v>
      </c>
      <c r="G105" s="77">
        <v>69</v>
      </c>
      <c r="H105" s="77">
        <v>2025</v>
      </c>
      <c r="I105" s="75" t="str">
        <f t="shared" si="13"/>
        <v>10.1</v>
      </c>
      <c r="J105" s="31">
        <v>10</v>
      </c>
      <c r="K105" s="31">
        <v>1</v>
      </c>
      <c r="L105" s="31">
        <v>66606667615</v>
      </c>
      <c r="M105" s="32" t="s">
        <v>131</v>
      </c>
      <c r="N105" s="31">
        <v>3611</v>
      </c>
      <c r="O105" s="32" t="s">
        <v>126</v>
      </c>
      <c r="P105" s="18">
        <v>45789</v>
      </c>
      <c r="Q105" s="31">
        <v>4</v>
      </c>
      <c r="R105" s="33">
        <v>6914.83</v>
      </c>
      <c r="S105" s="33">
        <v>0</v>
      </c>
      <c r="T105" s="33">
        <v>0</v>
      </c>
      <c r="U105" s="72">
        <f t="shared" si="14"/>
        <v>6914.83</v>
      </c>
      <c r="V105" s="18">
        <f>IF(X105&lt;&gt;"Liquidação Cancelada",VLOOKUP(B105,'BASE DE DADOS OPS'!$B$4:$P$9650,10,FALSE),"Liquidação Cancelada")</f>
        <v>45791</v>
      </c>
      <c r="W105" s="35">
        <f t="shared" si="15"/>
        <v>2</v>
      </c>
      <c r="X105" s="31">
        <f>VLOOKUP(A105,'BASE DE DADOS OPS'!$A$4:$P$9650,12,FALSE)</f>
        <v>2995</v>
      </c>
      <c r="Y105" s="4">
        <f>IF(X105&lt;&gt;"Liquidação Cancelada",VLOOKUP(B105,'BASE DE DADOS OPS'!$B$5:$P$9635,12,FALSE),"Liquidação Cancelada")</f>
        <v>6914.83</v>
      </c>
      <c r="Z105" s="4">
        <f>IF(X105&lt;&gt;"Liquidação Cancelada",VLOOKUP(B105,'BASE DE DADOS OPS'!$B$5:$P$9635,14,FALSE),"Liquidação Cancelada")</f>
        <v>850.25</v>
      </c>
      <c r="AA105" s="4">
        <f>IF(X105&lt;&gt;"Liquidação Cancelada",VLOOKUP(B105,'BASE DE DADOS OPS'!$B$5:$P$9635,13,FALSE),"Liquidação Cancelada")</f>
        <v>6064.58</v>
      </c>
      <c r="AB105" s="4">
        <f t="shared" si="16"/>
        <v>6064.58</v>
      </c>
      <c r="AC105" s="3">
        <f t="shared" si="17"/>
        <v>0</v>
      </c>
      <c r="AD105" s="62"/>
    </row>
    <row r="106" spans="1:30" s="63" customFormat="1" ht="24.95" customHeight="1" x14ac:dyDescent="0.2">
      <c r="A106" s="55" t="str">
        <f t="shared" si="9"/>
        <v>1441|1440011|87|2025|17709692000144|3920|29071,77</v>
      </c>
      <c r="B106" s="55" t="str">
        <f t="shared" si="10"/>
        <v>1441|1440011|87|2025|3010</v>
      </c>
      <c r="C106" s="61" t="str">
        <f t="shared" si="11"/>
        <v>1440011|3010</v>
      </c>
      <c r="D106" s="77">
        <v>1441</v>
      </c>
      <c r="E106" s="77">
        <v>1440011</v>
      </c>
      <c r="F106" s="75" t="str">
        <f t="shared" si="12"/>
        <v>87/2025</v>
      </c>
      <c r="G106" s="77">
        <v>87</v>
      </c>
      <c r="H106" s="77">
        <v>2025</v>
      </c>
      <c r="I106" s="75" t="str">
        <f t="shared" si="13"/>
        <v>10.1</v>
      </c>
      <c r="J106" s="31">
        <v>10</v>
      </c>
      <c r="K106" s="31">
        <v>1</v>
      </c>
      <c r="L106" s="31">
        <v>17709692000144</v>
      </c>
      <c r="M106" s="32" t="s">
        <v>148</v>
      </c>
      <c r="N106" s="31">
        <v>3920</v>
      </c>
      <c r="O106" s="32" t="s">
        <v>126</v>
      </c>
      <c r="P106" s="18">
        <v>45789</v>
      </c>
      <c r="Q106" s="31">
        <v>4</v>
      </c>
      <c r="R106" s="33">
        <v>29071.77</v>
      </c>
      <c r="S106" s="33">
        <v>0</v>
      </c>
      <c r="T106" s="33">
        <v>0</v>
      </c>
      <c r="U106" s="72">
        <f t="shared" si="14"/>
        <v>29071.77</v>
      </c>
      <c r="V106" s="18">
        <f>IF(X106&lt;&gt;"Liquidação Cancelada",VLOOKUP(B106,'BASE DE DADOS OPS'!$B$4:$P$9650,10,FALSE),"Liquidação Cancelada")</f>
        <v>45791</v>
      </c>
      <c r="W106" s="35">
        <f t="shared" si="15"/>
        <v>2</v>
      </c>
      <c r="X106" s="31">
        <f>VLOOKUP(A106,'BASE DE DADOS OPS'!$A$4:$P$9650,12,FALSE)</f>
        <v>3010</v>
      </c>
      <c r="Y106" s="4">
        <f>IF(X106&lt;&gt;"Liquidação Cancelada",VLOOKUP(B106,'BASE DE DADOS OPS'!$B$5:$P$9635,12,FALSE),"Liquidação Cancelada")</f>
        <v>29071.77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29071.77</v>
      </c>
      <c r="AB106" s="4">
        <f t="shared" si="16"/>
        <v>29071.77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1441|1440011|88|2025|62895958653|3611|1475,22</v>
      </c>
      <c r="B107" s="55" t="str">
        <f t="shared" si="10"/>
        <v>1441|1440011|88|2025|2997</v>
      </c>
      <c r="C107" s="61" t="str">
        <f t="shared" si="11"/>
        <v>1440011|2997</v>
      </c>
      <c r="D107" s="77">
        <v>1441</v>
      </c>
      <c r="E107" s="77">
        <v>1440011</v>
      </c>
      <c r="F107" s="75" t="str">
        <f t="shared" si="12"/>
        <v>88/2025</v>
      </c>
      <c r="G107" s="77">
        <v>88</v>
      </c>
      <c r="H107" s="77">
        <v>2025</v>
      </c>
      <c r="I107" s="75" t="str">
        <f t="shared" si="13"/>
        <v>10.1</v>
      </c>
      <c r="J107" s="31">
        <v>10</v>
      </c>
      <c r="K107" s="31">
        <v>1</v>
      </c>
      <c r="L107" s="31">
        <v>62895958653</v>
      </c>
      <c r="M107" s="32" t="s">
        <v>149</v>
      </c>
      <c r="N107" s="31">
        <v>3611</v>
      </c>
      <c r="O107" s="32" t="s">
        <v>126</v>
      </c>
      <c r="P107" s="18">
        <v>45789</v>
      </c>
      <c r="Q107" s="31">
        <v>4</v>
      </c>
      <c r="R107" s="33">
        <v>1475.22</v>
      </c>
      <c r="S107" s="33">
        <v>0</v>
      </c>
      <c r="T107" s="33">
        <v>0</v>
      </c>
      <c r="U107" s="72">
        <f t="shared" si="14"/>
        <v>1475.22</v>
      </c>
      <c r="V107" s="18">
        <f>IF(X107&lt;&gt;"Liquidação Cancelada",VLOOKUP(B107,'BASE DE DADOS OPS'!$B$4:$P$9650,10,FALSE),"Liquidação Cancelada")</f>
        <v>45791</v>
      </c>
      <c r="W107" s="35">
        <f t="shared" si="15"/>
        <v>2</v>
      </c>
      <c r="X107" s="31">
        <f>VLOOKUP(A107,'BASE DE DADOS OPS'!$A$4:$P$9650,12,FALSE)</f>
        <v>2997</v>
      </c>
      <c r="Y107" s="4">
        <f>IF(X107&lt;&gt;"Liquidação Cancelada",VLOOKUP(B107,'BASE DE DADOS OPS'!$B$5:$P$9635,12,FALSE),"Liquidação Cancelada")</f>
        <v>1475.22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1475.22</v>
      </c>
      <c r="AB107" s="4">
        <f t="shared" si="16"/>
        <v>1475.22</v>
      </c>
      <c r="AC107" s="3">
        <f t="shared" si="17"/>
        <v>0</v>
      </c>
      <c r="AD107" s="62"/>
    </row>
    <row r="108" spans="1:30" s="63" customFormat="1" ht="24.95" customHeight="1" x14ac:dyDescent="0.2">
      <c r="A108" s="55" t="str">
        <f t="shared" si="9"/>
        <v>1441|1440011|89|2025|62897306653|3611|1475,22</v>
      </c>
      <c r="B108" s="55" t="str">
        <f t="shared" si="10"/>
        <v>1441|1440011|89|2025|2999</v>
      </c>
      <c r="C108" s="61" t="str">
        <f t="shared" si="11"/>
        <v>1440011|2999</v>
      </c>
      <c r="D108" s="77">
        <v>1441</v>
      </c>
      <c r="E108" s="77">
        <v>1440011</v>
      </c>
      <c r="F108" s="75" t="str">
        <f t="shared" si="12"/>
        <v>89/2025</v>
      </c>
      <c r="G108" s="77">
        <v>89</v>
      </c>
      <c r="H108" s="77">
        <v>2025</v>
      </c>
      <c r="I108" s="75" t="str">
        <f t="shared" si="13"/>
        <v>10.1</v>
      </c>
      <c r="J108" s="31">
        <v>10</v>
      </c>
      <c r="K108" s="31">
        <v>1</v>
      </c>
      <c r="L108" s="31">
        <v>62897306653</v>
      </c>
      <c r="M108" s="32" t="s">
        <v>150</v>
      </c>
      <c r="N108" s="31">
        <v>3611</v>
      </c>
      <c r="O108" s="32" t="s">
        <v>126</v>
      </c>
      <c r="P108" s="18">
        <v>45789</v>
      </c>
      <c r="Q108" s="31">
        <v>4</v>
      </c>
      <c r="R108" s="33">
        <v>1475.22</v>
      </c>
      <c r="S108" s="33">
        <v>0</v>
      </c>
      <c r="T108" s="33">
        <v>0</v>
      </c>
      <c r="U108" s="72">
        <f t="shared" si="14"/>
        <v>1475.22</v>
      </c>
      <c r="V108" s="18">
        <f>IF(X108&lt;&gt;"Liquidação Cancelada",VLOOKUP(B108,'BASE DE DADOS OPS'!$B$4:$P$9650,10,FALSE),"Liquidação Cancelada")</f>
        <v>45791</v>
      </c>
      <c r="W108" s="35">
        <f t="shared" si="15"/>
        <v>2</v>
      </c>
      <c r="X108" s="31">
        <f>VLOOKUP(A108,'BASE DE DADOS OPS'!$A$4:$P$9650,12,FALSE)</f>
        <v>2999</v>
      </c>
      <c r="Y108" s="4">
        <f>IF(X108&lt;&gt;"Liquidação Cancelada",VLOOKUP(B108,'BASE DE DADOS OPS'!$B$5:$P$9635,12,FALSE),"Liquidação Cancelada")</f>
        <v>1475.22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1475.22</v>
      </c>
      <c r="AB108" s="4">
        <f t="shared" si="16"/>
        <v>1475.22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1441|1440011|90|2025|54565707691|3611|1475,22</v>
      </c>
      <c r="B109" s="55" t="str">
        <f t="shared" si="10"/>
        <v>1441|1440011|90|2025|2996</v>
      </c>
      <c r="C109" s="61" t="str">
        <f t="shared" si="11"/>
        <v>1440011|2996</v>
      </c>
      <c r="D109" s="77">
        <v>1441</v>
      </c>
      <c r="E109" s="77">
        <v>1440011</v>
      </c>
      <c r="F109" s="75" t="str">
        <f t="shared" si="12"/>
        <v>90/2025</v>
      </c>
      <c r="G109" s="77">
        <v>90</v>
      </c>
      <c r="H109" s="77">
        <v>2025</v>
      </c>
      <c r="I109" s="75" t="str">
        <f t="shared" si="13"/>
        <v>10.1</v>
      </c>
      <c r="J109" s="31">
        <v>10</v>
      </c>
      <c r="K109" s="31">
        <v>1</v>
      </c>
      <c r="L109" s="31">
        <v>54565707691</v>
      </c>
      <c r="M109" s="32" t="s">
        <v>151</v>
      </c>
      <c r="N109" s="31">
        <v>3611</v>
      </c>
      <c r="O109" s="32" t="s">
        <v>126</v>
      </c>
      <c r="P109" s="18">
        <v>45789</v>
      </c>
      <c r="Q109" s="31">
        <v>4</v>
      </c>
      <c r="R109" s="33">
        <v>1475.22</v>
      </c>
      <c r="S109" s="33">
        <v>0</v>
      </c>
      <c r="T109" s="33">
        <v>0</v>
      </c>
      <c r="U109" s="72">
        <f t="shared" si="14"/>
        <v>1475.22</v>
      </c>
      <c r="V109" s="18">
        <f>IF(X109&lt;&gt;"Liquidação Cancelada",VLOOKUP(B109,'BASE DE DADOS OPS'!$B$4:$P$9650,10,FALSE),"Liquidação Cancelada")</f>
        <v>45791</v>
      </c>
      <c r="W109" s="35">
        <f t="shared" si="15"/>
        <v>2</v>
      </c>
      <c r="X109" s="31">
        <f>VLOOKUP(A109,'BASE DE DADOS OPS'!$A$4:$P$9650,12,FALSE)</f>
        <v>2996</v>
      </c>
      <c r="Y109" s="4">
        <f>IF(X109&lt;&gt;"Liquidação Cancelada",VLOOKUP(B109,'BASE DE DADOS OPS'!$B$5:$P$9635,12,FALSE),"Liquidação Cancelada")</f>
        <v>1475.22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1475.22</v>
      </c>
      <c r="AB109" s="4">
        <f t="shared" si="16"/>
        <v>1475.22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1441|1440011|92|2025|24046590653|3611|6368,79</v>
      </c>
      <c r="B110" s="55" t="str">
        <f t="shared" si="10"/>
        <v>1441|1440011|92|2025|2972</v>
      </c>
      <c r="C110" s="61" t="str">
        <f t="shared" si="11"/>
        <v>1440011|2972</v>
      </c>
      <c r="D110" s="77">
        <v>1441</v>
      </c>
      <c r="E110" s="77">
        <v>1440011</v>
      </c>
      <c r="F110" s="75" t="str">
        <f t="shared" si="12"/>
        <v>92/2025</v>
      </c>
      <c r="G110" s="77">
        <v>92</v>
      </c>
      <c r="H110" s="77">
        <v>2025</v>
      </c>
      <c r="I110" s="75" t="str">
        <f t="shared" si="13"/>
        <v>10.1</v>
      </c>
      <c r="J110" s="31">
        <v>10</v>
      </c>
      <c r="K110" s="31">
        <v>1</v>
      </c>
      <c r="L110" s="31">
        <v>24046590653</v>
      </c>
      <c r="M110" s="32" t="s">
        <v>152</v>
      </c>
      <c r="N110" s="31">
        <v>3611</v>
      </c>
      <c r="O110" s="32" t="s">
        <v>126</v>
      </c>
      <c r="P110" s="18">
        <v>45789</v>
      </c>
      <c r="Q110" s="31">
        <v>4</v>
      </c>
      <c r="R110" s="33">
        <v>6368.79</v>
      </c>
      <c r="S110" s="33">
        <v>0</v>
      </c>
      <c r="T110" s="33">
        <v>0</v>
      </c>
      <c r="U110" s="72">
        <f t="shared" si="14"/>
        <v>6368.79</v>
      </c>
      <c r="V110" s="18">
        <f>IF(X110&lt;&gt;"Liquidação Cancelada",VLOOKUP(B110,'BASE DE DADOS OPS'!$B$4:$P$9650,10,FALSE),"Liquidação Cancelada")</f>
        <v>45790</v>
      </c>
      <c r="W110" s="35">
        <f t="shared" si="15"/>
        <v>1</v>
      </c>
      <c r="X110" s="31">
        <f>VLOOKUP(A110,'BASE DE DADOS OPS'!$A$4:$P$9650,12,FALSE)</f>
        <v>2972</v>
      </c>
      <c r="Y110" s="4">
        <f>IF(X110&lt;&gt;"Liquidação Cancelada",VLOOKUP(B110,'BASE DE DADOS OPS'!$B$5:$P$9635,12,FALSE),"Liquidação Cancelada")</f>
        <v>6368.79</v>
      </c>
      <c r="Z110" s="4">
        <f>IF(X110&lt;&gt;"Liquidação Cancelada",VLOOKUP(B110,'BASE DE DADOS OPS'!$B$5:$P$9635,14,FALSE),"Liquidação Cancelada")</f>
        <v>700.09</v>
      </c>
      <c r="AA110" s="4">
        <f>IF(X110&lt;&gt;"Liquidação Cancelada",VLOOKUP(B110,'BASE DE DADOS OPS'!$B$5:$P$9635,13,FALSE),"Liquidação Cancelada")</f>
        <v>5668.7</v>
      </c>
      <c r="AB110" s="4">
        <f t="shared" si="16"/>
        <v>5668.7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1441|1440011|95|2025|12104191653|3611|12654,84</v>
      </c>
      <c r="B111" s="55" t="str">
        <f t="shared" si="10"/>
        <v>1441|1440011|95|2025|2990</v>
      </c>
      <c r="C111" s="61" t="str">
        <f t="shared" si="11"/>
        <v>1440011|2990</v>
      </c>
      <c r="D111" s="77">
        <v>1441</v>
      </c>
      <c r="E111" s="77">
        <v>1440011</v>
      </c>
      <c r="F111" s="75" t="str">
        <f t="shared" si="12"/>
        <v>95/2025</v>
      </c>
      <c r="G111" s="77">
        <v>95</v>
      </c>
      <c r="H111" s="77">
        <v>2025</v>
      </c>
      <c r="I111" s="75" t="str">
        <f t="shared" si="13"/>
        <v>10.1</v>
      </c>
      <c r="J111" s="31">
        <v>10</v>
      </c>
      <c r="K111" s="31">
        <v>1</v>
      </c>
      <c r="L111" s="31">
        <v>12104191653</v>
      </c>
      <c r="M111" s="32" t="s">
        <v>155</v>
      </c>
      <c r="N111" s="31">
        <v>3611</v>
      </c>
      <c r="O111" s="32" t="s">
        <v>126</v>
      </c>
      <c r="P111" s="18">
        <v>45789</v>
      </c>
      <c r="Q111" s="31">
        <v>4</v>
      </c>
      <c r="R111" s="33">
        <v>12654.84</v>
      </c>
      <c r="S111" s="33">
        <v>0</v>
      </c>
      <c r="T111" s="33">
        <v>0</v>
      </c>
      <c r="U111" s="72">
        <f t="shared" si="14"/>
        <v>12654.84</v>
      </c>
      <c r="V111" s="18">
        <f>IF(X111&lt;&gt;"Liquidação Cancelada",VLOOKUP(B111,'BASE DE DADOS OPS'!$B$4:$P$9650,10,FALSE),"Liquidação Cancelada")</f>
        <v>45791</v>
      </c>
      <c r="W111" s="35">
        <f t="shared" si="15"/>
        <v>2</v>
      </c>
      <c r="X111" s="31">
        <f>VLOOKUP(A111,'BASE DE DADOS OPS'!$A$4:$P$9650,12,FALSE)</f>
        <v>2990</v>
      </c>
      <c r="Y111" s="4">
        <f>IF(X111&lt;&gt;"Liquidação Cancelada",VLOOKUP(B111,'BASE DE DADOS OPS'!$B$5:$P$9635,12,FALSE),"Liquidação Cancelada")</f>
        <v>12654.84</v>
      </c>
      <c r="Z111" s="4">
        <f>IF(X111&lt;&gt;"Liquidação Cancelada",VLOOKUP(B111,'BASE DE DADOS OPS'!$B$5:$P$9635,14,FALSE),"Liquidação Cancelada")</f>
        <v>2428.7600000000002</v>
      </c>
      <c r="AA111" s="4">
        <f>IF(X111&lt;&gt;"Liquidação Cancelada",VLOOKUP(B111,'BASE DE DADOS OPS'!$B$5:$P$9635,13,FALSE),"Liquidação Cancelada")</f>
        <v>10226.08</v>
      </c>
      <c r="AB111" s="4">
        <f t="shared" si="16"/>
        <v>10226.08</v>
      </c>
      <c r="AC111" s="3">
        <f t="shared" si="17"/>
        <v>0</v>
      </c>
      <c r="AD111" s="62"/>
    </row>
    <row r="112" spans="1:30" s="63" customFormat="1" ht="24.95" customHeight="1" x14ac:dyDescent="0.2">
      <c r="A112" s="55" t="str">
        <f t="shared" si="9"/>
        <v>1441|1440011|98|2025|58352910604|3611|6642,37</v>
      </c>
      <c r="B112" s="55" t="str">
        <f t="shared" si="10"/>
        <v>1441|1440011|98|2025|3006</v>
      </c>
      <c r="C112" s="61" t="str">
        <f t="shared" si="11"/>
        <v>1440011|3006</v>
      </c>
      <c r="D112" s="77">
        <v>1441</v>
      </c>
      <c r="E112" s="77">
        <v>1440011</v>
      </c>
      <c r="F112" s="75" t="str">
        <f t="shared" si="12"/>
        <v>98/2025</v>
      </c>
      <c r="G112" s="77">
        <v>98</v>
      </c>
      <c r="H112" s="77">
        <v>2025</v>
      </c>
      <c r="I112" s="75" t="str">
        <f t="shared" si="13"/>
        <v>10.1</v>
      </c>
      <c r="J112" s="31">
        <v>10</v>
      </c>
      <c r="K112" s="31">
        <v>1</v>
      </c>
      <c r="L112" s="31">
        <v>58352910604</v>
      </c>
      <c r="M112" s="32" t="s">
        <v>158</v>
      </c>
      <c r="N112" s="31">
        <v>3611</v>
      </c>
      <c r="O112" s="32" t="s">
        <v>126</v>
      </c>
      <c r="P112" s="18">
        <v>45789</v>
      </c>
      <c r="Q112" s="31">
        <v>4</v>
      </c>
      <c r="R112" s="33">
        <v>6642.37</v>
      </c>
      <c r="S112" s="33">
        <v>0</v>
      </c>
      <c r="T112" s="33">
        <v>0</v>
      </c>
      <c r="U112" s="72">
        <f t="shared" si="14"/>
        <v>6642.37</v>
      </c>
      <c r="V112" s="18">
        <f>IF(X112&lt;&gt;"Liquidação Cancelada",VLOOKUP(B112,'BASE DE DADOS OPS'!$B$4:$P$9650,10,FALSE),"Liquidação Cancelada")</f>
        <v>45791</v>
      </c>
      <c r="W112" s="35">
        <f t="shared" si="15"/>
        <v>2</v>
      </c>
      <c r="X112" s="31">
        <f>VLOOKUP(A112,'BASE DE DADOS OPS'!$A$4:$P$9650,12,FALSE)</f>
        <v>3006</v>
      </c>
      <c r="Y112" s="4">
        <f>IF(X112&lt;&gt;"Liquidação Cancelada",VLOOKUP(B112,'BASE DE DADOS OPS'!$B$5:$P$9635,12,FALSE),"Liquidação Cancelada")</f>
        <v>6642.37</v>
      </c>
      <c r="Z112" s="4">
        <f>IF(X112&lt;&gt;"Liquidação Cancelada",VLOOKUP(B112,'BASE DE DADOS OPS'!$B$5:$P$9635,14,FALSE),"Liquidação Cancelada")</f>
        <v>775.33</v>
      </c>
      <c r="AA112" s="4">
        <f>IF(X112&lt;&gt;"Liquidação Cancelada",VLOOKUP(B112,'BASE DE DADOS OPS'!$B$5:$P$9635,13,FALSE),"Liquidação Cancelada")</f>
        <v>5867.04</v>
      </c>
      <c r="AB112" s="4">
        <f t="shared" si="16"/>
        <v>5867.04</v>
      </c>
      <c r="AC112" s="3">
        <f t="shared" si="17"/>
        <v>0</v>
      </c>
      <c r="AD112" s="62"/>
    </row>
    <row r="113" spans="1:30" s="63" customFormat="1" ht="24.95" customHeight="1" x14ac:dyDescent="0.2">
      <c r="A113" s="55" t="str">
        <f t="shared" si="9"/>
        <v>1441|1440011|100|2025|96572523691|3611|9223,33</v>
      </c>
      <c r="B113" s="55" t="str">
        <f t="shared" si="10"/>
        <v>1441|1440011|100|2025|2992</v>
      </c>
      <c r="C113" s="61" t="str">
        <f t="shared" si="11"/>
        <v>1440011|2992</v>
      </c>
      <c r="D113" s="77">
        <v>1441</v>
      </c>
      <c r="E113" s="77">
        <v>1440011</v>
      </c>
      <c r="F113" s="75" t="str">
        <f t="shared" si="12"/>
        <v>100/2025</v>
      </c>
      <c r="G113" s="77">
        <v>100</v>
      </c>
      <c r="H113" s="77">
        <v>2025</v>
      </c>
      <c r="I113" s="75" t="str">
        <f t="shared" si="13"/>
        <v>10.1</v>
      </c>
      <c r="J113" s="31">
        <v>10</v>
      </c>
      <c r="K113" s="31">
        <v>1</v>
      </c>
      <c r="L113" s="31">
        <v>96572523691</v>
      </c>
      <c r="M113" s="32" t="s">
        <v>160</v>
      </c>
      <c r="N113" s="31">
        <v>3611</v>
      </c>
      <c r="O113" s="32" t="s">
        <v>126</v>
      </c>
      <c r="P113" s="18">
        <v>45789</v>
      </c>
      <c r="Q113" s="31">
        <v>4</v>
      </c>
      <c r="R113" s="33">
        <v>9223.33</v>
      </c>
      <c r="S113" s="33">
        <v>0</v>
      </c>
      <c r="T113" s="33">
        <v>0</v>
      </c>
      <c r="U113" s="72">
        <f t="shared" si="14"/>
        <v>9223.33</v>
      </c>
      <c r="V113" s="18">
        <f>IF(X113&lt;&gt;"Liquidação Cancelada",VLOOKUP(B113,'BASE DE DADOS OPS'!$B$4:$P$9650,10,FALSE),"Liquidação Cancelada")</f>
        <v>45791</v>
      </c>
      <c r="W113" s="35">
        <f t="shared" si="15"/>
        <v>2</v>
      </c>
      <c r="X113" s="31">
        <f>VLOOKUP(A113,'BASE DE DADOS OPS'!$A$4:$P$9650,12,FALSE)</f>
        <v>2992</v>
      </c>
      <c r="Y113" s="4">
        <f>IF(X113&lt;&gt;"Liquidação Cancelada",VLOOKUP(B113,'BASE DE DADOS OPS'!$B$5:$P$9635,12,FALSE),"Liquidação Cancelada")</f>
        <v>9223.33</v>
      </c>
      <c r="Z113" s="4">
        <f>IF(X113&lt;&gt;"Liquidação Cancelada",VLOOKUP(B113,'BASE DE DADOS OPS'!$B$5:$P$9635,14,FALSE),"Liquidação Cancelada")</f>
        <v>1485.09</v>
      </c>
      <c r="AA113" s="4">
        <f>IF(X113&lt;&gt;"Liquidação Cancelada",VLOOKUP(B113,'BASE DE DADOS OPS'!$B$5:$P$9635,13,FALSE),"Liquidação Cancelada")</f>
        <v>7738.24</v>
      </c>
      <c r="AB113" s="4">
        <f t="shared" si="16"/>
        <v>7738.24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1441|1440011|101|2025|16618025672|3611|3518,27</v>
      </c>
      <c r="B114" s="55" t="str">
        <f t="shared" si="10"/>
        <v>1441|1440011|101|2025|3021</v>
      </c>
      <c r="C114" s="61" t="str">
        <f t="shared" si="11"/>
        <v>1440011|3021</v>
      </c>
      <c r="D114" s="77">
        <v>1441</v>
      </c>
      <c r="E114" s="77">
        <v>1440011</v>
      </c>
      <c r="F114" s="75" t="str">
        <f t="shared" si="12"/>
        <v>101/2025</v>
      </c>
      <c r="G114" s="77">
        <v>101</v>
      </c>
      <c r="H114" s="77">
        <v>2025</v>
      </c>
      <c r="I114" s="75" t="str">
        <f t="shared" si="13"/>
        <v>10.1</v>
      </c>
      <c r="J114" s="31">
        <v>10</v>
      </c>
      <c r="K114" s="31">
        <v>1</v>
      </c>
      <c r="L114" s="31">
        <v>16618025672</v>
      </c>
      <c r="M114" s="32" t="s">
        <v>161</v>
      </c>
      <c r="N114" s="31">
        <v>3611</v>
      </c>
      <c r="O114" s="32" t="s">
        <v>126</v>
      </c>
      <c r="P114" s="18">
        <v>45789</v>
      </c>
      <c r="Q114" s="31">
        <v>4</v>
      </c>
      <c r="R114" s="33">
        <v>3518.27</v>
      </c>
      <c r="S114" s="33">
        <v>0</v>
      </c>
      <c r="T114" s="33">
        <v>0</v>
      </c>
      <c r="U114" s="72">
        <f t="shared" si="14"/>
        <v>3518.27</v>
      </c>
      <c r="V114" s="18">
        <f>IF(X114&lt;&gt;"Liquidação Cancelada",VLOOKUP(B114,'BASE DE DADOS OPS'!$B$4:$P$9650,10,FALSE),"Liquidação Cancelada")</f>
        <v>45791</v>
      </c>
      <c r="W114" s="35">
        <f t="shared" si="15"/>
        <v>2</v>
      </c>
      <c r="X114" s="31">
        <f>VLOOKUP(A114,'BASE DE DADOS OPS'!$A$4:$P$9650,12,FALSE)</f>
        <v>3021</v>
      </c>
      <c r="Y114" s="4">
        <f>IF(X114&lt;&gt;"Liquidação Cancelada",VLOOKUP(B114,'BASE DE DADOS OPS'!$B$5:$P$9635,12,FALSE),"Liquidação Cancelada")</f>
        <v>3518.27</v>
      </c>
      <c r="Z114" s="4">
        <f>IF(X114&lt;&gt;"Liquidação Cancelada",VLOOKUP(B114,'BASE DE DADOS OPS'!$B$5:$P$9635,14,FALSE),"Liquidação Cancelada")</f>
        <v>61.58</v>
      </c>
      <c r="AA114" s="4">
        <f>IF(X114&lt;&gt;"Liquidação Cancelada",VLOOKUP(B114,'BASE DE DADOS OPS'!$B$5:$P$9635,13,FALSE),"Liquidação Cancelada")</f>
        <v>3456.69</v>
      </c>
      <c r="AB114" s="4">
        <f t="shared" si="16"/>
        <v>3456.69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1441|1440011|102|2025|56445180604|3611|3193,84</v>
      </c>
      <c r="B115" s="55" t="str">
        <f t="shared" si="10"/>
        <v>1441|1440011|102|2025|2993</v>
      </c>
      <c r="C115" s="61" t="str">
        <f t="shared" si="11"/>
        <v>1440011|2993</v>
      </c>
      <c r="D115" s="77">
        <v>1441</v>
      </c>
      <c r="E115" s="77">
        <v>1440011</v>
      </c>
      <c r="F115" s="75" t="str">
        <f t="shared" si="12"/>
        <v>102/2025</v>
      </c>
      <c r="G115" s="77">
        <v>102</v>
      </c>
      <c r="H115" s="77">
        <v>2025</v>
      </c>
      <c r="I115" s="75" t="str">
        <f t="shared" si="13"/>
        <v>10.1</v>
      </c>
      <c r="J115" s="31">
        <v>10</v>
      </c>
      <c r="K115" s="31">
        <v>1</v>
      </c>
      <c r="L115" s="31">
        <v>56445180604</v>
      </c>
      <c r="M115" s="32" t="s">
        <v>162</v>
      </c>
      <c r="N115" s="31">
        <v>3611</v>
      </c>
      <c r="O115" s="32" t="s">
        <v>126</v>
      </c>
      <c r="P115" s="18">
        <v>45789</v>
      </c>
      <c r="Q115" s="31">
        <v>4</v>
      </c>
      <c r="R115" s="33">
        <v>3193.84</v>
      </c>
      <c r="S115" s="33">
        <v>0</v>
      </c>
      <c r="T115" s="33">
        <v>0</v>
      </c>
      <c r="U115" s="72">
        <f t="shared" si="14"/>
        <v>3193.84</v>
      </c>
      <c r="V115" s="18">
        <f>IF(X115&lt;&gt;"Liquidação Cancelada",VLOOKUP(B115,'BASE DE DADOS OPS'!$B$4:$P$9650,10,FALSE),"Liquidação Cancelada")</f>
        <v>45791</v>
      </c>
      <c r="W115" s="35">
        <f t="shared" si="15"/>
        <v>2</v>
      </c>
      <c r="X115" s="31">
        <f>VLOOKUP(A115,'BASE DE DADOS OPS'!$A$4:$P$9650,12,FALSE)</f>
        <v>2993</v>
      </c>
      <c r="Y115" s="4">
        <f>IF(X115&lt;&gt;"Liquidação Cancelada",VLOOKUP(B115,'BASE DE DADOS OPS'!$B$5:$P$9635,12,FALSE),"Liquidação Cancelada")</f>
        <v>3193.84</v>
      </c>
      <c r="Z115" s="4">
        <f>IF(X115&lt;&gt;"Liquidação Cancelada",VLOOKUP(B115,'BASE DE DADOS OPS'!$B$5:$P$9635,14,FALSE),"Liquidação Cancelada")</f>
        <v>27.73</v>
      </c>
      <c r="AA115" s="4">
        <f>IF(X115&lt;&gt;"Liquidação Cancelada",VLOOKUP(B115,'BASE DE DADOS OPS'!$B$5:$P$9635,13,FALSE),"Liquidação Cancelada")</f>
        <v>3166.11</v>
      </c>
      <c r="AB115" s="4">
        <f t="shared" si="16"/>
        <v>3166.11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1441|1440011|108|2025|20660570610|3611|13040,43</v>
      </c>
      <c r="B116" s="55" t="str">
        <f t="shared" si="10"/>
        <v>1441|1440011|108|2025|3000</v>
      </c>
      <c r="C116" s="61" t="str">
        <f t="shared" si="11"/>
        <v>1440011|3000</v>
      </c>
      <c r="D116" s="77">
        <v>1441</v>
      </c>
      <c r="E116" s="77">
        <v>1440011</v>
      </c>
      <c r="F116" s="75" t="str">
        <f t="shared" si="12"/>
        <v>108/2025</v>
      </c>
      <c r="G116" s="77">
        <v>108</v>
      </c>
      <c r="H116" s="77">
        <v>2025</v>
      </c>
      <c r="I116" s="75" t="str">
        <f t="shared" si="13"/>
        <v>10.1</v>
      </c>
      <c r="J116" s="31">
        <v>10</v>
      </c>
      <c r="K116" s="31">
        <v>1</v>
      </c>
      <c r="L116" s="31">
        <v>20660570610</v>
      </c>
      <c r="M116" s="32" t="s">
        <v>168</v>
      </c>
      <c r="N116" s="31">
        <v>3611</v>
      </c>
      <c r="O116" s="32" t="s">
        <v>126</v>
      </c>
      <c r="P116" s="18">
        <v>45789</v>
      </c>
      <c r="Q116" s="31">
        <v>4</v>
      </c>
      <c r="R116" s="33">
        <v>13040.43</v>
      </c>
      <c r="S116" s="33">
        <v>0</v>
      </c>
      <c r="T116" s="33">
        <v>0</v>
      </c>
      <c r="U116" s="72">
        <f t="shared" si="14"/>
        <v>13040.43</v>
      </c>
      <c r="V116" s="18">
        <f>IF(X116&lt;&gt;"Liquidação Cancelada",VLOOKUP(B116,'BASE DE DADOS OPS'!$B$4:$P$9650,10,FALSE),"Liquidação Cancelada")</f>
        <v>45791</v>
      </c>
      <c r="W116" s="35">
        <f t="shared" si="15"/>
        <v>2</v>
      </c>
      <c r="X116" s="31">
        <f>VLOOKUP(A116,'BASE DE DADOS OPS'!$A$4:$P$9650,12,FALSE)</f>
        <v>3000</v>
      </c>
      <c r="Y116" s="4">
        <f>IF(X116&lt;&gt;"Liquidação Cancelada",VLOOKUP(B116,'BASE DE DADOS OPS'!$B$5:$P$9635,12,FALSE),"Liquidação Cancelada")</f>
        <v>13040.43</v>
      </c>
      <c r="Z116" s="4">
        <f>IF(X116&lt;&gt;"Liquidação Cancelada",VLOOKUP(B116,'BASE DE DADOS OPS'!$B$5:$P$9635,14,FALSE),"Liquidação Cancelada")</f>
        <v>2534.79</v>
      </c>
      <c r="AA116" s="4">
        <f>IF(X116&lt;&gt;"Liquidação Cancelada",VLOOKUP(B116,'BASE DE DADOS OPS'!$B$5:$P$9635,13,FALSE),"Liquidação Cancelada")</f>
        <v>10505.64</v>
      </c>
      <c r="AB116" s="4">
        <f t="shared" si="16"/>
        <v>10505.64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1441|1440011|121|2025|22884260000100|3921|10455,22</v>
      </c>
      <c r="B117" s="55" t="str">
        <f t="shared" si="10"/>
        <v>1441|1440011|121|2025|2938</v>
      </c>
      <c r="C117" s="61" t="str">
        <f t="shared" si="11"/>
        <v>1440011|2938</v>
      </c>
      <c r="D117" s="77">
        <v>1441</v>
      </c>
      <c r="E117" s="77">
        <v>1440011</v>
      </c>
      <c r="F117" s="75" t="str">
        <f t="shared" si="12"/>
        <v>121/2025</v>
      </c>
      <c r="G117" s="77">
        <v>121</v>
      </c>
      <c r="H117" s="77">
        <v>2025</v>
      </c>
      <c r="I117" s="75" t="str">
        <f t="shared" si="13"/>
        <v>10.1</v>
      </c>
      <c r="J117" s="31">
        <v>10</v>
      </c>
      <c r="K117" s="31">
        <v>1</v>
      </c>
      <c r="L117" s="31">
        <v>22884260000100</v>
      </c>
      <c r="M117" s="32" t="s">
        <v>183</v>
      </c>
      <c r="N117" s="31">
        <v>3921</v>
      </c>
      <c r="O117" s="32" t="s">
        <v>182</v>
      </c>
      <c r="P117" s="18">
        <v>45789</v>
      </c>
      <c r="Q117" s="31">
        <v>4</v>
      </c>
      <c r="R117" s="33">
        <v>11005.5</v>
      </c>
      <c r="S117" s="33">
        <v>550.28</v>
      </c>
      <c r="T117" s="33">
        <v>0</v>
      </c>
      <c r="U117" s="72">
        <f t="shared" si="14"/>
        <v>10455.219999999999</v>
      </c>
      <c r="V117" s="18">
        <f>IF(X117&lt;&gt;"Liquidação Cancelada",VLOOKUP(B117,'BASE DE DADOS OPS'!$B$4:$P$9650,10,FALSE),"Liquidação Cancelada")</f>
        <v>45790</v>
      </c>
      <c r="W117" s="35">
        <f t="shared" si="15"/>
        <v>1</v>
      </c>
      <c r="X117" s="31">
        <f>VLOOKUP(A117,'BASE DE DADOS OPS'!$A$4:$P$9650,12,FALSE)</f>
        <v>2938</v>
      </c>
      <c r="Y117" s="4">
        <f>IF(X117&lt;&gt;"Liquidação Cancelada",VLOOKUP(B117,'BASE DE DADOS OPS'!$B$5:$P$9635,12,FALSE),"Liquidação Cancelada")</f>
        <v>10455.219999999999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10455.219999999999</v>
      </c>
      <c r="AB117" s="4">
        <f t="shared" si="16"/>
        <v>10455.219999999999</v>
      </c>
      <c r="AC117" s="3">
        <f t="shared" si="17"/>
        <v>0</v>
      </c>
      <c r="AD117" s="62"/>
    </row>
    <row r="118" spans="1:30" s="63" customFormat="1" ht="24.95" customHeight="1" x14ac:dyDescent="0.2">
      <c r="A118" s="55" t="str">
        <f t="shared" si="9"/>
        <v>1441|1440011|130|2025|59424451687|3611|3094,88</v>
      </c>
      <c r="B118" s="55" t="str">
        <f t="shared" si="10"/>
        <v>1441|1440011|130|2025|3015</v>
      </c>
      <c r="C118" s="61" t="str">
        <f t="shared" si="11"/>
        <v>1440011|3015</v>
      </c>
      <c r="D118" s="77">
        <v>1441</v>
      </c>
      <c r="E118" s="77">
        <v>1440011</v>
      </c>
      <c r="F118" s="75" t="str">
        <f t="shared" si="12"/>
        <v>130/2025</v>
      </c>
      <c r="G118" s="77">
        <v>130</v>
      </c>
      <c r="H118" s="77">
        <v>2025</v>
      </c>
      <c r="I118" s="75" t="str">
        <f t="shared" si="13"/>
        <v>10.1</v>
      </c>
      <c r="J118" s="31">
        <v>10</v>
      </c>
      <c r="K118" s="31">
        <v>1</v>
      </c>
      <c r="L118" s="31">
        <v>59424451687</v>
      </c>
      <c r="M118" s="32" t="s">
        <v>191</v>
      </c>
      <c r="N118" s="31">
        <v>3611</v>
      </c>
      <c r="O118" s="32" t="s">
        <v>126</v>
      </c>
      <c r="P118" s="18">
        <v>45789</v>
      </c>
      <c r="Q118" s="31">
        <v>4</v>
      </c>
      <c r="R118" s="33">
        <v>3094.88</v>
      </c>
      <c r="S118" s="33">
        <v>0</v>
      </c>
      <c r="T118" s="33">
        <v>0</v>
      </c>
      <c r="U118" s="72">
        <f t="shared" si="14"/>
        <v>3094.88</v>
      </c>
      <c r="V118" s="18">
        <f>IF(X118&lt;&gt;"Liquidação Cancelada",VLOOKUP(B118,'BASE DE DADOS OPS'!$B$4:$P$9650,10,FALSE),"Liquidação Cancelada")</f>
        <v>45791</v>
      </c>
      <c r="W118" s="35">
        <f t="shared" si="15"/>
        <v>2</v>
      </c>
      <c r="X118" s="31">
        <f>VLOOKUP(A118,'BASE DE DADOS OPS'!$A$4:$P$9650,12,FALSE)</f>
        <v>3015</v>
      </c>
      <c r="Y118" s="4">
        <f>IF(X118&lt;&gt;"Liquidação Cancelada",VLOOKUP(B118,'BASE DE DADOS OPS'!$B$5:$P$9635,12,FALSE),"Liquidação Cancelada")</f>
        <v>3094.88</v>
      </c>
      <c r="Z118" s="4">
        <f>IF(X118&lt;&gt;"Liquidação Cancelada",VLOOKUP(B118,'BASE DE DADOS OPS'!$B$5:$P$9635,14,FALSE),"Liquidação Cancelada")</f>
        <v>20.309999999999999</v>
      </c>
      <c r="AA118" s="4">
        <f>IF(X118&lt;&gt;"Liquidação Cancelada",VLOOKUP(B118,'BASE DE DADOS OPS'!$B$5:$P$9635,13,FALSE),"Liquidação Cancelada")</f>
        <v>3074.57</v>
      </c>
      <c r="AB118" s="4">
        <f t="shared" si="16"/>
        <v>3074.57</v>
      </c>
      <c r="AC118" s="3">
        <f t="shared" si="17"/>
        <v>0</v>
      </c>
      <c r="AD118" s="62"/>
    </row>
    <row r="119" spans="1:30" s="63" customFormat="1" ht="24.95" customHeight="1" x14ac:dyDescent="0.2">
      <c r="A119" s="55" t="str">
        <f t="shared" si="9"/>
        <v>1441|1440011|131|2025|10426962000160|3921|14776,47</v>
      </c>
      <c r="B119" s="55" t="str">
        <f t="shared" si="10"/>
        <v>1441|1440011|131|2025|2962</v>
      </c>
      <c r="C119" s="61" t="str">
        <f t="shared" si="11"/>
        <v>1440011|2962</v>
      </c>
      <c r="D119" s="77">
        <v>1441</v>
      </c>
      <c r="E119" s="77">
        <v>1440011</v>
      </c>
      <c r="F119" s="75" t="str">
        <f t="shared" si="12"/>
        <v>131/2025</v>
      </c>
      <c r="G119" s="77">
        <v>131</v>
      </c>
      <c r="H119" s="77">
        <v>2025</v>
      </c>
      <c r="I119" s="75" t="str">
        <f t="shared" si="13"/>
        <v>10.1</v>
      </c>
      <c r="J119" s="31">
        <v>10</v>
      </c>
      <c r="K119" s="31">
        <v>1</v>
      </c>
      <c r="L119" s="31">
        <v>10426962000160</v>
      </c>
      <c r="M119" s="32" t="s">
        <v>192</v>
      </c>
      <c r="N119" s="31">
        <v>3921</v>
      </c>
      <c r="O119" s="32" t="s">
        <v>182</v>
      </c>
      <c r="P119" s="18">
        <v>45789</v>
      </c>
      <c r="Q119" s="31">
        <v>4</v>
      </c>
      <c r="R119" s="33">
        <v>15416.24</v>
      </c>
      <c r="S119" s="33">
        <v>639.77</v>
      </c>
      <c r="T119" s="33">
        <v>0</v>
      </c>
      <c r="U119" s="72">
        <f t="shared" si="14"/>
        <v>14776.47</v>
      </c>
      <c r="V119" s="18">
        <f>IF(X119&lt;&gt;"Liquidação Cancelada",VLOOKUP(B119,'BASE DE DADOS OPS'!$B$4:$P$9650,10,FALSE),"Liquidação Cancelada")</f>
        <v>45790</v>
      </c>
      <c r="W119" s="35">
        <f t="shared" si="15"/>
        <v>1</v>
      </c>
      <c r="X119" s="31">
        <f>VLOOKUP(A119,'BASE DE DADOS OPS'!$A$4:$P$9650,12,FALSE)</f>
        <v>2962</v>
      </c>
      <c r="Y119" s="4">
        <f>IF(X119&lt;&gt;"Liquidação Cancelada",VLOOKUP(B119,'BASE DE DADOS OPS'!$B$5:$P$9635,12,FALSE),"Liquidação Cancelada")</f>
        <v>14776.47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14776.47</v>
      </c>
      <c r="AB119" s="4">
        <f t="shared" si="16"/>
        <v>14776.47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1441|1440011|132|2025|84137207615|3611|9216,1</v>
      </c>
      <c r="B120" s="55" t="str">
        <f t="shared" si="10"/>
        <v>1441|1440011|132|2025|3011</v>
      </c>
      <c r="C120" s="61" t="str">
        <f t="shared" si="11"/>
        <v>1440011|3011</v>
      </c>
      <c r="D120" s="77">
        <v>1441</v>
      </c>
      <c r="E120" s="77">
        <v>1440011</v>
      </c>
      <c r="F120" s="75" t="str">
        <f t="shared" si="12"/>
        <v>132/2025</v>
      </c>
      <c r="G120" s="77">
        <v>132</v>
      </c>
      <c r="H120" s="77">
        <v>2025</v>
      </c>
      <c r="I120" s="75" t="str">
        <f t="shared" si="13"/>
        <v>10.1</v>
      </c>
      <c r="J120" s="31">
        <v>10</v>
      </c>
      <c r="K120" s="31">
        <v>1</v>
      </c>
      <c r="L120" s="31">
        <v>84137207615</v>
      </c>
      <c r="M120" s="32" t="s">
        <v>193</v>
      </c>
      <c r="N120" s="31">
        <v>3611</v>
      </c>
      <c r="O120" s="32" t="s">
        <v>126</v>
      </c>
      <c r="P120" s="18">
        <v>45789</v>
      </c>
      <c r="Q120" s="31">
        <v>4</v>
      </c>
      <c r="R120" s="33">
        <v>9216.1</v>
      </c>
      <c r="S120" s="33">
        <v>0</v>
      </c>
      <c r="T120" s="33">
        <v>0</v>
      </c>
      <c r="U120" s="72">
        <f t="shared" si="14"/>
        <v>9216.1</v>
      </c>
      <c r="V120" s="18">
        <f>IF(X120&lt;&gt;"Liquidação Cancelada",VLOOKUP(B120,'BASE DE DADOS OPS'!$B$4:$P$9650,10,FALSE),"Liquidação Cancelada")</f>
        <v>45791</v>
      </c>
      <c r="W120" s="35">
        <f t="shared" si="15"/>
        <v>2</v>
      </c>
      <c r="X120" s="31">
        <f>VLOOKUP(A120,'BASE DE DADOS OPS'!$A$4:$P$9650,12,FALSE)</f>
        <v>3011</v>
      </c>
      <c r="Y120" s="4">
        <f>IF(X120&lt;&gt;"Liquidação Cancelada",VLOOKUP(B120,'BASE DE DADOS OPS'!$B$5:$P$9635,12,FALSE),"Liquidação Cancelada")</f>
        <v>9216.1</v>
      </c>
      <c r="Z120" s="4">
        <f>IF(X120&lt;&gt;"Liquidação Cancelada",VLOOKUP(B120,'BASE DE DADOS OPS'!$B$5:$P$9635,14,FALSE),"Liquidação Cancelada")</f>
        <v>1483.1</v>
      </c>
      <c r="AA120" s="4">
        <f>IF(X120&lt;&gt;"Liquidação Cancelada",VLOOKUP(B120,'BASE DE DADOS OPS'!$B$5:$P$9635,13,FALSE),"Liquidação Cancelada")</f>
        <v>7733</v>
      </c>
      <c r="AB120" s="4">
        <f t="shared" si="16"/>
        <v>7733</v>
      </c>
      <c r="AC120" s="3">
        <f t="shared" si="17"/>
        <v>0</v>
      </c>
      <c r="AD120" s="62"/>
    </row>
    <row r="121" spans="1:30" s="63" customFormat="1" ht="24.95" customHeight="1" x14ac:dyDescent="0.2">
      <c r="A121" s="55" t="str">
        <f t="shared" si="9"/>
        <v>1441|1440011|133|2025|69209960653|3611|2113,32</v>
      </c>
      <c r="B121" s="55" t="str">
        <f t="shared" si="10"/>
        <v>1441|1440011|133|2025|2985</v>
      </c>
      <c r="C121" s="61" t="str">
        <f t="shared" si="11"/>
        <v>1440011|2985</v>
      </c>
      <c r="D121" s="77">
        <v>1441</v>
      </c>
      <c r="E121" s="77">
        <v>1440011</v>
      </c>
      <c r="F121" s="75" t="str">
        <f t="shared" si="12"/>
        <v>133/2025</v>
      </c>
      <c r="G121" s="77">
        <v>133</v>
      </c>
      <c r="H121" s="77">
        <v>2025</v>
      </c>
      <c r="I121" s="75" t="str">
        <f t="shared" si="13"/>
        <v>10.1</v>
      </c>
      <c r="J121" s="31">
        <v>10</v>
      </c>
      <c r="K121" s="31">
        <v>1</v>
      </c>
      <c r="L121" s="31">
        <v>69209960653</v>
      </c>
      <c r="M121" s="32" t="s">
        <v>194</v>
      </c>
      <c r="N121" s="31">
        <v>3611</v>
      </c>
      <c r="O121" s="32" t="s">
        <v>126</v>
      </c>
      <c r="P121" s="18">
        <v>45789</v>
      </c>
      <c r="Q121" s="31">
        <v>4</v>
      </c>
      <c r="R121" s="33">
        <v>2113.3200000000002</v>
      </c>
      <c r="S121" s="33">
        <v>0</v>
      </c>
      <c r="T121" s="33">
        <v>0</v>
      </c>
      <c r="U121" s="72">
        <f t="shared" si="14"/>
        <v>2113.3200000000002</v>
      </c>
      <c r="V121" s="18">
        <f>IF(X121&lt;&gt;"Liquidação Cancelada",VLOOKUP(B121,'BASE DE DADOS OPS'!$B$4:$P$9650,10,FALSE),"Liquidação Cancelada")</f>
        <v>45790</v>
      </c>
      <c r="W121" s="35">
        <f t="shared" si="15"/>
        <v>1</v>
      </c>
      <c r="X121" s="31">
        <f>VLOOKUP(A121,'BASE DE DADOS OPS'!$A$4:$P$9650,12,FALSE)</f>
        <v>2985</v>
      </c>
      <c r="Y121" s="4">
        <f>IF(X121&lt;&gt;"Liquidação Cancelada",VLOOKUP(B121,'BASE DE DADOS OPS'!$B$5:$P$9635,12,FALSE),"Liquidação Cancelada")</f>
        <v>2113.3200000000002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2113.3200000000002</v>
      </c>
      <c r="AB121" s="4">
        <f t="shared" si="16"/>
        <v>2113.3200000000002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1441|1440011|134|2025|10426962000160|3921|25934,57</v>
      </c>
      <c r="B122" s="55" t="str">
        <f t="shared" si="10"/>
        <v>1441|1440011|134|2025|2965</v>
      </c>
      <c r="C122" s="61" t="str">
        <f t="shared" si="11"/>
        <v>1440011|2965</v>
      </c>
      <c r="D122" s="77">
        <v>1441</v>
      </c>
      <c r="E122" s="77">
        <v>1440011</v>
      </c>
      <c r="F122" s="75" t="str">
        <f t="shared" si="12"/>
        <v>134/2025</v>
      </c>
      <c r="G122" s="77">
        <v>134</v>
      </c>
      <c r="H122" s="77">
        <v>2025</v>
      </c>
      <c r="I122" s="75" t="str">
        <f t="shared" si="13"/>
        <v>10.1</v>
      </c>
      <c r="J122" s="31">
        <v>10</v>
      </c>
      <c r="K122" s="31">
        <v>1</v>
      </c>
      <c r="L122" s="31">
        <v>10426962000160</v>
      </c>
      <c r="M122" s="32" t="s">
        <v>192</v>
      </c>
      <c r="N122" s="31">
        <v>3921</v>
      </c>
      <c r="O122" s="32" t="s">
        <v>182</v>
      </c>
      <c r="P122" s="18">
        <v>45789</v>
      </c>
      <c r="Q122" s="31">
        <v>4</v>
      </c>
      <c r="R122" s="33">
        <v>27057.45</v>
      </c>
      <c r="S122" s="33">
        <v>1122.8800000000001</v>
      </c>
      <c r="T122" s="33">
        <v>0</v>
      </c>
      <c r="U122" s="72">
        <f t="shared" si="14"/>
        <v>25934.57</v>
      </c>
      <c r="V122" s="18">
        <f>IF(X122&lt;&gt;"Liquidação Cancelada",VLOOKUP(B122,'BASE DE DADOS OPS'!$B$4:$P$9650,10,FALSE),"Liquidação Cancelada")</f>
        <v>45790</v>
      </c>
      <c r="W122" s="35">
        <f t="shared" si="15"/>
        <v>1</v>
      </c>
      <c r="X122" s="31">
        <f>VLOOKUP(A122,'BASE DE DADOS OPS'!$A$4:$P$9650,12,FALSE)</f>
        <v>2965</v>
      </c>
      <c r="Y122" s="4">
        <f>IF(X122&lt;&gt;"Liquidação Cancelada",VLOOKUP(B122,'BASE DE DADOS OPS'!$B$5:$P$9635,12,FALSE),"Liquidação Cancelada")</f>
        <v>25934.57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25934.57</v>
      </c>
      <c r="AB122" s="4">
        <f t="shared" si="16"/>
        <v>25934.57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1441|1440011|135|2025|94454981604|3611|17000</v>
      </c>
      <c r="B123" s="55" t="str">
        <f t="shared" si="10"/>
        <v>1441|1440011|135|2025|2975</v>
      </c>
      <c r="C123" s="61" t="str">
        <f t="shared" si="11"/>
        <v>1440011|2975</v>
      </c>
      <c r="D123" s="77">
        <v>1441</v>
      </c>
      <c r="E123" s="77">
        <v>1440011</v>
      </c>
      <c r="F123" s="75" t="str">
        <f t="shared" si="12"/>
        <v>135/2025</v>
      </c>
      <c r="G123" s="77">
        <v>135</v>
      </c>
      <c r="H123" s="77">
        <v>2025</v>
      </c>
      <c r="I123" s="75" t="str">
        <f t="shared" si="13"/>
        <v>10.1</v>
      </c>
      <c r="J123" s="31">
        <v>10</v>
      </c>
      <c r="K123" s="31">
        <v>1</v>
      </c>
      <c r="L123" s="31">
        <v>94454981604</v>
      </c>
      <c r="M123" s="32" t="s">
        <v>195</v>
      </c>
      <c r="N123" s="31">
        <v>3611</v>
      </c>
      <c r="O123" s="32" t="s">
        <v>126</v>
      </c>
      <c r="P123" s="18">
        <v>45789</v>
      </c>
      <c r="Q123" s="31">
        <v>3</v>
      </c>
      <c r="R123" s="33">
        <v>17000</v>
      </c>
      <c r="S123" s="33">
        <v>0</v>
      </c>
      <c r="T123" s="33">
        <v>0</v>
      </c>
      <c r="U123" s="72">
        <f t="shared" si="14"/>
        <v>17000</v>
      </c>
      <c r="V123" s="18">
        <f>IF(X123&lt;&gt;"Liquidação Cancelada",VLOOKUP(B123,'BASE DE DADOS OPS'!$B$4:$P$9650,10,FALSE),"Liquidação Cancelada")</f>
        <v>45790</v>
      </c>
      <c r="W123" s="35">
        <f t="shared" si="15"/>
        <v>1</v>
      </c>
      <c r="X123" s="31">
        <f>VLOOKUP(A123,'BASE DE DADOS OPS'!$A$4:$P$9650,12,FALSE)</f>
        <v>2975</v>
      </c>
      <c r="Y123" s="4">
        <f>IF(X123&lt;&gt;"Liquidação Cancelada",VLOOKUP(B123,'BASE DE DADOS OPS'!$B$5:$P$9635,12,FALSE),"Liquidação Cancelada")</f>
        <v>17000</v>
      </c>
      <c r="Z123" s="4">
        <f>IF(X123&lt;&gt;"Liquidação Cancelada",VLOOKUP(B123,'BASE DE DADOS OPS'!$B$5:$P$9635,14,FALSE),"Liquidação Cancelada")</f>
        <v>3623.68</v>
      </c>
      <c r="AA123" s="4">
        <f>IF(X123&lt;&gt;"Liquidação Cancelada",VLOOKUP(B123,'BASE DE DADOS OPS'!$B$5:$P$9635,13,FALSE),"Liquidação Cancelada")</f>
        <v>13376.32</v>
      </c>
      <c r="AB123" s="4">
        <f t="shared" si="16"/>
        <v>13376.32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1441|1440011|136|2025|10426962000160|3921|2516,06</v>
      </c>
      <c r="B124" s="55" t="str">
        <f t="shared" si="10"/>
        <v>1441|1440011|136|2025|2957</v>
      </c>
      <c r="C124" s="61" t="str">
        <f t="shared" si="11"/>
        <v>1440011|2957</v>
      </c>
      <c r="D124" s="77">
        <v>1441</v>
      </c>
      <c r="E124" s="77">
        <v>1440011</v>
      </c>
      <c r="F124" s="75" t="str">
        <f t="shared" si="12"/>
        <v>136/2025</v>
      </c>
      <c r="G124" s="77">
        <v>136</v>
      </c>
      <c r="H124" s="77">
        <v>2025</v>
      </c>
      <c r="I124" s="75" t="str">
        <f t="shared" si="13"/>
        <v>10.1</v>
      </c>
      <c r="J124" s="31">
        <v>10</v>
      </c>
      <c r="K124" s="31">
        <v>1</v>
      </c>
      <c r="L124" s="31">
        <v>10426962000160</v>
      </c>
      <c r="M124" s="32" t="s">
        <v>192</v>
      </c>
      <c r="N124" s="31">
        <v>3921</v>
      </c>
      <c r="O124" s="32" t="s">
        <v>182</v>
      </c>
      <c r="P124" s="18">
        <v>45789</v>
      </c>
      <c r="Q124" s="31">
        <v>4</v>
      </c>
      <c r="R124" s="33">
        <v>2625</v>
      </c>
      <c r="S124" s="33">
        <v>108.94</v>
      </c>
      <c r="T124" s="33">
        <v>0</v>
      </c>
      <c r="U124" s="72">
        <f t="shared" si="14"/>
        <v>2516.06</v>
      </c>
      <c r="V124" s="18">
        <f>IF(X124&lt;&gt;"Liquidação Cancelada",VLOOKUP(B124,'BASE DE DADOS OPS'!$B$4:$P$9650,10,FALSE),"Liquidação Cancelada")</f>
        <v>45790</v>
      </c>
      <c r="W124" s="35">
        <f t="shared" si="15"/>
        <v>1</v>
      </c>
      <c r="X124" s="31">
        <f>VLOOKUP(A124,'BASE DE DADOS OPS'!$A$4:$P$9650,12,FALSE)</f>
        <v>2957</v>
      </c>
      <c r="Y124" s="4">
        <f>IF(X124&lt;&gt;"Liquidação Cancelada",VLOOKUP(B124,'BASE DE DADOS OPS'!$B$5:$P$9635,12,FALSE),"Liquidação Cancelada")</f>
        <v>2516.06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2516.06</v>
      </c>
      <c r="AB124" s="4">
        <f t="shared" si="16"/>
        <v>2516.06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1441|1440011|137|2025|10426962000160|3921|1375,45</v>
      </c>
      <c r="B125" s="55" t="str">
        <f t="shared" si="10"/>
        <v>1441|1440011|137|2025|2967</v>
      </c>
      <c r="C125" s="61" t="str">
        <f t="shared" si="11"/>
        <v>1440011|2967</v>
      </c>
      <c r="D125" s="77">
        <v>1441</v>
      </c>
      <c r="E125" s="77">
        <v>1440011</v>
      </c>
      <c r="F125" s="75" t="str">
        <f t="shared" si="12"/>
        <v>137/2025</v>
      </c>
      <c r="G125" s="77">
        <v>137</v>
      </c>
      <c r="H125" s="77">
        <v>2025</v>
      </c>
      <c r="I125" s="75" t="str">
        <f t="shared" si="13"/>
        <v>10.1</v>
      </c>
      <c r="J125" s="31">
        <v>10</v>
      </c>
      <c r="K125" s="31">
        <v>1</v>
      </c>
      <c r="L125" s="31">
        <v>10426962000160</v>
      </c>
      <c r="M125" s="32" t="s">
        <v>192</v>
      </c>
      <c r="N125" s="31">
        <v>3921</v>
      </c>
      <c r="O125" s="32" t="s">
        <v>182</v>
      </c>
      <c r="P125" s="18">
        <v>45789</v>
      </c>
      <c r="Q125" s="31">
        <v>4</v>
      </c>
      <c r="R125" s="33">
        <v>1435</v>
      </c>
      <c r="S125" s="33">
        <v>59.55</v>
      </c>
      <c r="T125" s="33">
        <v>0</v>
      </c>
      <c r="U125" s="72">
        <f t="shared" si="14"/>
        <v>1375.45</v>
      </c>
      <c r="V125" s="18">
        <f>IF(X125&lt;&gt;"Liquidação Cancelada",VLOOKUP(B125,'BASE DE DADOS OPS'!$B$4:$P$9650,10,FALSE),"Liquidação Cancelada")</f>
        <v>45790</v>
      </c>
      <c r="W125" s="35">
        <f t="shared" si="15"/>
        <v>1</v>
      </c>
      <c r="X125" s="31">
        <f>VLOOKUP(A125,'BASE DE DADOS OPS'!$A$4:$P$9650,12,FALSE)</f>
        <v>2967</v>
      </c>
      <c r="Y125" s="4">
        <f>IF(X125&lt;&gt;"Liquidação Cancelada",VLOOKUP(B125,'BASE DE DADOS OPS'!$B$5:$P$9635,12,FALSE),"Liquidação Cancelada")</f>
        <v>1375.45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1375.45</v>
      </c>
      <c r="AB125" s="4">
        <f t="shared" si="16"/>
        <v>1375.45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1441|1440011|138|2025|54710693668|3611|9084,23</v>
      </c>
      <c r="B126" s="55" t="str">
        <f t="shared" si="10"/>
        <v>1441|1440011|138|2025|2970</v>
      </c>
      <c r="C126" s="61" t="str">
        <f t="shared" si="11"/>
        <v>1440011|2970</v>
      </c>
      <c r="D126" s="77">
        <v>1441</v>
      </c>
      <c r="E126" s="77">
        <v>1440011</v>
      </c>
      <c r="F126" s="75" t="str">
        <f t="shared" si="12"/>
        <v>138/2025</v>
      </c>
      <c r="G126" s="77">
        <v>138</v>
      </c>
      <c r="H126" s="77">
        <v>2025</v>
      </c>
      <c r="I126" s="75" t="str">
        <f t="shared" si="13"/>
        <v>10.1</v>
      </c>
      <c r="J126" s="31">
        <v>10</v>
      </c>
      <c r="K126" s="31">
        <v>1</v>
      </c>
      <c r="L126" s="31">
        <v>54710693668</v>
      </c>
      <c r="M126" s="32" t="s">
        <v>196</v>
      </c>
      <c r="N126" s="31">
        <v>3611</v>
      </c>
      <c r="O126" s="32" t="s">
        <v>126</v>
      </c>
      <c r="P126" s="18">
        <v>45789</v>
      </c>
      <c r="Q126" s="31">
        <v>4</v>
      </c>
      <c r="R126" s="33">
        <v>9084.23</v>
      </c>
      <c r="S126" s="33">
        <v>0</v>
      </c>
      <c r="T126" s="33">
        <v>0</v>
      </c>
      <c r="U126" s="72">
        <f t="shared" si="14"/>
        <v>9084.23</v>
      </c>
      <c r="V126" s="18">
        <f>IF(X126&lt;&gt;"Liquidação Cancelada",VLOOKUP(B126,'BASE DE DADOS OPS'!$B$4:$P$9650,10,FALSE),"Liquidação Cancelada")</f>
        <v>45790</v>
      </c>
      <c r="W126" s="35">
        <f t="shared" si="15"/>
        <v>1</v>
      </c>
      <c r="X126" s="31">
        <f>VLOOKUP(A126,'BASE DE DADOS OPS'!$A$4:$P$9650,12,FALSE)</f>
        <v>2970</v>
      </c>
      <c r="Y126" s="4">
        <f>IF(X126&lt;&gt;"Liquidação Cancelada",VLOOKUP(B126,'BASE DE DADOS OPS'!$B$5:$P$9635,12,FALSE),"Liquidação Cancelada")</f>
        <v>9084.23</v>
      </c>
      <c r="Z126" s="4">
        <f>IF(X126&lt;&gt;"Liquidação Cancelada",VLOOKUP(B126,'BASE DE DADOS OPS'!$B$5:$P$9635,14,FALSE),"Liquidação Cancelada")</f>
        <v>1446.84</v>
      </c>
      <c r="AA126" s="4">
        <f>IF(X126&lt;&gt;"Liquidação Cancelada",VLOOKUP(B126,'BASE DE DADOS OPS'!$B$5:$P$9635,13,FALSE),"Liquidação Cancelada")</f>
        <v>7637.39</v>
      </c>
      <c r="AB126" s="4">
        <f t="shared" si="16"/>
        <v>7637.3899999999994</v>
      </c>
      <c r="AC126" s="3">
        <f t="shared" si="17"/>
        <v>9.0949470177292824E-13</v>
      </c>
      <c r="AD126" s="62"/>
    </row>
    <row r="127" spans="1:30" s="63" customFormat="1" ht="24.95" customHeight="1" x14ac:dyDescent="0.2">
      <c r="A127" s="55" t="str">
        <f t="shared" si="9"/>
        <v>1441|1440011|139|2025|12964038000163|3920|6267,59</v>
      </c>
      <c r="B127" s="55" t="str">
        <f t="shared" si="10"/>
        <v>1441|1440011|139|2025|3023</v>
      </c>
      <c r="C127" s="61" t="str">
        <f t="shared" si="11"/>
        <v>1440011|3023</v>
      </c>
      <c r="D127" s="77">
        <v>1441</v>
      </c>
      <c r="E127" s="77">
        <v>1440011</v>
      </c>
      <c r="F127" s="75" t="str">
        <f t="shared" si="12"/>
        <v>139/2025</v>
      </c>
      <c r="G127" s="77">
        <v>139</v>
      </c>
      <c r="H127" s="77">
        <v>2025</v>
      </c>
      <c r="I127" s="75" t="str">
        <f t="shared" si="13"/>
        <v>10.1</v>
      </c>
      <c r="J127" s="31">
        <v>10</v>
      </c>
      <c r="K127" s="31">
        <v>1</v>
      </c>
      <c r="L127" s="31">
        <v>12964038000163</v>
      </c>
      <c r="M127" s="32" t="s">
        <v>197</v>
      </c>
      <c r="N127" s="31">
        <v>3920</v>
      </c>
      <c r="O127" s="32" t="s">
        <v>126</v>
      </c>
      <c r="P127" s="18">
        <v>45789</v>
      </c>
      <c r="Q127" s="31">
        <v>4</v>
      </c>
      <c r="R127" s="33">
        <v>6267.59</v>
      </c>
      <c r="S127" s="33">
        <v>0</v>
      </c>
      <c r="T127" s="33">
        <v>0</v>
      </c>
      <c r="U127" s="72">
        <f t="shared" si="14"/>
        <v>6267.59</v>
      </c>
      <c r="V127" s="18">
        <f>IF(X127&lt;&gt;"Liquidação Cancelada",VLOOKUP(B127,'BASE DE DADOS OPS'!$B$4:$P$9650,10,FALSE),"Liquidação Cancelada")</f>
        <v>45791</v>
      </c>
      <c r="W127" s="35">
        <f t="shared" si="15"/>
        <v>2</v>
      </c>
      <c r="X127" s="31">
        <f>VLOOKUP(A127,'BASE DE DADOS OPS'!$A$4:$P$9650,12,FALSE)</f>
        <v>3023</v>
      </c>
      <c r="Y127" s="4">
        <f>IF(X127&lt;&gt;"Liquidação Cancelada",VLOOKUP(B127,'BASE DE DADOS OPS'!$B$5:$P$9635,12,FALSE),"Liquidação Cancelada")</f>
        <v>6267.59</v>
      </c>
      <c r="Z127" s="4">
        <f>IF(X127&lt;&gt;"Liquidação Cancelada",VLOOKUP(B127,'BASE DE DADOS OPS'!$B$5:$P$9635,14,FALSE),"Liquidação Cancelada")</f>
        <v>300.83999999999997</v>
      </c>
      <c r="AA127" s="4">
        <f>IF(X127&lt;&gt;"Liquidação Cancelada",VLOOKUP(B127,'BASE DE DADOS OPS'!$B$5:$P$9635,13,FALSE),"Liquidação Cancelada")</f>
        <v>5966.75</v>
      </c>
      <c r="AB127" s="4">
        <f t="shared" si="16"/>
        <v>5966.75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1441|1440011|140|2025|15226019000128|3920|8164,47</v>
      </c>
      <c r="B128" s="55" t="str">
        <f t="shared" si="10"/>
        <v>1441|1440011|140|2025|3002</v>
      </c>
      <c r="C128" s="61" t="str">
        <f t="shared" si="11"/>
        <v>1440011|3002</v>
      </c>
      <c r="D128" s="77">
        <v>1441</v>
      </c>
      <c r="E128" s="77">
        <v>1440011</v>
      </c>
      <c r="F128" s="75" t="str">
        <f t="shared" si="12"/>
        <v>140/2025</v>
      </c>
      <c r="G128" s="77">
        <v>140</v>
      </c>
      <c r="H128" s="77">
        <v>2025</v>
      </c>
      <c r="I128" s="75" t="str">
        <f t="shared" si="13"/>
        <v>10.1</v>
      </c>
      <c r="J128" s="31">
        <v>10</v>
      </c>
      <c r="K128" s="31">
        <v>1</v>
      </c>
      <c r="L128" s="31">
        <v>15226019000128</v>
      </c>
      <c r="M128" s="32" t="s">
        <v>198</v>
      </c>
      <c r="N128" s="31">
        <v>3920</v>
      </c>
      <c r="O128" s="32" t="s">
        <v>126</v>
      </c>
      <c r="P128" s="18">
        <v>45789</v>
      </c>
      <c r="Q128" s="31">
        <v>4</v>
      </c>
      <c r="R128" s="33">
        <v>8164.47</v>
      </c>
      <c r="S128" s="33">
        <v>0</v>
      </c>
      <c r="T128" s="33">
        <v>0</v>
      </c>
      <c r="U128" s="72">
        <f t="shared" si="14"/>
        <v>8164.47</v>
      </c>
      <c r="V128" s="18">
        <f>IF(X128&lt;&gt;"Liquidação Cancelada",VLOOKUP(B128,'BASE DE DADOS OPS'!$B$4:$P$9650,10,FALSE),"Liquidação Cancelada")</f>
        <v>45791</v>
      </c>
      <c r="W128" s="35">
        <f t="shared" si="15"/>
        <v>2</v>
      </c>
      <c r="X128" s="31">
        <f>VLOOKUP(A128,'BASE DE DADOS OPS'!$A$4:$P$9650,12,FALSE)</f>
        <v>3002</v>
      </c>
      <c r="Y128" s="4">
        <f>IF(X128&lt;&gt;"Liquidação Cancelada",VLOOKUP(B128,'BASE DE DADOS OPS'!$B$5:$P$9635,12,FALSE),"Liquidação Cancelada")</f>
        <v>8164.4699999999993</v>
      </c>
      <c r="Z128" s="4">
        <f>IF(X128&lt;&gt;"Liquidação Cancelada",VLOOKUP(B128,'BASE DE DADOS OPS'!$B$5:$P$9635,14,FALSE),"Liquidação Cancelada")</f>
        <v>1193.9000000000001</v>
      </c>
      <c r="AA128" s="4">
        <f>IF(X128&lt;&gt;"Liquidação Cancelada",VLOOKUP(B128,'BASE DE DADOS OPS'!$B$5:$P$9635,13,FALSE),"Liquidação Cancelada")</f>
        <v>6970.57</v>
      </c>
      <c r="AB128" s="4">
        <f t="shared" si="16"/>
        <v>6970.57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1441|1440011|141|2025|3801004600|3611|3456,87</v>
      </c>
      <c r="B129" s="55" t="str">
        <f t="shared" si="10"/>
        <v>1441|1440011|141|2025|2978</v>
      </c>
      <c r="C129" s="61" t="str">
        <f t="shared" si="11"/>
        <v>1440011|2978</v>
      </c>
      <c r="D129" s="77">
        <v>1441</v>
      </c>
      <c r="E129" s="77">
        <v>1440011</v>
      </c>
      <c r="F129" s="75" t="str">
        <f t="shared" si="12"/>
        <v>141/2025</v>
      </c>
      <c r="G129" s="77">
        <v>141</v>
      </c>
      <c r="H129" s="77">
        <v>2025</v>
      </c>
      <c r="I129" s="75" t="str">
        <f t="shared" si="13"/>
        <v>10.1</v>
      </c>
      <c r="J129" s="31">
        <v>10</v>
      </c>
      <c r="K129" s="31">
        <v>1</v>
      </c>
      <c r="L129" s="31">
        <v>3801004600</v>
      </c>
      <c r="M129" s="32" t="s">
        <v>199</v>
      </c>
      <c r="N129" s="31">
        <v>3611</v>
      </c>
      <c r="O129" s="32" t="s">
        <v>126</v>
      </c>
      <c r="P129" s="18">
        <v>45789</v>
      </c>
      <c r="Q129" s="31">
        <v>4</v>
      </c>
      <c r="R129" s="33">
        <v>3456.87</v>
      </c>
      <c r="S129" s="33">
        <v>0</v>
      </c>
      <c r="T129" s="33">
        <v>0</v>
      </c>
      <c r="U129" s="72">
        <f t="shared" si="14"/>
        <v>3456.87</v>
      </c>
      <c r="V129" s="18">
        <f>IF(X129&lt;&gt;"Liquidação Cancelada",VLOOKUP(B129,'BASE DE DADOS OPS'!$B$4:$P$9650,10,FALSE),"Liquidação Cancelada")</f>
        <v>45790</v>
      </c>
      <c r="W129" s="35">
        <f t="shared" si="15"/>
        <v>1</v>
      </c>
      <c r="X129" s="31">
        <f>VLOOKUP(A129,'BASE DE DADOS OPS'!$A$4:$P$9650,12,FALSE)</f>
        <v>2978</v>
      </c>
      <c r="Y129" s="4">
        <f>IF(X129&lt;&gt;"Liquidação Cancelada",VLOOKUP(B129,'BASE DE DADOS OPS'!$B$5:$P$9635,12,FALSE),"Liquidação Cancelada")</f>
        <v>3456.87</v>
      </c>
      <c r="Z129" s="4">
        <f>IF(X129&lt;&gt;"Liquidação Cancelada",VLOOKUP(B129,'BASE DE DADOS OPS'!$B$5:$P$9635,14,FALSE),"Liquidação Cancelada")</f>
        <v>52.37</v>
      </c>
      <c r="AA129" s="4">
        <f>IF(X129&lt;&gt;"Liquidação Cancelada",VLOOKUP(B129,'BASE DE DADOS OPS'!$B$5:$P$9635,13,FALSE),"Liquidação Cancelada")</f>
        <v>3404.5</v>
      </c>
      <c r="AB129" s="4">
        <f t="shared" si="16"/>
        <v>3404.5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1441|1440011|142|2025|87992400763|3611|8404,11</v>
      </c>
      <c r="B130" s="55" t="str">
        <f t="shared" si="10"/>
        <v>1441|1440011|142|2025|2986</v>
      </c>
      <c r="C130" s="61" t="str">
        <f t="shared" si="11"/>
        <v>1440011|2986</v>
      </c>
      <c r="D130" s="77">
        <v>1441</v>
      </c>
      <c r="E130" s="77">
        <v>1440011</v>
      </c>
      <c r="F130" s="75" t="str">
        <f t="shared" si="12"/>
        <v>142/2025</v>
      </c>
      <c r="G130" s="77">
        <v>142</v>
      </c>
      <c r="H130" s="77">
        <v>2025</v>
      </c>
      <c r="I130" s="75" t="str">
        <f t="shared" si="13"/>
        <v>10.1</v>
      </c>
      <c r="J130" s="31">
        <v>10</v>
      </c>
      <c r="K130" s="31">
        <v>1</v>
      </c>
      <c r="L130" s="31">
        <v>87992400763</v>
      </c>
      <c r="M130" s="32" t="s">
        <v>200</v>
      </c>
      <c r="N130" s="31">
        <v>3611</v>
      </c>
      <c r="O130" s="32" t="s">
        <v>126</v>
      </c>
      <c r="P130" s="18">
        <v>45789</v>
      </c>
      <c r="Q130" s="31">
        <v>4</v>
      </c>
      <c r="R130" s="33">
        <v>8404.11</v>
      </c>
      <c r="S130" s="33">
        <v>0</v>
      </c>
      <c r="T130" s="33">
        <v>0</v>
      </c>
      <c r="U130" s="72">
        <f t="shared" si="14"/>
        <v>8404.11</v>
      </c>
      <c r="V130" s="18">
        <f>IF(X130&lt;&gt;"Liquidação Cancelada",VLOOKUP(B130,'BASE DE DADOS OPS'!$B$4:$P$9650,10,FALSE),"Liquidação Cancelada")</f>
        <v>45790</v>
      </c>
      <c r="W130" s="35">
        <f t="shared" si="15"/>
        <v>1</v>
      </c>
      <c r="X130" s="31">
        <f>VLOOKUP(A130,'BASE DE DADOS OPS'!$A$4:$P$9650,12,FALSE)</f>
        <v>2986</v>
      </c>
      <c r="Y130" s="4">
        <f>IF(X130&lt;&gt;"Liquidação Cancelada",VLOOKUP(B130,'BASE DE DADOS OPS'!$B$5:$P$9635,12,FALSE),"Liquidação Cancelada")</f>
        <v>8404.11</v>
      </c>
      <c r="Z130" s="4">
        <f>IF(X130&lt;&gt;"Liquidação Cancelada",VLOOKUP(B130,'BASE DE DADOS OPS'!$B$5:$P$9635,14,FALSE),"Liquidação Cancelada")</f>
        <v>1259.81</v>
      </c>
      <c r="AA130" s="4">
        <f>IF(X130&lt;&gt;"Liquidação Cancelada",VLOOKUP(B130,'BASE DE DADOS OPS'!$B$5:$P$9635,13,FALSE),"Liquidação Cancelada")</f>
        <v>7144.3</v>
      </c>
      <c r="AB130" s="4">
        <f t="shared" si="16"/>
        <v>7144.3000000000011</v>
      </c>
      <c r="AC130" s="3">
        <f t="shared" si="17"/>
        <v>-9.0949470177292824E-13</v>
      </c>
      <c r="AD130" s="62"/>
    </row>
    <row r="131" spans="1:30" s="63" customFormat="1" ht="24.95" customHeight="1" x14ac:dyDescent="0.2">
      <c r="A131" s="55" t="str">
        <f t="shared" si="9"/>
        <v>1441|1440011|143|2025|51801027668|3611|5172,8</v>
      </c>
      <c r="B131" s="55" t="str">
        <f t="shared" si="10"/>
        <v>1441|1440011|143|2025|2991</v>
      </c>
      <c r="C131" s="61" t="str">
        <f t="shared" si="11"/>
        <v>1440011|2991</v>
      </c>
      <c r="D131" s="77">
        <v>1441</v>
      </c>
      <c r="E131" s="77">
        <v>1440011</v>
      </c>
      <c r="F131" s="75" t="str">
        <f t="shared" si="12"/>
        <v>143/2025</v>
      </c>
      <c r="G131" s="77">
        <v>143</v>
      </c>
      <c r="H131" s="77">
        <v>2025</v>
      </c>
      <c r="I131" s="75" t="str">
        <f t="shared" si="13"/>
        <v>10.1</v>
      </c>
      <c r="J131" s="31">
        <v>10</v>
      </c>
      <c r="K131" s="31">
        <v>1</v>
      </c>
      <c r="L131" s="31">
        <v>51801027668</v>
      </c>
      <c r="M131" s="32" t="s">
        <v>201</v>
      </c>
      <c r="N131" s="31">
        <v>3611</v>
      </c>
      <c r="O131" s="32" t="s">
        <v>126</v>
      </c>
      <c r="P131" s="18">
        <v>45789</v>
      </c>
      <c r="Q131" s="31">
        <v>4</v>
      </c>
      <c r="R131" s="33">
        <v>5172.8</v>
      </c>
      <c r="S131" s="33">
        <v>0</v>
      </c>
      <c r="T131" s="33">
        <v>0</v>
      </c>
      <c r="U131" s="72">
        <f t="shared" si="14"/>
        <v>5172.8</v>
      </c>
      <c r="V131" s="18">
        <f>IF(X131&lt;&gt;"Liquidação Cancelada",VLOOKUP(B131,'BASE DE DADOS OPS'!$B$4:$P$9650,10,FALSE),"Liquidação Cancelada")</f>
        <v>45791</v>
      </c>
      <c r="W131" s="35">
        <f t="shared" si="15"/>
        <v>2</v>
      </c>
      <c r="X131" s="31">
        <f>VLOOKUP(A131,'BASE DE DADOS OPS'!$A$4:$P$9650,12,FALSE)</f>
        <v>2991</v>
      </c>
      <c r="Y131" s="4">
        <f>IF(X131&lt;&gt;"Liquidação Cancelada",VLOOKUP(B131,'BASE DE DADOS OPS'!$B$5:$P$9635,12,FALSE),"Liquidação Cancelada")</f>
        <v>5172.8</v>
      </c>
      <c r="Z131" s="4">
        <f>IF(X131&lt;&gt;"Liquidação Cancelada",VLOOKUP(B131,'BASE DE DADOS OPS'!$B$5:$P$9635,14,FALSE),"Liquidação Cancelada")</f>
        <v>374.03</v>
      </c>
      <c r="AA131" s="4">
        <f>IF(X131&lt;&gt;"Liquidação Cancelada",VLOOKUP(B131,'BASE DE DADOS OPS'!$B$5:$P$9635,13,FALSE),"Liquidação Cancelada")</f>
        <v>4798.7700000000004</v>
      </c>
      <c r="AB131" s="4">
        <f t="shared" si="16"/>
        <v>4798.7700000000004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1441|1440011|144|2025|2895180679|3611|5018,44</v>
      </c>
      <c r="B132" s="55" t="str">
        <f t="shared" si="10"/>
        <v>1441|1440011|144|2025|2998</v>
      </c>
      <c r="C132" s="61" t="str">
        <f t="shared" si="11"/>
        <v>1440011|2998</v>
      </c>
      <c r="D132" s="77">
        <v>1441</v>
      </c>
      <c r="E132" s="77">
        <v>1440011</v>
      </c>
      <c r="F132" s="75" t="str">
        <f t="shared" si="12"/>
        <v>144/2025</v>
      </c>
      <c r="G132" s="77">
        <v>144</v>
      </c>
      <c r="H132" s="77">
        <v>2025</v>
      </c>
      <c r="I132" s="75" t="str">
        <f t="shared" si="13"/>
        <v>10.1</v>
      </c>
      <c r="J132" s="31">
        <v>10</v>
      </c>
      <c r="K132" s="31">
        <v>1</v>
      </c>
      <c r="L132" s="31">
        <v>2895180679</v>
      </c>
      <c r="M132" s="32" t="s">
        <v>202</v>
      </c>
      <c r="N132" s="31">
        <v>3611</v>
      </c>
      <c r="O132" s="32" t="s">
        <v>126</v>
      </c>
      <c r="P132" s="18">
        <v>45789</v>
      </c>
      <c r="Q132" s="31">
        <v>4</v>
      </c>
      <c r="R132" s="33">
        <v>5018.4399999999996</v>
      </c>
      <c r="S132" s="33">
        <v>0</v>
      </c>
      <c r="T132" s="33">
        <v>0</v>
      </c>
      <c r="U132" s="72">
        <f t="shared" si="14"/>
        <v>5018.4399999999996</v>
      </c>
      <c r="V132" s="18">
        <f>IF(X132&lt;&gt;"Liquidação Cancelada",VLOOKUP(B132,'BASE DE DADOS OPS'!$B$4:$P$9650,10,FALSE),"Liquidação Cancelada")</f>
        <v>45791</v>
      </c>
      <c r="W132" s="35">
        <f t="shared" si="15"/>
        <v>2</v>
      </c>
      <c r="X132" s="31">
        <f>VLOOKUP(A132,'BASE DE DADOS OPS'!$A$4:$P$9650,12,FALSE)</f>
        <v>2998</v>
      </c>
      <c r="Y132" s="4">
        <f>IF(X132&lt;&gt;"Liquidação Cancelada",VLOOKUP(B132,'BASE DE DADOS OPS'!$B$5:$P$9635,12,FALSE),"Liquidação Cancelada")</f>
        <v>5018.4399999999996</v>
      </c>
      <c r="Z132" s="4">
        <f>IF(X132&lt;&gt;"Liquidação Cancelada",VLOOKUP(B132,'BASE DE DADOS OPS'!$B$5:$P$9635,14,FALSE),"Liquidação Cancelada")</f>
        <v>339.29</v>
      </c>
      <c r="AA132" s="4">
        <f>IF(X132&lt;&gt;"Liquidação Cancelada",VLOOKUP(B132,'BASE DE DADOS OPS'!$B$5:$P$9635,13,FALSE),"Liquidação Cancelada")</f>
        <v>4679.1499999999996</v>
      </c>
      <c r="AB132" s="4">
        <f t="shared" si="16"/>
        <v>4679.1499999999996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1441|1440011|145|2025|95644954668|3611|9656,7</v>
      </c>
      <c r="B133" s="55" t="str">
        <f t="shared" ref="B133:B196" si="19">D133&amp;"|"&amp;E133&amp;"|"&amp;G133&amp;"|"&amp;H133&amp;"|"&amp;X133</f>
        <v>1441|1440011|145|2025|2994</v>
      </c>
      <c r="C133" s="61" t="str">
        <f t="shared" ref="C133:C196" si="20">E133&amp;"|"&amp;X133</f>
        <v>1440011|2994</v>
      </c>
      <c r="D133" s="77">
        <v>1441</v>
      </c>
      <c r="E133" s="77">
        <v>1440011</v>
      </c>
      <c r="F133" s="75" t="str">
        <f t="shared" ref="F133:F196" si="21">G133&amp;"/"&amp;H133</f>
        <v>145/2025</v>
      </c>
      <c r="G133" s="77">
        <v>145</v>
      </c>
      <c r="H133" s="77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95644954668</v>
      </c>
      <c r="M133" s="32" t="s">
        <v>203</v>
      </c>
      <c r="N133" s="31">
        <v>3611</v>
      </c>
      <c r="O133" s="32" t="s">
        <v>126</v>
      </c>
      <c r="P133" s="18">
        <v>45789</v>
      </c>
      <c r="Q133" s="31">
        <v>4</v>
      </c>
      <c r="R133" s="33">
        <v>9656.7000000000007</v>
      </c>
      <c r="S133" s="33">
        <v>0</v>
      </c>
      <c r="T133" s="33">
        <v>0</v>
      </c>
      <c r="U133" s="72">
        <f t="shared" ref="U133:U196" si="23">R133-S133-T133</f>
        <v>9656.7000000000007</v>
      </c>
      <c r="V133" s="18">
        <f>IF(X133&lt;&gt;"Liquidação Cancelada",VLOOKUP(B133,'BASE DE DADOS OPS'!$B$4:$P$9650,10,FALSE),"Liquidação Cancelada")</f>
        <v>45791</v>
      </c>
      <c r="W133" s="35">
        <f t="shared" ref="W133:W196" si="24">IF(X133&lt;&gt;"Liquidação Cancelada",IF(ISBLANK(V133),"AGUARDANDO PAGAMENTO",NETWORKDAYS(P133,V133)-1),"Liquidação Cancelada")</f>
        <v>2</v>
      </c>
      <c r="X133" s="31">
        <f>VLOOKUP(A133,'BASE DE DADOS OPS'!$A$4:$P$9650,12,FALSE)</f>
        <v>2994</v>
      </c>
      <c r="Y133" s="4">
        <f>IF(X133&lt;&gt;"Liquidação Cancelada",VLOOKUP(B133,'BASE DE DADOS OPS'!$B$5:$P$9635,12,FALSE),"Liquidação Cancelada")</f>
        <v>9656.7000000000007</v>
      </c>
      <c r="Z133" s="4">
        <f>IF(X133&lt;&gt;"Liquidação Cancelada",VLOOKUP(B133,'BASE DE DADOS OPS'!$B$5:$P$9635,14,FALSE),"Liquidação Cancelada")</f>
        <v>1604.27</v>
      </c>
      <c r="AA133" s="4">
        <f>IF(X133&lt;&gt;"Liquidação Cancelada",VLOOKUP(B133,'BASE DE DADOS OPS'!$B$5:$P$9635,13,FALSE),"Liquidação Cancelada")</f>
        <v>8052.43</v>
      </c>
      <c r="AB133" s="4">
        <f t="shared" ref="AB133:AB196" si="25">IF(X133&lt;&gt;"Liquidação Cancelada",Y133-Z133,"Liquidação Cancelada")</f>
        <v>8052.43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1441|1440011|147|2025|41733882000181|3920|8648,95</v>
      </c>
      <c r="B134" s="55" t="str">
        <f t="shared" si="19"/>
        <v>1441|1440011|147|2025|3009</v>
      </c>
      <c r="C134" s="61" t="str">
        <f t="shared" si="20"/>
        <v>1440011|3009</v>
      </c>
      <c r="D134" s="77">
        <v>1441</v>
      </c>
      <c r="E134" s="77">
        <v>1440011</v>
      </c>
      <c r="F134" s="75" t="str">
        <f t="shared" si="21"/>
        <v>147/2025</v>
      </c>
      <c r="G134" s="77">
        <v>147</v>
      </c>
      <c r="H134" s="77">
        <v>2025</v>
      </c>
      <c r="I134" s="75" t="str">
        <f t="shared" si="22"/>
        <v>10.1</v>
      </c>
      <c r="J134" s="31">
        <v>10</v>
      </c>
      <c r="K134" s="31">
        <v>1</v>
      </c>
      <c r="L134" s="31">
        <v>41733882000181</v>
      </c>
      <c r="M134" s="32" t="s">
        <v>204</v>
      </c>
      <c r="N134" s="31">
        <v>3920</v>
      </c>
      <c r="O134" s="32" t="s">
        <v>126</v>
      </c>
      <c r="P134" s="18">
        <v>45789</v>
      </c>
      <c r="Q134" s="31">
        <v>4</v>
      </c>
      <c r="R134" s="33">
        <v>8648.9500000000007</v>
      </c>
      <c r="S134" s="33">
        <v>0</v>
      </c>
      <c r="T134" s="33">
        <v>0</v>
      </c>
      <c r="U134" s="72">
        <f t="shared" si="23"/>
        <v>8648.9500000000007</v>
      </c>
      <c r="V134" s="18">
        <f>IF(X134&lt;&gt;"Liquidação Cancelada",VLOOKUP(B134,'BASE DE DADOS OPS'!$B$4:$P$9650,10,FALSE),"Liquidação Cancelada")</f>
        <v>45791</v>
      </c>
      <c r="W134" s="35">
        <f t="shared" si="24"/>
        <v>2</v>
      </c>
      <c r="X134" s="31">
        <f>VLOOKUP(A134,'BASE DE DADOS OPS'!$A$4:$P$9650,12,FALSE)</f>
        <v>3009</v>
      </c>
      <c r="Y134" s="4">
        <f>IF(X134&lt;&gt;"Liquidação Cancelada",VLOOKUP(B134,'BASE DE DADOS OPS'!$B$5:$P$9635,12,FALSE),"Liquidação Cancelada")</f>
        <v>8648.9499999999989</v>
      </c>
      <c r="Z134" s="4">
        <f>IF(X134&lt;&gt;"Liquidação Cancelada",VLOOKUP(B134,'BASE DE DADOS OPS'!$B$5:$P$9635,14,FALSE),"Liquidação Cancelada")</f>
        <v>415.15</v>
      </c>
      <c r="AA134" s="4">
        <f>IF(X134&lt;&gt;"Liquidação Cancelada",VLOOKUP(B134,'BASE DE DADOS OPS'!$B$5:$P$9635,13,FALSE),"Liquidação Cancelada")</f>
        <v>8233.7999999999993</v>
      </c>
      <c r="AB134" s="4">
        <f t="shared" si="25"/>
        <v>8233.7999999999993</v>
      </c>
      <c r="AC134" s="3">
        <f t="shared" si="26"/>
        <v>1.8189894035458565E-12</v>
      </c>
      <c r="AD134" s="62"/>
    </row>
    <row r="135" spans="1:30" s="63" customFormat="1" ht="24.95" customHeight="1" x14ac:dyDescent="0.2">
      <c r="A135" s="55" t="str">
        <f t="shared" si="18"/>
        <v>1441|1440011|148|2025|23732170000166|3920|16007,38</v>
      </c>
      <c r="B135" s="55" t="str">
        <f t="shared" si="19"/>
        <v>1441|1440011|148|2025|3003</v>
      </c>
      <c r="C135" s="61" t="str">
        <f t="shared" si="20"/>
        <v>1440011|3003</v>
      </c>
      <c r="D135" s="77">
        <v>1441</v>
      </c>
      <c r="E135" s="77">
        <v>1440011</v>
      </c>
      <c r="F135" s="75" t="str">
        <f t="shared" si="21"/>
        <v>148/2025</v>
      </c>
      <c r="G135" s="77">
        <v>148</v>
      </c>
      <c r="H135" s="77">
        <v>2025</v>
      </c>
      <c r="I135" s="75" t="str">
        <f t="shared" si="22"/>
        <v>10.1</v>
      </c>
      <c r="J135" s="31">
        <v>10</v>
      </c>
      <c r="K135" s="31">
        <v>1</v>
      </c>
      <c r="L135" s="31">
        <v>23732170000166</v>
      </c>
      <c r="M135" s="32" t="s">
        <v>205</v>
      </c>
      <c r="N135" s="31">
        <v>3920</v>
      </c>
      <c r="O135" s="32" t="s">
        <v>126</v>
      </c>
      <c r="P135" s="18">
        <v>45789</v>
      </c>
      <c r="Q135" s="31">
        <v>4</v>
      </c>
      <c r="R135" s="33">
        <v>16007.38</v>
      </c>
      <c r="S135" s="33">
        <v>0</v>
      </c>
      <c r="T135" s="33">
        <v>0</v>
      </c>
      <c r="U135" s="72">
        <f t="shared" si="23"/>
        <v>16007.38</v>
      </c>
      <c r="V135" s="18">
        <f>IF(X135&lt;&gt;"Liquidação Cancelada",VLOOKUP(B135,'BASE DE DADOS OPS'!$B$4:$P$9650,10,FALSE),"Liquidação Cancelada")</f>
        <v>45791</v>
      </c>
      <c r="W135" s="35">
        <f t="shared" si="24"/>
        <v>2</v>
      </c>
      <c r="X135" s="31">
        <f>VLOOKUP(A135,'BASE DE DADOS OPS'!$A$4:$P$9650,12,FALSE)</f>
        <v>3003</v>
      </c>
      <c r="Y135" s="4">
        <f>IF(X135&lt;&gt;"Liquidação Cancelada",VLOOKUP(B135,'BASE DE DADOS OPS'!$B$5:$P$9635,12,FALSE),"Liquidação Cancelada")</f>
        <v>16007.380000000001</v>
      </c>
      <c r="Z135" s="4">
        <f>IF(X135&lt;&gt;"Liquidação Cancelada",VLOOKUP(B135,'BASE DE DADOS OPS'!$B$5:$P$9635,14,FALSE),"Liquidação Cancelada")</f>
        <v>768.35</v>
      </c>
      <c r="AA135" s="4">
        <f>IF(X135&lt;&gt;"Liquidação Cancelada",VLOOKUP(B135,'BASE DE DADOS OPS'!$B$5:$P$9635,13,FALSE),"Liquidação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62"/>
    </row>
    <row r="136" spans="1:30" s="63" customFormat="1" ht="24.95" customHeight="1" x14ac:dyDescent="0.2">
      <c r="A136" s="55" t="str">
        <f t="shared" si="18"/>
        <v>1441|1440011|150|2025|22510183000128|3920|13584,77</v>
      </c>
      <c r="B136" s="55" t="str">
        <f t="shared" si="19"/>
        <v>1441|1440011|150|2025|3016</v>
      </c>
      <c r="C136" s="61" t="str">
        <f t="shared" si="20"/>
        <v>1440011|3016</v>
      </c>
      <c r="D136" s="77">
        <v>1441</v>
      </c>
      <c r="E136" s="77">
        <v>1440011</v>
      </c>
      <c r="F136" s="75" t="str">
        <f t="shared" si="21"/>
        <v>150/2025</v>
      </c>
      <c r="G136" s="77">
        <v>150</v>
      </c>
      <c r="H136" s="77">
        <v>2025</v>
      </c>
      <c r="I136" s="75" t="str">
        <f t="shared" si="22"/>
        <v>10.1</v>
      </c>
      <c r="J136" s="31">
        <v>10</v>
      </c>
      <c r="K136" s="31">
        <v>1</v>
      </c>
      <c r="L136" s="31">
        <v>22510183000128</v>
      </c>
      <c r="M136" s="32" t="s">
        <v>206</v>
      </c>
      <c r="N136" s="31">
        <v>3920</v>
      </c>
      <c r="O136" s="32" t="s">
        <v>126</v>
      </c>
      <c r="P136" s="18">
        <v>45789</v>
      </c>
      <c r="Q136" s="31">
        <v>4</v>
      </c>
      <c r="R136" s="33">
        <v>13584.77</v>
      </c>
      <c r="S136" s="33">
        <v>0</v>
      </c>
      <c r="T136" s="33">
        <v>0</v>
      </c>
      <c r="U136" s="72">
        <f t="shared" si="23"/>
        <v>13584.77</v>
      </c>
      <c r="V136" s="18">
        <f>IF(X136&lt;&gt;"Liquidação Cancelada",VLOOKUP(B136,'BASE DE DADOS OPS'!$B$4:$P$9650,10,FALSE),"Liquidação Cancelada")</f>
        <v>45791</v>
      </c>
      <c r="W136" s="35">
        <f t="shared" si="24"/>
        <v>2</v>
      </c>
      <c r="X136" s="31">
        <f>VLOOKUP(A136,'BASE DE DADOS OPS'!$A$4:$P$9650,12,FALSE)</f>
        <v>3016</v>
      </c>
      <c r="Y136" s="4">
        <f>IF(X136&lt;&gt;"Liquidação Cancelada",VLOOKUP(B136,'BASE DE DADOS OPS'!$B$5:$P$9635,12,FALSE),"Liquidação Cancelada")</f>
        <v>13584.77</v>
      </c>
      <c r="Z136" s="4">
        <f>IF(X136&lt;&gt;"Liquidação Cancelada",VLOOKUP(B136,'BASE DE DADOS OPS'!$B$5:$P$9635,14,FALSE),"Liquidação Cancelada")</f>
        <v>652.07000000000005</v>
      </c>
      <c r="AA136" s="4">
        <f>IF(X136&lt;&gt;"Liquidação Cancelada",VLOOKUP(B136,'BASE DE DADOS OPS'!$B$5:$P$9635,13,FALSE),"Liquidação Cancelada")</f>
        <v>12932.7</v>
      </c>
      <c r="AB136" s="4">
        <f t="shared" si="25"/>
        <v>12932.7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1441|1440011|151|2025|38437345000180|3920|10978,47</v>
      </c>
      <c r="B137" s="55" t="str">
        <f t="shared" si="19"/>
        <v>1441|1440011|151|2025|3007</v>
      </c>
      <c r="C137" s="61" t="str">
        <f t="shared" si="20"/>
        <v>1440011|3007</v>
      </c>
      <c r="D137" s="77">
        <v>1441</v>
      </c>
      <c r="E137" s="77">
        <v>1440011</v>
      </c>
      <c r="F137" s="75" t="str">
        <f t="shared" si="21"/>
        <v>151/2025</v>
      </c>
      <c r="G137" s="77">
        <v>151</v>
      </c>
      <c r="H137" s="77">
        <v>2025</v>
      </c>
      <c r="I137" s="75" t="str">
        <f t="shared" si="22"/>
        <v>10.1</v>
      </c>
      <c r="J137" s="31">
        <v>10</v>
      </c>
      <c r="K137" s="31">
        <v>1</v>
      </c>
      <c r="L137" s="31">
        <v>38437345000180</v>
      </c>
      <c r="M137" s="32" t="s">
        <v>207</v>
      </c>
      <c r="N137" s="31">
        <v>3920</v>
      </c>
      <c r="O137" s="32" t="s">
        <v>126</v>
      </c>
      <c r="P137" s="18">
        <v>45789</v>
      </c>
      <c r="Q137" s="31">
        <v>4</v>
      </c>
      <c r="R137" s="33">
        <v>10978.47</v>
      </c>
      <c r="S137" s="33">
        <v>0</v>
      </c>
      <c r="T137" s="33">
        <v>0</v>
      </c>
      <c r="U137" s="72">
        <f t="shared" si="23"/>
        <v>10978.47</v>
      </c>
      <c r="V137" s="18">
        <f>IF(X137&lt;&gt;"Liquidação Cancelada",VLOOKUP(B137,'BASE DE DADOS OPS'!$B$4:$P$9650,10,FALSE),"Liquidação Cancelada")</f>
        <v>45791</v>
      </c>
      <c r="W137" s="35">
        <f t="shared" si="24"/>
        <v>2</v>
      </c>
      <c r="X137" s="31">
        <f>VLOOKUP(A137,'BASE DE DADOS OPS'!$A$4:$P$9650,12,FALSE)</f>
        <v>3007</v>
      </c>
      <c r="Y137" s="4">
        <f>IF(X137&lt;&gt;"Liquidação Cancelada",VLOOKUP(B137,'BASE DE DADOS OPS'!$B$5:$P$9635,12,FALSE),"Liquidação Cancelada")</f>
        <v>10978.47</v>
      </c>
      <c r="Z137" s="4">
        <f>IF(X137&lt;&gt;"Liquidação Cancelada",VLOOKUP(B137,'BASE DE DADOS OPS'!$B$5:$P$9635,14,FALSE),"Liquidação Cancelada")</f>
        <v>526.97</v>
      </c>
      <c r="AA137" s="4">
        <f>IF(X137&lt;&gt;"Liquidação Cancelada",VLOOKUP(B137,'BASE DE DADOS OPS'!$B$5:$P$9635,13,FALSE),"Liquidação Cancelada")</f>
        <v>10451.5</v>
      </c>
      <c r="AB137" s="4">
        <f t="shared" si="25"/>
        <v>10451.5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1441|1440011|152|2025|14165537000116|3920|8404,1</v>
      </c>
      <c r="B138" s="55" t="str">
        <f t="shared" si="19"/>
        <v>1441|1440011|152|2025|3018</v>
      </c>
      <c r="C138" s="61" t="str">
        <f t="shared" si="20"/>
        <v>1440011|3018</v>
      </c>
      <c r="D138" s="77">
        <v>1441</v>
      </c>
      <c r="E138" s="77">
        <v>1440011</v>
      </c>
      <c r="F138" s="75" t="str">
        <f t="shared" si="21"/>
        <v>152/2025</v>
      </c>
      <c r="G138" s="77">
        <v>152</v>
      </c>
      <c r="H138" s="77">
        <v>2025</v>
      </c>
      <c r="I138" s="75" t="str">
        <f t="shared" si="22"/>
        <v>10.1</v>
      </c>
      <c r="J138" s="31">
        <v>10</v>
      </c>
      <c r="K138" s="31">
        <v>1</v>
      </c>
      <c r="L138" s="31">
        <v>14165537000116</v>
      </c>
      <c r="M138" s="32" t="s">
        <v>208</v>
      </c>
      <c r="N138" s="31">
        <v>3920</v>
      </c>
      <c r="O138" s="32" t="s">
        <v>126</v>
      </c>
      <c r="P138" s="18">
        <v>45789</v>
      </c>
      <c r="Q138" s="31">
        <v>4</v>
      </c>
      <c r="R138" s="33">
        <v>8404.1</v>
      </c>
      <c r="S138" s="33">
        <v>0</v>
      </c>
      <c r="T138" s="33">
        <v>0</v>
      </c>
      <c r="U138" s="72">
        <f t="shared" si="23"/>
        <v>8404.1</v>
      </c>
      <c r="V138" s="18">
        <f>IF(X138&lt;&gt;"Liquidação Cancelada",VLOOKUP(B138,'BASE DE DADOS OPS'!$B$4:$P$9650,10,FALSE),"Liquidação Cancelada")</f>
        <v>45791</v>
      </c>
      <c r="W138" s="35">
        <f t="shared" si="24"/>
        <v>2</v>
      </c>
      <c r="X138" s="31">
        <f>VLOOKUP(A138,'BASE DE DADOS OPS'!$A$4:$P$9650,12,FALSE)</f>
        <v>3018</v>
      </c>
      <c r="Y138" s="4">
        <f>IF(X138&lt;&gt;"Liquidação Cancelada",VLOOKUP(B138,'BASE DE DADOS OPS'!$B$5:$P$9635,12,FALSE),"Liquidação Cancelada")</f>
        <v>8404.1</v>
      </c>
      <c r="Z138" s="4">
        <f>IF(X138&lt;&gt;"Liquidação Cancelada",VLOOKUP(B138,'BASE DE DADOS OPS'!$B$5:$P$9635,14,FALSE),"Liquidação Cancelada")</f>
        <v>403.4</v>
      </c>
      <c r="AA138" s="4">
        <f>IF(X138&lt;&gt;"Liquidação Cancelada",VLOOKUP(B138,'BASE DE DADOS OPS'!$B$5:$P$9635,13,FALSE),"Liquidação Cancelada")</f>
        <v>8000.7</v>
      </c>
      <c r="AB138" s="4">
        <f t="shared" si="25"/>
        <v>8000.7000000000007</v>
      </c>
      <c r="AC138" s="3">
        <f t="shared" si="26"/>
        <v>-9.0949470177292824E-13</v>
      </c>
      <c r="AD138" s="62"/>
    </row>
    <row r="139" spans="1:30" s="63" customFormat="1" ht="24.95" customHeight="1" x14ac:dyDescent="0.2">
      <c r="A139" s="55" t="str">
        <f t="shared" si="18"/>
        <v>1441|1440011|153|2025|11027551000165|3920|7796,28</v>
      </c>
      <c r="B139" s="55" t="str">
        <f t="shared" si="19"/>
        <v>1441|1440011|153|2025|3001</v>
      </c>
      <c r="C139" s="61" t="str">
        <f t="shared" si="20"/>
        <v>1440011|3001</v>
      </c>
      <c r="D139" s="77">
        <v>1441</v>
      </c>
      <c r="E139" s="77">
        <v>1440011</v>
      </c>
      <c r="F139" s="75" t="str">
        <f t="shared" si="21"/>
        <v>153/2025</v>
      </c>
      <c r="G139" s="77">
        <v>153</v>
      </c>
      <c r="H139" s="77">
        <v>2025</v>
      </c>
      <c r="I139" s="75" t="str">
        <f t="shared" si="22"/>
        <v>10.1</v>
      </c>
      <c r="J139" s="31">
        <v>10</v>
      </c>
      <c r="K139" s="31">
        <v>1</v>
      </c>
      <c r="L139" s="31">
        <v>11027551000165</v>
      </c>
      <c r="M139" s="32" t="s">
        <v>209</v>
      </c>
      <c r="N139" s="31">
        <v>3920</v>
      </c>
      <c r="O139" s="32" t="s">
        <v>126</v>
      </c>
      <c r="P139" s="18">
        <v>45789</v>
      </c>
      <c r="Q139" s="31">
        <v>4</v>
      </c>
      <c r="R139" s="33">
        <v>7796.28</v>
      </c>
      <c r="S139" s="33">
        <v>0</v>
      </c>
      <c r="T139" s="33">
        <v>0</v>
      </c>
      <c r="U139" s="72">
        <f t="shared" si="23"/>
        <v>7796.28</v>
      </c>
      <c r="V139" s="18">
        <f>IF(X139&lt;&gt;"Liquidação Cancelada",VLOOKUP(B139,'BASE DE DADOS OPS'!$B$4:$P$9650,10,FALSE),"Liquidação Cancelada")</f>
        <v>45791</v>
      </c>
      <c r="W139" s="35">
        <f t="shared" si="24"/>
        <v>2</v>
      </c>
      <c r="X139" s="31">
        <f>VLOOKUP(A139,'BASE DE DADOS OPS'!$A$4:$P$9650,12,FALSE)</f>
        <v>3001</v>
      </c>
      <c r="Y139" s="4">
        <f>IF(X139&lt;&gt;"Liquidação Cancelada",VLOOKUP(B139,'BASE DE DADOS OPS'!$B$5:$P$9635,12,FALSE),"Liquidação Cancelada")</f>
        <v>7796.2800000000007</v>
      </c>
      <c r="Z139" s="4">
        <f>IF(X139&lt;&gt;"Liquidação Cancelada",VLOOKUP(B139,'BASE DE DADOS OPS'!$B$5:$P$9635,14,FALSE),"Liquidação Cancelada")</f>
        <v>374.22</v>
      </c>
      <c r="AA139" s="4">
        <f>IF(X139&lt;&gt;"Liquidação Cancelada",VLOOKUP(B139,'BASE DE DADOS OPS'!$B$5:$P$9635,13,FALSE),"Liquidação Cancelada")</f>
        <v>7422.06</v>
      </c>
      <c r="AB139" s="4">
        <f t="shared" si="25"/>
        <v>7422.06</v>
      </c>
      <c r="AC139" s="3">
        <f t="shared" si="26"/>
        <v>-9.0949470177292824E-13</v>
      </c>
      <c r="AD139" s="62"/>
    </row>
    <row r="140" spans="1:30" s="63" customFormat="1" ht="24.95" customHeight="1" x14ac:dyDescent="0.2">
      <c r="A140" s="55" t="str">
        <f t="shared" si="18"/>
        <v>1441|1440011|154|2025|38236252000197|3920|24846,22</v>
      </c>
      <c r="B140" s="55" t="str">
        <f t="shared" si="19"/>
        <v>1441|1440011|154|2025|3008</v>
      </c>
      <c r="C140" s="61" t="str">
        <f t="shared" si="20"/>
        <v>1440011|3008</v>
      </c>
      <c r="D140" s="77">
        <v>1441</v>
      </c>
      <c r="E140" s="77">
        <v>1440011</v>
      </c>
      <c r="F140" s="75" t="str">
        <f t="shared" si="21"/>
        <v>154/2025</v>
      </c>
      <c r="G140" s="77">
        <v>154</v>
      </c>
      <c r="H140" s="77">
        <v>2025</v>
      </c>
      <c r="I140" s="75" t="str">
        <f t="shared" si="22"/>
        <v>10.1</v>
      </c>
      <c r="J140" s="31">
        <v>10</v>
      </c>
      <c r="K140" s="31">
        <v>1</v>
      </c>
      <c r="L140" s="31">
        <v>38236252000197</v>
      </c>
      <c r="M140" s="32" t="s">
        <v>210</v>
      </c>
      <c r="N140" s="31">
        <v>3920</v>
      </c>
      <c r="O140" s="32" t="s">
        <v>126</v>
      </c>
      <c r="P140" s="18">
        <v>45789</v>
      </c>
      <c r="Q140" s="31">
        <v>4</v>
      </c>
      <c r="R140" s="33">
        <v>24846.22</v>
      </c>
      <c r="S140" s="33">
        <v>0</v>
      </c>
      <c r="T140" s="33">
        <v>0</v>
      </c>
      <c r="U140" s="72">
        <f t="shared" si="23"/>
        <v>24846.22</v>
      </c>
      <c r="V140" s="18">
        <f>IF(X140&lt;&gt;"Liquidação Cancelada",VLOOKUP(B140,'BASE DE DADOS OPS'!$B$4:$P$9650,10,FALSE),"Liquidação Cancelada")</f>
        <v>45791</v>
      </c>
      <c r="W140" s="35">
        <f t="shared" si="24"/>
        <v>2</v>
      </c>
      <c r="X140" s="31">
        <f>VLOOKUP(A140,'BASE DE DADOS OPS'!$A$4:$P$9650,12,FALSE)</f>
        <v>3008</v>
      </c>
      <c r="Y140" s="4">
        <f>IF(X140&lt;&gt;"Liquidação Cancelada",VLOOKUP(B140,'BASE DE DADOS OPS'!$B$5:$P$9635,12,FALSE),"Liquidação Cancelada")</f>
        <v>24846.219999999998</v>
      </c>
      <c r="Z140" s="4">
        <f>IF(X140&lt;&gt;"Liquidação Cancelada",VLOOKUP(B140,'BASE DE DADOS OPS'!$B$5:$P$9635,14,FALSE),"Liquidação Cancelada")</f>
        <v>1192.6199999999999</v>
      </c>
      <c r="AA140" s="4">
        <f>IF(X140&lt;&gt;"Liquidação Cancelada",VLOOKUP(B140,'BASE DE DADOS OPS'!$B$5:$P$9635,13,FALSE),"Liquidação Cancelada")</f>
        <v>23653.599999999999</v>
      </c>
      <c r="AB140" s="4">
        <f t="shared" si="25"/>
        <v>23653.599999999999</v>
      </c>
      <c r="AC140" s="3">
        <f t="shared" si="26"/>
        <v>3.637978807091713E-12</v>
      </c>
      <c r="AD140" s="62"/>
    </row>
    <row r="141" spans="1:30" s="63" customFormat="1" ht="24.95" customHeight="1" x14ac:dyDescent="0.2">
      <c r="A141" s="55" t="str">
        <f t="shared" si="18"/>
        <v>1441|1440011|155|2025|34975444000164|3920|41000</v>
      </c>
      <c r="B141" s="55" t="str">
        <f t="shared" si="19"/>
        <v>1441|1440011|155|2025|3004</v>
      </c>
      <c r="C141" s="61" t="str">
        <f t="shared" si="20"/>
        <v>1440011|3004</v>
      </c>
      <c r="D141" s="77">
        <v>1441</v>
      </c>
      <c r="E141" s="77">
        <v>1440011</v>
      </c>
      <c r="F141" s="75" t="str">
        <f t="shared" si="21"/>
        <v>155/2025</v>
      </c>
      <c r="G141" s="77">
        <v>155</v>
      </c>
      <c r="H141" s="77">
        <v>2025</v>
      </c>
      <c r="I141" s="75" t="str">
        <f t="shared" si="22"/>
        <v>10.1</v>
      </c>
      <c r="J141" s="31">
        <v>10</v>
      </c>
      <c r="K141" s="31">
        <v>1</v>
      </c>
      <c r="L141" s="31">
        <v>34975444000164</v>
      </c>
      <c r="M141" s="32" t="s">
        <v>211</v>
      </c>
      <c r="N141" s="31">
        <v>3920</v>
      </c>
      <c r="O141" s="32" t="s">
        <v>126</v>
      </c>
      <c r="P141" s="18">
        <v>45789</v>
      </c>
      <c r="Q141" s="31">
        <v>4</v>
      </c>
      <c r="R141" s="33">
        <v>41000</v>
      </c>
      <c r="S141" s="33">
        <v>0</v>
      </c>
      <c r="T141" s="33">
        <v>0</v>
      </c>
      <c r="U141" s="72">
        <f t="shared" si="23"/>
        <v>41000</v>
      </c>
      <c r="V141" s="18">
        <f>IF(X141&lt;&gt;"Liquidação Cancelada",VLOOKUP(B141,'BASE DE DADOS OPS'!$B$4:$P$9650,10,FALSE),"Liquidação Cancelada")</f>
        <v>45791</v>
      </c>
      <c r="W141" s="35">
        <f t="shared" si="24"/>
        <v>2</v>
      </c>
      <c r="X141" s="31">
        <f>VLOOKUP(A141,'BASE DE DADOS OPS'!$A$4:$P$9650,12,FALSE)</f>
        <v>3004</v>
      </c>
      <c r="Y141" s="4">
        <f>IF(X141&lt;&gt;"Liquidação Cancelada",VLOOKUP(B141,'BASE DE DADOS OPS'!$B$5:$P$9635,12,FALSE),"Liquidação Cancelada")</f>
        <v>41000</v>
      </c>
      <c r="Z141" s="4">
        <f>IF(X141&lt;&gt;"Liquidação Cancelada",VLOOKUP(B141,'BASE DE DADOS OPS'!$B$5:$P$9635,14,FALSE),"Liquidação Cancelada")</f>
        <v>1968</v>
      </c>
      <c r="AA141" s="4">
        <f>IF(X141&lt;&gt;"Liquidação Cancelada",VLOOKUP(B141,'BASE DE DADOS OPS'!$B$5:$P$9635,13,FALSE),"Liquidação Cancelada")</f>
        <v>39032</v>
      </c>
      <c r="AB141" s="4">
        <f t="shared" si="25"/>
        <v>39032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1441|1440011|166|2025|15210046000102|3920|4610,81</v>
      </c>
      <c r="B142" s="55" t="str">
        <f t="shared" si="19"/>
        <v>1441|1440011|166|2025|3014</v>
      </c>
      <c r="C142" s="61" t="str">
        <f t="shared" si="20"/>
        <v>1440011|3014</v>
      </c>
      <c r="D142" s="77">
        <v>1441</v>
      </c>
      <c r="E142" s="77">
        <v>1440011</v>
      </c>
      <c r="F142" s="75" t="str">
        <f t="shared" si="21"/>
        <v>166/2025</v>
      </c>
      <c r="G142" s="77">
        <v>166</v>
      </c>
      <c r="H142" s="77">
        <v>2025</v>
      </c>
      <c r="I142" s="75" t="str">
        <f t="shared" si="22"/>
        <v>10.1</v>
      </c>
      <c r="J142" s="31">
        <v>10</v>
      </c>
      <c r="K142" s="31">
        <v>1</v>
      </c>
      <c r="L142" s="31">
        <v>15210046000102</v>
      </c>
      <c r="M142" s="32" t="s">
        <v>219</v>
      </c>
      <c r="N142" s="31">
        <v>3920</v>
      </c>
      <c r="O142" s="32" t="s">
        <v>126</v>
      </c>
      <c r="P142" s="18">
        <v>45789</v>
      </c>
      <c r="Q142" s="31">
        <v>4</v>
      </c>
      <c r="R142" s="33">
        <v>4610.8100000000004</v>
      </c>
      <c r="S142" s="33">
        <v>0</v>
      </c>
      <c r="T142" s="33">
        <v>0</v>
      </c>
      <c r="U142" s="72">
        <f t="shared" si="23"/>
        <v>4610.8100000000004</v>
      </c>
      <c r="V142" s="18">
        <f>IF(X142&lt;&gt;"Liquidação Cancelada",VLOOKUP(B142,'BASE DE DADOS OPS'!$B$4:$P$9650,10,FALSE),"Liquidação Cancelada")</f>
        <v>45791</v>
      </c>
      <c r="W142" s="35">
        <f t="shared" si="24"/>
        <v>2</v>
      </c>
      <c r="X142" s="31">
        <f>VLOOKUP(A142,'BASE DE DADOS OPS'!$A$4:$P$9650,12,FALSE)</f>
        <v>3014</v>
      </c>
      <c r="Y142" s="4">
        <f>IF(X142&lt;&gt;"Liquidação Cancelada",VLOOKUP(B142,'BASE DE DADOS OPS'!$B$5:$P$9635,12,FALSE),"Liquidação Cancelada")</f>
        <v>4610.8099999999995</v>
      </c>
      <c r="Z142" s="4">
        <f>IF(X142&lt;&gt;"Liquidação Cancelada",VLOOKUP(B142,'BASE DE DADOS OPS'!$B$5:$P$9635,14,FALSE),"Liquidação Cancelada")</f>
        <v>221.32</v>
      </c>
      <c r="AA142" s="4">
        <f>IF(X142&lt;&gt;"Liquidação Cancelada",VLOOKUP(B142,'BASE DE DADOS OPS'!$B$5:$P$9635,13,FALSE),"Liquidação Cancelada")</f>
        <v>4389.49</v>
      </c>
      <c r="AB142" s="4">
        <f t="shared" si="25"/>
        <v>4389.49</v>
      </c>
      <c r="AC142" s="3">
        <f t="shared" si="26"/>
        <v>9.0949470177292824E-13</v>
      </c>
      <c r="AD142" s="62"/>
    </row>
    <row r="143" spans="1:30" s="63" customFormat="1" ht="24.95" customHeight="1" x14ac:dyDescent="0.2">
      <c r="A143" s="55" t="str">
        <f t="shared" si="18"/>
        <v>1441|1440011|172|2025|18124040000100|3920|9924,69</v>
      </c>
      <c r="B143" s="55" t="str">
        <f t="shared" si="19"/>
        <v>1441|1440011|172|2025|3017</v>
      </c>
      <c r="C143" s="61" t="str">
        <f t="shared" si="20"/>
        <v>1440011|3017</v>
      </c>
      <c r="D143" s="77">
        <v>1441</v>
      </c>
      <c r="E143" s="77">
        <v>1440011</v>
      </c>
      <c r="F143" s="75" t="str">
        <f t="shared" si="21"/>
        <v>172/2025</v>
      </c>
      <c r="G143" s="77">
        <v>172</v>
      </c>
      <c r="H143" s="77">
        <v>2025</v>
      </c>
      <c r="I143" s="75" t="str">
        <f t="shared" si="22"/>
        <v>10.1</v>
      </c>
      <c r="J143" s="31">
        <v>10</v>
      </c>
      <c r="K143" s="31">
        <v>1</v>
      </c>
      <c r="L143" s="31">
        <v>18124040000100</v>
      </c>
      <c r="M143" s="32" t="s">
        <v>224</v>
      </c>
      <c r="N143" s="31">
        <v>3920</v>
      </c>
      <c r="O143" s="32" t="s">
        <v>126</v>
      </c>
      <c r="P143" s="18">
        <v>45789</v>
      </c>
      <c r="Q143" s="31">
        <v>4</v>
      </c>
      <c r="R143" s="33">
        <v>9924.69</v>
      </c>
      <c r="S143" s="33">
        <v>0</v>
      </c>
      <c r="T143" s="33">
        <v>0</v>
      </c>
      <c r="U143" s="72">
        <f t="shared" si="23"/>
        <v>9924.69</v>
      </c>
      <c r="V143" s="18">
        <f>IF(X143&lt;&gt;"Liquidação Cancelada",VLOOKUP(B143,'BASE DE DADOS OPS'!$B$4:$P$9650,10,FALSE),"Liquidação Cancelada")</f>
        <v>45791</v>
      </c>
      <c r="W143" s="35">
        <f t="shared" si="24"/>
        <v>2</v>
      </c>
      <c r="X143" s="31">
        <f>VLOOKUP(A143,'BASE DE DADOS OPS'!$A$4:$P$9650,12,FALSE)</f>
        <v>3017</v>
      </c>
      <c r="Y143" s="4">
        <f>IF(X143&lt;&gt;"Liquidação Cancelada",VLOOKUP(B143,'BASE DE DADOS OPS'!$B$5:$P$9635,12,FALSE),"Liquidação Cancelada")</f>
        <v>9924.6899999999987</v>
      </c>
      <c r="Z143" s="4">
        <f>IF(X143&lt;&gt;"Liquidação Cancelada",VLOOKUP(B143,'BASE DE DADOS OPS'!$B$5:$P$9635,14,FALSE),"Liquidação Cancelada")</f>
        <v>476.39</v>
      </c>
      <c r="AA143" s="4">
        <f>IF(X143&lt;&gt;"Liquidação Cancelada",VLOOKUP(B143,'BASE DE DADOS OPS'!$B$5:$P$9635,13,FALSE),"Liquidação Cancelada")</f>
        <v>9448.2999999999993</v>
      </c>
      <c r="AB143" s="4">
        <f t="shared" si="25"/>
        <v>9448.2999999999993</v>
      </c>
      <c r="AC143" s="3">
        <f t="shared" si="26"/>
        <v>1.8189894035458565E-12</v>
      </c>
      <c r="AD143" s="62"/>
    </row>
    <row r="144" spans="1:30" s="63" customFormat="1" ht="24.95" customHeight="1" x14ac:dyDescent="0.2">
      <c r="A144" s="55" t="str">
        <f t="shared" si="18"/>
        <v>1441|1440011|215|2025|8486867000100|3920|12500</v>
      </c>
      <c r="B144" s="55" t="str">
        <f t="shared" si="19"/>
        <v>1441|1440011|215|2025|3013</v>
      </c>
      <c r="C144" s="61" t="str">
        <f t="shared" si="20"/>
        <v>1440011|3013</v>
      </c>
      <c r="D144" s="77">
        <v>1441</v>
      </c>
      <c r="E144" s="77">
        <v>1440011</v>
      </c>
      <c r="F144" s="75" t="str">
        <f t="shared" si="21"/>
        <v>215/2025</v>
      </c>
      <c r="G144" s="77">
        <v>215</v>
      </c>
      <c r="H144" s="77">
        <v>2025</v>
      </c>
      <c r="I144" s="75" t="str">
        <f t="shared" si="22"/>
        <v>10.1</v>
      </c>
      <c r="J144" s="31">
        <v>10</v>
      </c>
      <c r="K144" s="31">
        <v>1</v>
      </c>
      <c r="L144" s="31">
        <v>8486867000100</v>
      </c>
      <c r="M144" s="32" t="s">
        <v>261</v>
      </c>
      <c r="N144" s="31">
        <v>3920</v>
      </c>
      <c r="O144" s="32" t="s">
        <v>126</v>
      </c>
      <c r="P144" s="18">
        <v>45789</v>
      </c>
      <c r="Q144" s="31">
        <v>3</v>
      </c>
      <c r="R144" s="33">
        <v>12500</v>
      </c>
      <c r="S144" s="33">
        <v>0</v>
      </c>
      <c r="T144" s="33">
        <v>0</v>
      </c>
      <c r="U144" s="72">
        <f t="shared" si="23"/>
        <v>12500</v>
      </c>
      <c r="V144" s="18">
        <f>IF(X144&lt;&gt;"Liquidação Cancelada",VLOOKUP(B144,'BASE DE DADOS OPS'!$B$4:$P$9650,10,FALSE),"Liquidação Cancelada")</f>
        <v>45791</v>
      </c>
      <c r="W144" s="35">
        <f t="shared" si="24"/>
        <v>2</v>
      </c>
      <c r="X144" s="31">
        <f>VLOOKUP(A144,'BASE DE DADOS OPS'!$A$4:$P$9650,12,FALSE)</f>
        <v>3013</v>
      </c>
      <c r="Y144" s="4">
        <f>IF(X144&lt;&gt;"Liquidação Cancelada",VLOOKUP(B144,'BASE DE DADOS OPS'!$B$5:$P$9635,12,FALSE),"Liquidação Cancelada")</f>
        <v>12500</v>
      </c>
      <c r="Z144" s="4">
        <f>IF(X144&lt;&gt;"Liquidação Cancelada",VLOOKUP(B144,'BASE DE DADOS OPS'!$B$5:$P$9635,14,FALSE),"Liquidação Cancelada")</f>
        <v>600</v>
      </c>
      <c r="AA144" s="4">
        <f>IF(X144&lt;&gt;"Liquidação Cancelada",VLOOKUP(B144,'BASE DE DADOS OPS'!$B$5:$P$9635,13,FALSE),"Liquidação Cancelada")</f>
        <v>11900</v>
      </c>
      <c r="AB144" s="4">
        <f t="shared" si="25"/>
        <v>11900</v>
      </c>
      <c r="AC144" s="3">
        <f t="shared" si="26"/>
        <v>0</v>
      </c>
      <c r="AD144" s="62"/>
    </row>
    <row r="145" spans="1:30" s="63" customFormat="1" ht="24.95" customHeight="1" x14ac:dyDescent="0.2">
      <c r="A145" s="55" t="str">
        <f t="shared" si="18"/>
        <v>1441|1440011|220|2025|28309420000173|3921|591,39</v>
      </c>
      <c r="B145" s="55" t="str">
        <f t="shared" si="19"/>
        <v>1441|1440011|220|2025|2934</v>
      </c>
      <c r="C145" s="61" t="str">
        <f t="shared" si="20"/>
        <v>1440011|2934</v>
      </c>
      <c r="D145" s="77">
        <v>1441</v>
      </c>
      <c r="E145" s="77">
        <v>1440011</v>
      </c>
      <c r="F145" s="75" t="str">
        <f t="shared" si="21"/>
        <v>220/2025</v>
      </c>
      <c r="G145" s="77">
        <v>220</v>
      </c>
      <c r="H145" s="77">
        <v>2025</v>
      </c>
      <c r="I145" s="75" t="str">
        <f t="shared" si="22"/>
        <v>10.1</v>
      </c>
      <c r="J145" s="31">
        <v>10</v>
      </c>
      <c r="K145" s="31">
        <v>1</v>
      </c>
      <c r="L145" s="31">
        <v>28309420000173</v>
      </c>
      <c r="M145" s="32" t="s">
        <v>264</v>
      </c>
      <c r="N145" s="31">
        <v>3921</v>
      </c>
      <c r="O145" s="32" t="s">
        <v>182</v>
      </c>
      <c r="P145" s="18">
        <v>45789</v>
      </c>
      <c r="Q145" s="31">
        <v>4</v>
      </c>
      <c r="R145" s="33">
        <v>622.52</v>
      </c>
      <c r="S145" s="33">
        <v>31.13</v>
      </c>
      <c r="T145" s="33">
        <v>0</v>
      </c>
      <c r="U145" s="72">
        <f t="shared" si="23"/>
        <v>591.39</v>
      </c>
      <c r="V145" s="18">
        <f>IF(X145&lt;&gt;"Liquidação Cancelada",VLOOKUP(B145,'BASE DE DADOS OPS'!$B$4:$P$9650,10,FALSE),"Liquidação Cancelada")</f>
        <v>45790</v>
      </c>
      <c r="W145" s="35">
        <f t="shared" si="24"/>
        <v>1</v>
      </c>
      <c r="X145" s="31">
        <f>VLOOKUP(A145,'BASE DE DADOS OPS'!$A$4:$P$9650,12,FALSE)</f>
        <v>2934</v>
      </c>
      <c r="Y145" s="4">
        <f>IF(X145&lt;&gt;"Liquidação Cancelada",VLOOKUP(B145,'BASE DE DADOS OPS'!$B$5:$P$9635,12,FALSE),"Liquidação Cancelada")</f>
        <v>591.39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591.39</v>
      </c>
      <c r="AB145" s="4">
        <f t="shared" si="25"/>
        <v>591.39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1441|1440011|228|2025|7132995000193|3955|1916,51</v>
      </c>
      <c r="B146" s="55" t="str">
        <f t="shared" si="19"/>
        <v>1441|1440011|228|2025|3032</v>
      </c>
      <c r="C146" s="61" t="str">
        <f t="shared" si="20"/>
        <v>1440011|3032</v>
      </c>
      <c r="D146" s="77">
        <v>1441</v>
      </c>
      <c r="E146" s="77">
        <v>1440011</v>
      </c>
      <c r="F146" s="75" t="str">
        <f t="shared" si="21"/>
        <v>228/2025</v>
      </c>
      <c r="G146" s="77">
        <v>228</v>
      </c>
      <c r="H146" s="77">
        <v>2025</v>
      </c>
      <c r="I146" s="75" t="str">
        <f t="shared" si="22"/>
        <v>10.1</v>
      </c>
      <c r="J146" s="31">
        <v>10</v>
      </c>
      <c r="K146" s="31">
        <v>1</v>
      </c>
      <c r="L146" s="31">
        <v>7132995000193</v>
      </c>
      <c r="M146" s="32" t="s">
        <v>269</v>
      </c>
      <c r="N146" s="31">
        <v>3955</v>
      </c>
      <c r="O146" s="32" t="s">
        <v>93</v>
      </c>
      <c r="P146" s="18">
        <v>45789</v>
      </c>
      <c r="Q146" s="31">
        <v>6</v>
      </c>
      <c r="R146" s="33">
        <v>2002</v>
      </c>
      <c r="S146" s="33">
        <v>85.49</v>
      </c>
      <c r="T146" s="33">
        <v>0</v>
      </c>
      <c r="U146" s="72">
        <f t="shared" si="23"/>
        <v>1916.51</v>
      </c>
      <c r="V146" s="18">
        <f>IF(X146&lt;&gt;"Liquidação Cancelada",VLOOKUP(B146,'BASE DE DADOS OPS'!$B$4:$P$9650,10,FALSE),"Liquidação Cancelada")</f>
        <v>45791</v>
      </c>
      <c r="W146" s="35">
        <f t="shared" si="24"/>
        <v>2</v>
      </c>
      <c r="X146" s="31">
        <f>VLOOKUP(A146,'BASE DE DADOS OPS'!$A$4:$P$9650,12,FALSE)</f>
        <v>3032</v>
      </c>
      <c r="Y146" s="4">
        <f>IF(X146&lt;&gt;"Liquidação Cancelada",VLOOKUP(B146,'BASE DE DADOS OPS'!$B$5:$P$9635,12,FALSE),"Liquidação Cancelada")</f>
        <v>1916.51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1916.51</v>
      </c>
      <c r="AB146" s="4">
        <f t="shared" si="25"/>
        <v>1916.51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1441|1440011|233|2025|32100739000161|3920|11407,49</v>
      </c>
      <c r="B147" s="55" t="str">
        <f t="shared" si="19"/>
        <v>1441|1440011|233|2025|3025</v>
      </c>
      <c r="C147" s="61" t="str">
        <f t="shared" si="20"/>
        <v>1440011|3025</v>
      </c>
      <c r="D147" s="77">
        <v>1441</v>
      </c>
      <c r="E147" s="77">
        <v>1440011</v>
      </c>
      <c r="F147" s="75" t="str">
        <f t="shared" si="21"/>
        <v>233/2025</v>
      </c>
      <c r="G147" s="77">
        <v>233</v>
      </c>
      <c r="H147" s="77">
        <v>2025</v>
      </c>
      <c r="I147" s="75" t="str">
        <f t="shared" si="22"/>
        <v>10.1</v>
      </c>
      <c r="J147" s="31">
        <v>10</v>
      </c>
      <c r="K147" s="31">
        <v>1</v>
      </c>
      <c r="L147" s="31">
        <v>32100739000161</v>
      </c>
      <c r="M147" s="32" t="s">
        <v>272</v>
      </c>
      <c r="N147" s="31">
        <v>3920</v>
      </c>
      <c r="O147" s="32" t="s">
        <v>126</v>
      </c>
      <c r="P147" s="18">
        <v>45789</v>
      </c>
      <c r="Q147" s="31">
        <v>4</v>
      </c>
      <c r="R147" s="33">
        <v>11407.49</v>
      </c>
      <c r="S147" s="33">
        <v>0</v>
      </c>
      <c r="T147" s="33">
        <v>0</v>
      </c>
      <c r="U147" s="72">
        <f t="shared" si="23"/>
        <v>11407.49</v>
      </c>
      <c r="V147" s="18">
        <f>IF(X147&lt;&gt;"Liquidação Cancelada",VLOOKUP(B147,'BASE DE DADOS OPS'!$B$4:$P$9650,10,FALSE),"Liquidação Cancelada")</f>
        <v>45791</v>
      </c>
      <c r="W147" s="35">
        <f t="shared" si="24"/>
        <v>2</v>
      </c>
      <c r="X147" s="31">
        <f>VLOOKUP(A147,'BASE DE DADOS OPS'!$A$4:$P$9650,12,FALSE)</f>
        <v>3025</v>
      </c>
      <c r="Y147" s="4">
        <f>IF(X147&lt;&gt;"Liquidação Cancelada",VLOOKUP(B147,'BASE DE DADOS OPS'!$B$5:$P$9635,12,FALSE),"Liquidação Cancelada")</f>
        <v>11407.49</v>
      </c>
      <c r="Z147" s="4">
        <f>IF(X147&lt;&gt;"Liquidação Cancelada",VLOOKUP(B147,'BASE DE DADOS OPS'!$B$5:$P$9635,14,FALSE),"Liquidação Cancelada")</f>
        <v>547.55999999999995</v>
      </c>
      <c r="AA147" s="4">
        <f>IF(X147&lt;&gt;"Liquidação Cancelada",VLOOKUP(B147,'BASE DE DADOS OPS'!$B$5:$P$9635,13,FALSE),"Liquidação Cancelada")</f>
        <v>10859.93</v>
      </c>
      <c r="AB147" s="4">
        <f t="shared" si="25"/>
        <v>10859.93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1441|1440011|234|2025|9256973000160|3920|10084,38</v>
      </c>
      <c r="B148" s="55" t="str">
        <f t="shared" si="19"/>
        <v>1441|1440011|234|2025|3012</v>
      </c>
      <c r="C148" s="61" t="str">
        <f t="shared" si="20"/>
        <v>1440011|3012</v>
      </c>
      <c r="D148" s="77">
        <v>1441</v>
      </c>
      <c r="E148" s="77">
        <v>1440011</v>
      </c>
      <c r="F148" s="75" t="str">
        <f t="shared" si="21"/>
        <v>234/2025</v>
      </c>
      <c r="G148" s="77">
        <v>234</v>
      </c>
      <c r="H148" s="77">
        <v>2025</v>
      </c>
      <c r="I148" s="75" t="str">
        <f t="shared" si="22"/>
        <v>10.1</v>
      </c>
      <c r="J148" s="31">
        <v>10</v>
      </c>
      <c r="K148" s="31">
        <v>1</v>
      </c>
      <c r="L148" s="31">
        <v>9256973000160</v>
      </c>
      <c r="M148" s="32" t="s">
        <v>273</v>
      </c>
      <c r="N148" s="31">
        <v>3920</v>
      </c>
      <c r="O148" s="32" t="s">
        <v>126</v>
      </c>
      <c r="P148" s="18">
        <v>45789</v>
      </c>
      <c r="Q148" s="31">
        <v>4</v>
      </c>
      <c r="R148" s="33">
        <v>10084.379999999999</v>
      </c>
      <c r="S148" s="33">
        <v>0</v>
      </c>
      <c r="T148" s="33">
        <v>0</v>
      </c>
      <c r="U148" s="72">
        <f t="shared" si="23"/>
        <v>10084.379999999999</v>
      </c>
      <c r="V148" s="18">
        <f>IF(X148&lt;&gt;"Liquidação Cancelada",VLOOKUP(B148,'BASE DE DADOS OPS'!$B$4:$P$9650,10,FALSE),"Liquidação Cancelada")</f>
        <v>45791</v>
      </c>
      <c r="W148" s="35">
        <f t="shared" si="24"/>
        <v>2</v>
      </c>
      <c r="X148" s="31">
        <f>VLOOKUP(A148,'BASE DE DADOS OPS'!$A$4:$P$9650,12,FALSE)</f>
        <v>3012</v>
      </c>
      <c r="Y148" s="4">
        <f>IF(X148&lt;&gt;"Liquidação Cancelada",VLOOKUP(B148,'BASE DE DADOS OPS'!$B$5:$P$9635,12,FALSE),"Liquidação Cancelada")</f>
        <v>10084.379999999999</v>
      </c>
      <c r="Z148" s="4">
        <f>IF(X148&lt;&gt;"Liquidação Cancelada",VLOOKUP(B148,'BASE DE DADOS OPS'!$B$5:$P$9635,14,FALSE),"Liquidação Cancelada")</f>
        <v>484.05</v>
      </c>
      <c r="AA148" s="4">
        <f>IF(X148&lt;&gt;"Liquidação Cancelada",VLOOKUP(B148,'BASE DE DADOS OPS'!$B$5:$P$9635,13,FALSE),"Liquidação Cancelada")</f>
        <v>9600.33</v>
      </c>
      <c r="AB148" s="4">
        <f t="shared" si="25"/>
        <v>9600.33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1441|1440011|237|2025|29315416000180|3920|2532,18</v>
      </c>
      <c r="B149" s="55" t="str">
        <f t="shared" si="19"/>
        <v>1441|1440011|237|2025|3020</v>
      </c>
      <c r="C149" s="61" t="str">
        <f t="shared" si="20"/>
        <v>1440011|3020</v>
      </c>
      <c r="D149" s="77">
        <v>1441</v>
      </c>
      <c r="E149" s="77">
        <v>1440011</v>
      </c>
      <c r="F149" s="75" t="str">
        <f t="shared" si="21"/>
        <v>237/2025</v>
      </c>
      <c r="G149" s="77">
        <v>237</v>
      </c>
      <c r="H149" s="77">
        <v>2025</v>
      </c>
      <c r="I149" s="75" t="str">
        <f t="shared" si="22"/>
        <v>10.1</v>
      </c>
      <c r="J149" s="31">
        <v>10</v>
      </c>
      <c r="K149" s="31">
        <v>1</v>
      </c>
      <c r="L149" s="31">
        <v>29315416000180</v>
      </c>
      <c r="M149" s="32" t="s">
        <v>275</v>
      </c>
      <c r="N149" s="31">
        <v>3920</v>
      </c>
      <c r="O149" s="32" t="s">
        <v>126</v>
      </c>
      <c r="P149" s="18">
        <v>45789</v>
      </c>
      <c r="Q149" s="31">
        <v>4</v>
      </c>
      <c r="R149" s="33">
        <v>2532.1799999999998</v>
      </c>
      <c r="S149" s="33">
        <v>0</v>
      </c>
      <c r="T149" s="33">
        <v>0</v>
      </c>
      <c r="U149" s="72">
        <f t="shared" si="23"/>
        <v>2532.1799999999998</v>
      </c>
      <c r="V149" s="18">
        <f>IF(X149&lt;&gt;"Liquidação Cancelada",VLOOKUP(B149,'BASE DE DADOS OPS'!$B$4:$P$9650,10,FALSE),"Liquidação Cancelada")</f>
        <v>45791</v>
      </c>
      <c r="W149" s="35">
        <f t="shared" si="24"/>
        <v>2</v>
      </c>
      <c r="X149" s="31">
        <f>VLOOKUP(A149,'BASE DE DADOS OPS'!$A$4:$P$9650,12,FALSE)</f>
        <v>3020</v>
      </c>
      <c r="Y149" s="4">
        <f>IF(X149&lt;&gt;"Liquidação Cancelada",VLOOKUP(B149,'BASE DE DADOS OPS'!$B$5:$P$9635,12,FALSE),"Liquidação Cancelada")</f>
        <v>2532.1799999999998</v>
      </c>
      <c r="Z149" s="4">
        <f>IF(X149&lt;&gt;"Liquidação Cancelada",VLOOKUP(B149,'BASE DE DADOS OPS'!$B$5:$P$9635,14,FALSE),"Liquidação Cancelada")</f>
        <v>121.54</v>
      </c>
      <c r="AA149" s="4">
        <f>IF(X149&lt;&gt;"Liquidação Cancelada",VLOOKUP(B149,'BASE DE DADOS OPS'!$B$5:$P$9635,13,FALSE),"Liquidação Cancelada")</f>
        <v>2410.64</v>
      </c>
      <c r="AB149" s="4">
        <f t="shared" si="25"/>
        <v>2410.64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1441|1440011|244|2025|9475334000196|3999|9365,4</v>
      </c>
      <c r="B150" s="55" t="str">
        <f t="shared" si="19"/>
        <v>1441|1440011|244|2025|2955</v>
      </c>
      <c r="C150" s="61" t="str">
        <f t="shared" si="20"/>
        <v>1440011|2955</v>
      </c>
      <c r="D150" s="77">
        <v>1441</v>
      </c>
      <c r="E150" s="77">
        <v>1440011</v>
      </c>
      <c r="F150" s="75" t="str">
        <f t="shared" si="21"/>
        <v>244/2025</v>
      </c>
      <c r="G150" s="77">
        <v>244</v>
      </c>
      <c r="H150" s="77">
        <v>2025</v>
      </c>
      <c r="I150" s="75" t="str">
        <f t="shared" si="22"/>
        <v>10.1</v>
      </c>
      <c r="J150" s="31">
        <v>10</v>
      </c>
      <c r="K150" s="31">
        <v>1</v>
      </c>
      <c r="L150" s="31">
        <v>9475334000196</v>
      </c>
      <c r="M150" s="32" t="s">
        <v>279</v>
      </c>
      <c r="N150" s="31">
        <v>3999</v>
      </c>
      <c r="O150" s="32" t="s">
        <v>225</v>
      </c>
      <c r="P150" s="18">
        <v>45789</v>
      </c>
      <c r="Q150" s="31">
        <v>3</v>
      </c>
      <c r="R150" s="33">
        <v>9365.4</v>
      </c>
      <c r="S150" s="33">
        <v>0</v>
      </c>
      <c r="T150" s="33">
        <v>0</v>
      </c>
      <c r="U150" s="72">
        <f t="shared" si="23"/>
        <v>9365.4</v>
      </c>
      <c r="V150" s="18">
        <f>IF(X150&lt;&gt;"Liquidação Cancelada",VLOOKUP(B150,'BASE DE DADOS OPS'!$B$4:$P$9650,10,FALSE),"Liquidação Cancelada")</f>
        <v>45790</v>
      </c>
      <c r="W150" s="35">
        <f t="shared" si="24"/>
        <v>1</v>
      </c>
      <c r="X150" s="31">
        <f>VLOOKUP(A150,'BASE DE DADOS OPS'!$A$4:$P$9650,12,FALSE)</f>
        <v>2955</v>
      </c>
      <c r="Y150" s="4">
        <f>IF(X150&lt;&gt;"Liquidação Cancelada",VLOOKUP(B150,'BASE DE DADOS OPS'!$B$5:$P$9635,12,FALSE),"Liquidação Cancelada")</f>
        <v>9365.4000000000015</v>
      </c>
      <c r="Z150" s="4">
        <f>IF(X150&lt;&gt;"Liquidação Cancelada",VLOOKUP(B150,'BASE DE DADOS OPS'!$B$5:$P$9635,14,FALSE),"Liquidação Cancelada")</f>
        <v>449.54</v>
      </c>
      <c r="AA150" s="4">
        <f>IF(X150&lt;&gt;"Liquidação Cancelada",VLOOKUP(B150,'BASE DE DADOS OPS'!$B$5:$P$9635,13,FALSE),"Liquidação Cancelada")</f>
        <v>8915.86</v>
      </c>
      <c r="AB150" s="4">
        <f t="shared" si="25"/>
        <v>8915.86</v>
      </c>
      <c r="AC150" s="3">
        <f t="shared" si="26"/>
        <v>-1.8189894035458565E-12</v>
      </c>
      <c r="AD150" s="62"/>
    </row>
    <row r="151" spans="1:30" s="63" customFormat="1" ht="24.95" customHeight="1" x14ac:dyDescent="0.2">
      <c r="A151" s="55" t="str">
        <f t="shared" si="18"/>
        <v>1441|1440011|245|2025|2623259000114|3961|947,23</v>
      </c>
      <c r="B151" s="55" t="str">
        <f t="shared" si="19"/>
        <v>1441|1440011|245|2025|2936</v>
      </c>
      <c r="C151" s="61" t="str">
        <f t="shared" si="20"/>
        <v>1440011|2936</v>
      </c>
      <c r="D151" s="77">
        <v>1441</v>
      </c>
      <c r="E151" s="77">
        <v>1440011</v>
      </c>
      <c r="F151" s="75" t="str">
        <f t="shared" si="21"/>
        <v>245/2025</v>
      </c>
      <c r="G151" s="77">
        <v>245</v>
      </c>
      <c r="H151" s="77">
        <v>2025</v>
      </c>
      <c r="I151" s="75" t="str">
        <f t="shared" si="22"/>
        <v>10.1</v>
      </c>
      <c r="J151" s="31">
        <v>10</v>
      </c>
      <c r="K151" s="31">
        <v>1</v>
      </c>
      <c r="L151" s="31">
        <v>2623259000114</v>
      </c>
      <c r="M151" s="32" t="s">
        <v>280</v>
      </c>
      <c r="N151" s="31">
        <v>3961</v>
      </c>
      <c r="O151" s="32" t="s">
        <v>281</v>
      </c>
      <c r="P151" s="18">
        <v>45789</v>
      </c>
      <c r="Q151" s="31">
        <v>4</v>
      </c>
      <c r="R151" s="33">
        <v>974.52</v>
      </c>
      <c r="S151" s="33">
        <v>27.29</v>
      </c>
      <c r="T151" s="33">
        <v>0</v>
      </c>
      <c r="U151" s="72">
        <f t="shared" si="23"/>
        <v>947.23</v>
      </c>
      <c r="V151" s="18">
        <f>IF(X151&lt;&gt;"Liquidação Cancelada",VLOOKUP(B151,'BASE DE DADOS OPS'!$B$4:$P$9650,10,FALSE),"Liquidação Cancelada")</f>
        <v>45790</v>
      </c>
      <c r="W151" s="35">
        <f t="shared" si="24"/>
        <v>1</v>
      </c>
      <c r="X151" s="31">
        <f>VLOOKUP(A151,'BASE DE DADOS OPS'!$A$4:$P$9650,12,FALSE)</f>
        <v>2936</v>
      </c>
      <c r="Y151" s="4">
        <f>IF(X151&lt;&gt;"Liquidação Cancelada",VLOOKUP(B151,'BASE DE DADOS OPS'!$B$5:$P$9635,12,FALSE),"Liquidação Cancelada")</f>
        <v>947.23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947.23</v>
      </c>
      <c r="AB151" s="4">
        <f t="shared" si="25"/>
        <v>947.23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1441|1440011|267|2025|64486426000180|3920|8333,33</v>
      </c>
      <c r="B152" s="55" t="str">
        <f t="shared" si="19"/>
        <v>1441|1440011|267|2025|3031</v>
      </c>
      <c r="C152" s="61" t="str">
        <f t="shared" si="20"/>
        <v>1440011|3031</v>
      </c>
      <c r="D152" s="77">
        <v>1441</v>
      </c>
      <c r="E152" s="77">
        <v>1440011</v>
      </c>
      <c r="F152" s="75" t="str">
        <f t="shared" si="21"/>
        <v>267/2025</v>
      </c>
      <c r="G152" s="77">
        <v>267</v>
      </c>
      <c r="H152" s="77">
        <v>2025</v>
      </c>
      <c r="I152" s="75" t="str">
        <f t="shared" si="22"/>
        <v>10.1</v>
      </c>
      <c r="J152" s="31">
        <v>10</v>
      </c>
      <c r="K152" s="31">
        <v>1</v>
      </c>
      <c r="L152" s="31">
        <v>64486426000180</v>
      </c>
      <c r="M152" s="32" t="s">
        <v>289</v>
      </c>
      <c r="N152" s="31">
        <v>3920</v>
      </c>
      <c r="O152" s="32" t="s">
        <v>126</v>
      </c>
      <c r="P152" s="18">
        <v>45789</v>
      </c>
      <c r="Q152" s="31">
        <v>1</v>
      </c>
      <c r="R152" s="33">
        <v>8333.33</v>
      </c>
      <c r="S152" s="33">
        <v>0</v>
      </c>
      <c r="T152" s="33">
        <v>0</v>
      </c>
      <c r="U152" s="72">
        <f t="shared" si="23"/>
        <v>8333.33</v>
      </c>
      <c r="V152" s="18">
        <f>IF(X152&lt;&gt;"Liquidação Cancelada",VLOOKUP(B152,'BASE DE DADOS OPS'!$B$4:$P$9650,10,FALSE),"Liquidação Cancelada")</f>
        <v>45791</v>
      </c>
      <c r="W152" s="35">
        <f t="shared" si="24"/>
        <v>2</v>
      </c>
      <c r="X152" s="31">
        <f>VLOOKUP(A152,'BASE DE DADOS OPS'!$A$4:$P$9650,12,FALSE)</f>
        <v>3031</v>
      </c>
      <c r="Y152" s="4">
        <f>IF(X152&lt;&gt;"Liquidação Cancelada",VLOOKUP(B152,'BASE DE DADOS OPS'!$B$5:$P$9635,12,FALSE),"Liquidação Cancelada")</f>
        <v>8333.33</v>
      </c>
      <c r="Z152" s="4">
        <f>IF(X152&lt;&gt;"Liquidação Cancelada",VLOOKUP(B152,'BASE DE DADOS OPS'!$B$5:$P$9635,14,FALSE),"Liquidação Cancelada")</f>
        <v>1215.95</v>
      </c>
      <c r="AA152" s="4">
        <f>IF(X152&lt;&gt;"Liquidação Cancelada",VLOOKUP(B152,'BASE DE DADOS OPS'!$B$5:$P$9635,13,FALSE),"Liquidação Cancelada")</f>
        <v>7117.38</v>
      </c>
      <c r="AB152" s="4">
        <f t="shared" si="25"/>
        <v>7117.38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1441|1440011|310|2025|3922282000172|3920|426,67</v>
      </c>
      <c r="B153" s="55" t="str">
        <f t="shared" si="19"/>
        <v>1441|1440011|310|2025|3026</v>
      </c>
      <c r="C153" s="61" t="str">
        <f t="shared" si="20"/>
        <v>1440011|3026</v>
      </c>
      <c r="D153" s="77">
        <v>1441</v>
      </c>
      <c r="E153" s="77">
        <v>1440011</v>
      </c>
      <c r="F153" s="75" t="str">
        <f t="shared" si="21"/>
        <v>310/2025</v>
      </c>
      <c r="G153" s="77">
        <v>310</v>
      </c>
      <c r="H153" s="77">
        <v>2025</v>
      </c>
      <c r="I153" s="75" t="str">
        <f t="shared" si="22"/>
        <v>10.1</v>
      </c>
      <c r="J153" s="31">
        <v>10</v>
      </c>
      <c r="K153" s="31">
        <v>1</v>
      </c>
      <c r="L153" s="31">
        <v>3922282000172</v>
      </c>
      <c r="M153" s="32" t="s">
        <v>299</v>
      </c>
      <c r="N153" s="31">
        <v>3920</v>
      </c>
      <c r="O153" s="32" t="s">
        <v>126</v>
      </c>
      <c r="P153" s="18">
        <v>45789</v>
      </c>
      <c r="Q153" s="31">
        <v>1</v>
      </c>
      <c r="R153" s="33">
        <v>426.67</v>
      </c>
      <c r="S153" s="33">
        <v>0</v>
      </c>
      <c r="T153" s="33">
        <v>0</v>
      </c>
      <c r="U153" s="72">
        <f t="shared" si="23"/>
        <v>426.67</v>
      </c>
      <c r="V153" s="18">
        <f>IF(X153&lt;&gt;"Liquidação Cancelada",VLOOKUP(B153,'BASE DE DADOS OPS'!$B$4:$P$9650,10,FALSE),"Liquidação Cancelada")</f>
        <v>45791</v>
      </c>
      <c r="W153" s="35">
        <f t="shared" si="24"/>
        <v>2</v>
      </c>
      <c r="X153" s="31">
        <f>VLOOKUP(A153,'BASE DE DADOS OPS'!$A$4:$P$9650,12,FALSE)</f>
        <v>3026</v>
      </c>
      <c r="Y153" s="4">
        <f>IF(X153&lt;&gt;"Liquidação Cancelada",VLOOKUP(B153,'BASE DE DADOS OPS'!$B$5:$P$9635,12,FALSE),"Liquidação Cancelada")</f>
        <v>426.67</v>
      </c>
      <c r="Z153" s="4">
        <f>IF(X153&lt;&gt;"Liquidação Cancelada",VLOOKUP(B153,'BASE DE DADOS OPS'!$B$5:$P$9635,14,FALSE),"Liquidação Cancelada")</f>
        <v>20.48</v>
      </c>
      <c r="AA153" s="4">
        <f>IF(X153&lt;&gt;"Liquidação Cancelada",VLOOKUP(B153,'BASE DE DADOS OPS'!$B$5:$P$9635,13,FALSE),"Liquidação Cancelada")</f>
        <v>406.19</v>
      </c>
      <c r="AB153" s="4">
        <f t="shared" si="25"/>
        <v>406.19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1441|1440005|2|2025|201182000169|3008|4781</v>
      </c>
      <c r="B154" s="55" t="e">
        <f t="shared" si="19"/>
        <v>#N/A</v>
      </c>
      <c r="C154" s="61" t="e">
        <f t="shared" si="20"/>
        <v>#N/A</v>
      </c>
      <c r="D154" s="31">
        <v>1441</v>
      </c>
      <c r="E154" s="31">
        <v>1440005</v>
      </c>
      <c r="F154" s="75" t="str">
        <f t="shared" si="21"/>
        <v>2/2025</v>
      </c>
      <c r="G154" s="31">
        <v>2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201182000169</v>
      </c>
      <c r="M154" s="32" t="s">
        <v>105</v>
      </c>
      <c r="N154" s="31">
        <v>3008</v>
      </c>
      <c r="O154" s="32" t="s">
        <v>106</v>
      </c>
      <c r="P154" s="18">
        <v>45790</v>
      </c>
      <c r="Q154" s="31">
        <v>4</v>
      </c>
      <c r="R154" s="33">
        <v>4781</v>
      </c>
      <c r="S154" s="33">
        <v>0</v>
      </c>
      <c r="T154" s="33">
        <v>0</v>
      </c>
      <c r="U154" s="72">
        <f t="shared" si="23"/>
        <v>4781</v>
      </c>
      <c r="V154" s="18" t="e">
        <f>IF(X154&lt;&gt;"Liquidação Cancelada",VLOOKUP(B154,'BASE DE DADOS OPS'!$B$4:$P$9650,10,FALSE),"Liquidação Cancelada")</f>
        <v>#N/A</v>
      </c>
      <c r="W154" s="35" t="e">
        <f t="shared" si="24"/>
        <v>#N/A</v>
      </c>
      <c r="X154" s="31" t="e">
        <f>VLOOKUP(A154,'BASE DE DADOS OPS'!$A$4:$P$9650,12,FALSE)</f>
        <v>#N/A</v>
      </c>
      <c r="Y154" s="4" t="e">
        <f>IF(X154&lt;&gt;"Liquidação Cancelada",VLOOKUP(B154,'BASE DE DADOS OPS'!$B$5:$P$9635,12,FALSE),"Liquidação Cancelada")</f>
        <v>#N/A</v>
      </c>
      <c r="Z154" s="4" t="e">
        <f>IF(X154&lt;&gt;"Liquidação Cancelada",VLOOKUP(B154,'BASE DE DADOS OPS'!$B$5:$P$9635,14,FALSE),"Liquidação Cancelada")</f>
        <v>#N/A</v>
      </c>
      <c r="AA154" s="4" t="e">
        <f>IF(X154&lt;&gt;"Liquidação Cancelada",VLOOKUP(B154,'BASE DE DADOS OPS'!$B$5:$P$9635,13,FALSE),"Liquidação Cancelada")</f>
        <v>#N/A</v>
      </c>
      <c r="AB154" s="4" t="e">
        <f t="shared" si="25"/>
        <v>#N/A</v>
      </c>
      <c r="AC154" s="3" t="e">
        <f t="shared" si="26"/>
        <v>#N/A</v>
      </c>
      <c r="AD154" s="62"/>
    </row>
    <row r="155" spans="1:30" s="63" customFormat="1" ht="24.95" customHeight="1" x14ac:dyDescent="0.2">
      <c r="A155" s="55" t="str">
        <f t="shared" si="18"/>
        <v>1441|1440005|3|2025|66455593000199|5214|24268,5</v>
      </c>
      <c r="B155" s="55" t="str">
        <f t="shared" si="19"/>
        <v>1441|1440005|3|2025|104</v>
      </c>
      <c r="C155" s="61" t="str">
        <f t="shared" si="20"/>
        <v>1440005|104</v>
      </c>
      <c r="D155" s="77">
        <v>1441</v>
      </c>
      <c r="E155" s="77">
        <v>1440005</v>
      </c>
      <c r="F155" s="75" t="str">
        <f t="shared" si="21"/>
        <v>3/2025</v>
      </c>
      <c r="G155" s="77">
        <v>3</v>
      </c>
      <c r="H155" s="77">
        <v>2025</v>
      </c>
      <c r="I155" s="75" t="str">
        <f t="shared" si="22"/>
        <v>10.1</v>
      </c>
      <c r="J155" s="31">
        <v>10</v>
      </c>
      <c r="K155" s="31">
        <v>1</v>
      </c>
      <c r="L155" s="31">
        <v>66455593000199</v>
      </c>
      <c r="M155" s="32" t="s">
        <v>107</v>
      </c>
      <c r="N155" s="31">
        <v>5214</v>
      </c>
      <c r="O155" s="32" t="s">
        <v>108</v>
      </c>
      <c r="P155" s="18">
        <v>45790</v>
      </c>
      <c r="Q155" s="31">
        <v>1</v>
      </c>
      <c r="R155" s="33">
        <v>24268.5</v>
      </c>
      <c r="S155" s="33">
        <v>0</v>
      </c>
      <c r="T155" s="33">
        <v>0</v>
      </c>
      <c r="U155" s="72">
        <f t="shared" si="23"/>
        <v>24268.5</v>
      </c>
      <c r="V155" s="18">
        <f>IF(X155&lt;&gt;"Liquidação Cancelada",VLOOKUP(B155,'BASE DE DADOS OPS'!$B$4:$P$9650,10,FALSE),"Liquidação Cancelada")</f>
        <v>45790</v>
      </c>
      <c r="W155" s="35">
        <f t="shared" si="24"/>
        <v>0</v>
      </c>
      <c r="X155" s="31">
        <f>VLOOKUP(A155,'BASE DE DADOS OPS'!$A$4:$P$9650,12,FALSE)</f>
        <v>104</v>
      </c>
      <c r="Y155" s="4">
        <f>IF(X155&lt;&gt;"Liquidação Cancelada",VLOOKUP(B155,'BASE DE DADOS OPS'!$B$5:$P$9635,12,FALSE),"Liquidação Cancelada")</f>
        <v>24268.5</v>
      </c>
      <c r="Z155" s="4">
        <f>IF(X155&lt;&gt;"Liquidação Cancelada",VLOOKUP(B155,'BASE DE DADOS OPS'!$B$5:$P$9635,14,FALSE),"Liquidação Cancelada")</f>
        <v>291.22000000000003</v>
      </c>
      <c r="AA155" s="4">
        <f>IF(X155&lt;&gt;"Liquidação Cancelada",VLOOKUP(B155,'BASE DE DADOS OPS'!$B$5:$P$9635,13,FALSE),"Liquidação Cancelada")</f>
        <v>23977.279999999999</v>
      </c>
      <c r="AB155" s="4">
        <f t="shared" si="25"/>
        <v>23977.279999999999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1441|1440005|14|2025|17138140000123|3008|24000</v>
      </c>
      <c r="B156" s="55" t="str">
        <f t="shared" si="19"/>
        <v>1441|1440005|14|2025|106</v>
      </c>
      <c r="C156" s="61" t="str">
        <f t="shared" si="20"/>
        <v>1440005|106</v>
      </c>
      <c r="D156" s="77">
        <v>1441</v>
      </c>
      <c r="E156" s="77">
        <v>1440005</v>
      </c>
      <c r="F156" s="75" t="str">
        <f t="shared" si="21"/>
        <v>14/2025</v>
      </c>
      <c r="G156" s="77">
        <v>14</v>
      </c>
      <c r="H156" s="77">
        <v>2025</v>
      </c>
      <c r="I156" s="75" t="str">
        <f t="shared" si="22"/>
        <v>10.1</v>
      </c>
      <c r="J156" s="31">
        <v>10</v>
      </c>
      <c r="K156" s="31">
        <v>1</v>
      </c>
      <c r="L156" s="31">
        <v>17138140000123</v>
      </c>
      <c r="M156" s="32" t="s">
        <v>110</v>
      </c>
      <c r="N156" s="31">
        <v>3008</v>
      </c>
      <c r="O156" s="32" t="s">
        <v>106</v>
      </c>
      <c r="P156" s="18">
        <v>45790</v>
      </c>
      <c r="Q156" s="31">
        <v>3</v>
      </c>
      <c r="R156" s="33">
        <v>24000</v>
      </c>
      <c r="S156" s="33">
        <v>0</v>
      </c>
      <c r="T156" s="33">
        <v>0</v>
      </c>
      <c r="U156" s="72">
        <f t="shared" si="23"/>
        <v>24000</v>
      </c>
      <c r="V156" s="18">
        <f>IF(X156&lt;&gt;"Liquidação Cancelada",VLOOKUP(B156,'BASE DE DADOS OPS'!$B$4:$P$9650,10,FALSE),"Liquidação Cancelada")</f>
        <v>45790</v>
      </c>
      <c r="W156" s="35">
        <f t="shared" si="24"/>
        <v>0</v>
      </c>
      <c r="X156" s="31">
        <f>VLOOKUP(A156,'BASE DE DADOS OPS'!$A$4:$P$9650,12,FALSE)</f>
        <v>106</v>
      </c>
      <c r="Y156" s="4">
        <f>IF(X156&lt;&gt;"Liquidação Cancelada",VLOOKUP(B156,'BASE DE DADOS OPS'!$B$5:$P$9635,12,FALSE),"Liquidação Cancelada")</f>
        <v>24000</v>
      </c>
      <c r="Z156" s="4">
        <f>IF(X156&lt;&gt;"Liquidação Cancelada",VLOOKUP(B156,'BASE DE DADOS OPS'!$B$5:$P$9635,14,FALSE),"Liquidação Cancelada")</f>
        <v>288</v>
      </c>
      <c r="AA156" s="4">
        <f>IF(X156&lt;&gt;"Liquidação Cancelada",VLOOKUP(B156,'BASE DE DADOS OPS'!$B$5:$P$9635,13,FALSE),"Liquidação Cancelada")</f>
        <v>23712</v>
      </c>
      <c r="AB156" s="4">
        <f t="shared" si="25"/>
        <v>23712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1441|1440005|18|2025|13743953000191|3008|769,7</v>
      </c>
      <c r="B157" s="55" t="str">
        <f t="shared" si="19"/>
        <v>1441|1440005|18|2025|112</v>
      </c>
      <c r="C157" s="61" t="str">
        <f t="shared" si="20"/>
        <v>1440005|112</v>
      </c>
      <c r="D157" s="77">
        <v>1441</v>
      </c>
      <c r="E157" s="77">
        <v>1440005</v>
      </c>
      <c r="F157" s="75" t="str">
        <f t="shared" si="21"/>
        <v>18/2025</v>
      </c>
      <c r="G157" s="77">
        <v>18</v>
      </c>
      <c r="H157" s="77">
        <v>2025</v>
      </c>
      <c r="I157" s="75" t="str">
        <f t="shared" si="22"/>
        <v>10.1</v>
      </c>
      <c r="J157" s="31">
        <v>10</v>
      </c>
      <c r="K157" s="31">
        <v>1</v>
      </c>
      <c r="L157" s="31">
        <v>13743953000191</v>
      </c>
      <c r="M157" s="32" t="s">
        <v>112</v>
      </c>
      <c r="N157" s="31">
        <v>3008</v>
      </c>
      <c r="O157" s="32" t="s">
        <v>106</v>
      </c>
      <c r="P157" s="18">
        <v>45790</v>
      </c>
      <c r="Q157" s="31">
        <v>3</v>
      </c>
      <c r="R157" s="33">
        <v>769.7</v>
      </c>
      <c r="S157" s="33">
        <v>0</v>
      </c>
      <c r="T157" s="33">
        <v>0</v>
      </c>
      <c r="U157" s="72">
        <f t="shared" si="23"/>
        <v>769.7</v>
      </c>
      <c r="V157" s="18">
        <f>IF(X157&lt;&gt;"Liquidação Cancelada",VLOOKUP(B157,'BASE DE DADOS OPS'!$B$4:$P$9650,10,FALSE),"Liquidação Cancelada")</f>
        <v>45797</v>
      </c>
      <c r="W157" s="35">
        <f t="shared" si="24"/>
        <v>5</v>
      </c>
      <c r="X157" s="31">
        <f>VLOOKUP(A157,'BASE DE DADOS OPS'!$A$4:$P$9650,12,FALSE)</f>
        <v>112</v>
      </c>
      <c r="Y157" s="4">
        <f>IF(X157&lt;&gt;"Liquidação Cancelada",VLOOKUP(B157,'BASE DE DADOS OPS'!$B$5:$P$9635,12,FALSE),"Liquidação Cancelada")</f>
        <v>769.7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769.7</v>
      </c>
      <c r="AB157" s="4">
        <f t="shared" si="25"/>
        <v>769.7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1441|1440011|190|2025|33683111000107|4002|54826,39</v>
      </c>
      <c r="B158" s="55" t="str">
        <f t="shared" si="19"/>
        <v>1441|1440011|190|2025|3039</v>
      </c>
      <c r="C158" s="61" t="str">
        <f t="shared" si="20"/>
        <v>1440011|3039</v>
      </c>
      <c r="D158" s="77">
        <v>1441</v>
      </c>
      <c r="E158" s="77">
        <v>1440011</v>
      </c>
      <c r="F158" s="75" t="str">
        <f t="shared" si="21"/>
        <v>190/2025</v>
      </c>
      <c r="G158" s="77">
        <v>190</v>
      </c>
      <c r="H158" s="77">
        <v>2025</v>
      </c>
      <c r="I158" s="75" t="str">
        <f t="shared" si="22"/>
        <v>10.1</v>
      </c>
      <c r="J158" s="31">
        <v>10</v>
      </c>
      <c r="K158" s="31">
        <v>1</v>
      </c>
      <c r="L158" s="31">
        <v>33683111000107</v>
      </c>
      <c r="M158" s="32" t="s">
        <v>246</v>
      </c>
      <c r="N158" s="31">
        <v>4002</v>
      </c>
      <c r="O158" s="32" t="s">
        <v>247</v>
      </c>
      <c r="P158" s="18">
        <v>45790</v>
      </c>
      <c r="Q158" s="31">
        <v>3</v>
      </c>
      <c r="R158" s="33">
        <v>54826.39</v>
      </c>
      <c r="S158" s="33">
        <v>0</v>
      </c>
      <c r="T158" s="33">
        <v>0</v>
      </c>
      <c r="U158" s="72">
        <f t="shared" si="23"/>
        <v>54826.39</v>
      </c>
      <c r="V158" s="18">
        <f>IF(X158&lt;&gt;"Liquidação Cancelada",VLOOKUP(B158,'BASE DE DADOS OPS'!$B$4:$P$9650,10,FALSE),"Liquidação Cancelada")</f>
        <v>45791</v>
      </c>
      <c r="W158" s="35">
        <f t="shared" si="24"/>
        <v>1</v>
      </c>
      <c r="X158" s="31">
        <f>VLOOKUP(A158,'BASE DE DADOS OPS'!$A$4:$P$9650,12,FALSE)</f>
        <v>3039</v>
      </c>
      <c r="Y158" s="4">
        <f>IF(X158&lt;&gt;"Liquidação Cancelada",VLOOKUP(B158,'BASE DE DADOS OPS'!$B$5:$P$9635,12,FALSE),"Liquidação Cancelada")</f>
        <v>54826.39</v>
      </c>
      <c r="Z158" s="4">
        <f>IF(X158&lt;&gt;"Liquidação Cancelada",VLOOKUP(B158,'BASE DE DADOS OPS'!$B$5:$P$9635,14,FALSE),"Liquidação Cancelada")</f>
        <v>2631.67</v>
      </c>
      <c r="AA158" s="4">
        <f>IF(X158&lt;&gt;"Liquidação Cancelada",VLOOKUP(B158,'BASE DE DADOS OPS'!$B$5:$P$9635,13,FALSE),"Liquidação Cancelada")</f>
        <v>52194.720000000001</v>
      </c>
      <c r="AB158" s="4">
        <f t="shared" si="25"/>
        <v>52194.720000000001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1441|1440011|194|2025|46019498000135|4002|7157,5</v>
      </c>
      <c r="B159" s="55" t="str">
        <f t="shared" si="19"/>
        <v>1441|1440011|194|2025|3036</v>
      </c>
      <c r="C159" s="61" t="str">
        <f t="shared" si="20"/>
        <v>1440011|3036</v>
      </c>
      <c r="D159" s="77">
        <v>1441</v>
      </c>
      <c r="E159" s="77">
        <v>1440011</v>
      </c>
      <c r="F159" s="75" t="str">
        <f t="shared" si="21"/>
        <v>194/2025</v>
      </c>
      <c r="G159" s="77">
        <v>194</v>
      </c>
      <c r="H159" s="77">
        <v>2025</v>
      </c>
      <c r="I159" s="75" t="str">
        <f t="shared" si="22"/>
        <v>10.1</v>
      </c>
      <c r="J159" s="31">
        <v>10</v>
      </c>
      <c r="K159" s="31">
        <v>1</v>
      </c>
      <c r="L159" s="31">
        <v>46019498000135</v>
      </c>
      <c r="M159" s="32" t="s">
        <v>249</v>
      </c>
      <c r="N159" s="31">
        <v>4002</v>
      </c>
      <c r="O159" s="32" t="s">
        <v>247</v>
      </c>
      <c r="P159" s="18">
        <v>45790</v>
      </c>
      <c r="Q159" s="31">
        <v>7</v>
      </c>
      <c r="R159" s="33">
        <v>7157.5</v>
      </c>
      <c r="S159" s="33">
        <v>0</v>
      </c>
      <c r="T159" s="33">
        <v>0</v>
      </c>
      <c r="U159" s="72">
        <f t="shared" si="23"/>
        <v>7157.5</v>
      </c>
      <c r="V159" s="18">
        <f>IF(X159&lt;&gt;"Liquidação Cancelada",VLOOKUP(B159,'BASE DE DADOS OPS'!$B$4:$P$9650,10,FALSE),"Liquidação Cancelada")</f>
        <v>45791</v>
      </c>
      <c r="W159" s="35">
        <f t="shared" si="24"/>
        <v>1</v>
      </c>
      <c r="X159" s="31">
        <f>VLOOKUP(A159,'BASE DE DADOS OPS'!$A$4:$P$9650,12,FALSE)</f>
        <v>3036</v>
      </c>
      <c r="Y159" s="4">
        <f>IF(X159&lt;&gt;"Liquidação Cancelada",VLOOKUP(B159,'BASE DE DADOS OPS'!$B$5:$P$9635,12,FALSE),"Liquidação Cancelada")</f>
        <v>7157.5</v>
      </c>
      <c r="Z159" s="4">
        <f>IF(X159&lt;&gt;"Liquidação Cancelada",VLOOKUP(B159,'BASE DE DADOS OPS'!$B$5:$P$9635,14,FALSE),"Liquidação Cancelada")</f>
        <v>343.56</v>
      </c>
      <c r="AA159" s="4">
        <f>IF(X159&lt;&gt;"Liquidação Cancelada",VLOOKUP(B159,'BASE DE DADOS OPS'!$B$5:$P$9635,13,FALSE),"Liquidação Cancelada")</f>
        <v>6813.94</v>
      </c>
      <c r="AB159" s="4">
        <f t="shared" si="25"/>
        <v>6813.94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1441|1440011|194|2025|46019498000135|4002|3321,82</v>
      </c>
      <c r="B160" s="55" t="str">
        <f t="shared" si="19"/>
        <v>1441|1440011|194|2025|3057</v>
      </c>
      <c r="C160" s="61" t="str">
        <f t="shared" si="20"/>
        <v>1440011|3057</v>
      </c>
      <c r="D160" s="77">
        <v>1441</v>
      </c>
      <c r="E160" s="77">
        <v>1440011</v>
      </c>
      <c r="F160" s="75" t="str">
        <f t="shared" si="21"/>
        <v>194/2025</v>
      </c>
      <c r="G160" s="77">
        <v>194</v>
      </c>
      <c r="H160" s="77">
        <v>2025</v>
      </c>
      <c r="I160" s="75" t="str">
        <f t="shared" si="22"/>
        <v>10.1</v>
      </c>
      <c r="J160" s="31">
        <v>10</v>
      </c>
      <c r="K160" s="31">
        <v>1</v>
      </c>
      <c r="L160" s="31">
        <v>46019498000135</v>
      </c>
      <c r="M160" s="32" t="s">
        <v>249</v>
      </c>
      <c r="N160" s="31">
        <v>4002</v>
      </c>
      <c r="O160" s="32" t="s">
        <v>247</v>
      </c>
      <c r="P160" s="18">
        <v>45790</v>
      </c>
      <c r="Q160" s="31">
        <v>8</v>
      </c>
      <c r="R160" s="33">
        <v>3321.82</v>
      </c>
      <c r="S160" s="33">
        <v>0</v>
      </c>
      <c r="T160" s="33">
        <v>0</v>
      </c>
      <c r="U160" s="72">
        <f t="shared" si="23"/>
        <v>3321.82</v>
      </c>
      <c r="V160" s="18">
        <f>IF(X160&lt;&gt;"Liquidação Cancelada",VLOOKUP(B160,'BASE DE DADOS OPS'!$B$4:$P$9650,10,FALSE),"Liquidação Cancelada")</f>
        <v>45792</v>
      </c>
      <c r="W160" s="35">
        <f t="shared" si="24"/>
        <v>2</v>
      </c>
      <c r="X160" s="31">
        <f>VLOOKUP(A160,'BASE DE DADOS OPS'!$A$4:$P$9650,12,FALSE)</f>
        <v>3057</v>
      </c>
      <c r="Y160" s="4">
        <f>IF(X160&lt;&gt;"Liquidação Cancelada",VLOOKUP(B160,'BASE DE DADOS OPS'!$B$5:$P$9635,12,FALSE),"Liquidação Cancelada")</f>
        <v>3321.8199999999997</v>
      </c>
      <c r="Z160" s="4">
        <f>IF(X160&lt;&gt;"Liquidação Cancelada",VLOOKUP(B160,'BASE DE DADOS OPS'!$B$5:$P$9635,14,FALSE),"Liquidação Cancelada")</f>
        <v>159.44999999999999</v>
      </c>
      <c r="AA160" s="4">
        <f>IF(X160&lt;&gt;"Liquidação Cancelada",VLOOKUP(B160,'BASE DE DADOS OPS'!$B$5:$P$9635,13,FALSE),"Liquidação Cancelada")</f>
        <v>3162.37</v>
      </c>
      <c r="AB160" s="4">
        <f t="shared" si="25"/>
        <v>3162.37</v>
      </c>
      <c r="AC160" s="3">
        <f t="shared" si="26"/>
        <v>4.5474735088646412E-13</v>
      </c>
      <c r="AD160" s="62"/>
    </row>
    <row r="161" spans="1:30" s="63" customFormat="1" ht="24.95" customHeight="1" x14ac:dyDescent="0.2">
      <c r="A161" s="55" t="str">
        <f t="shared" si="18"/>
        <v>1441|1440011|201|2025|7346326000114|4002|9774</v>
      </c>
      <c r="B161" s="55" t="str">
        <f t="shared" si="19"/>
        <v>1441|1440011|201|2025|3030</v>
      </c>
      <c r="C161" s="61" t="str">
        <f t="shared" si="20"/>
        <v>1440011|3030</v>
      </c>
      <c r="D161" s="77">
        <v>1441</v>
      </c>
      <c r="E161" s="77">
        <v>1440011</v>
      </c>
      <c r="F161" s="75" t="str">
        <f t="shared" si="21"/>
        <v>201/2025</v>
      </c>
      <c r="G161" s="77">
        <v>201</v>
      </c>
      <c r="H161" s="77">
        <v>2025</v>
      </c>
      <c r="I161" s="75" t="str">
        <f t="shared" si="22"/>
        <v>10.1</v>
      </c>
      <c r="J161" s="31">
        <v>10</v>
      </c>
      <c r="K161" s="31">
        <v>1</v>
      </c>
      <c r="L161" s="31">
        <v>7346326000114</v>
      </c>
      <c r="M161" s="32" t="s">
        <v>255</v>
      </c>
      <c r="N161" s="31">
        <v>4002</v>
      </c>
      <c r="O161" s="32" t="s">
        <v>247</v>
      </c>
      <c r="P161" s="18">
        <v>45790</v>
      </c>
      <c r="Q161" s="31">
        <v>4</v>
      </c>
      <c r="R161" s="33">
        <v>9774</v>
      </c>
      <c r="S161" s="33">
        <v>0</v>
      </c>
      <c r="T161" s="33">
        <v>0</v>
      </c>
      <c r="U161" s="72">
        <f t="shared" si="23"/>
        <v>9774</v>
      </c>
      <c r="V161" s="18">
        <f>IF(X161&lt;&gt;"Liquidação Cancelada",VLOOKUP(B161,'BASE DE DADOS OPS'!$B$4:$P$9650,10,FALSE),"Liquidação Cancelada")</f>
        <v>45791</v>
      </c>
      <c r="W161" s="35">
        <f t="shared" si="24"/>
        <v>1</v>
      </c>
      <c r="X161" s="31">
        <f>VLOOKUP(A161,'BASE DE DADOS OPS'!$A$4:$P$9650,12,FALSE)</f>
        <v>3030</v>
      </c>
      <c r="Y161" s="4">
        <f>IF(X161&lt;&gt;"Liquidação Cancelada",VLOOKUP(B161,'BASE DE DADOS OPS'!$B$5:$P$9635,12,FALSE),"Liquidação Cancelada")</f>
        <v>9774</v>
      </c>
      <c r="Z161" s="4">
        <f>IF(X161&lt;&gt;"Liquidação Cancelada",VLOOKUP(B161,'BASE DE DADOS OPS'!$B$5:$P$9635,14,FALSE),"Liquidação Cancelada")</f>
        <v>469.15</v>
      </c>
      <c r="AA161" s="4">
        <f>IF(X161&lt;&gt;"Liquidação Cancelada",VLOOKUP(B161,'BASE DE DADOS OPS'!$B$5:$P$9635,13,FALSE),"Liquidação Cancelada")</f>
        <v>9304.85</v>
      </c>
      <c r="AB161" s="4">
        <f t="shared" si="25"/>
        <v>9304.85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1441|1440011|206|2025|81243735000148|4002|25878,91</v>
      </c>
      <c r="B162" s="55" t="str">
        <f t="shared" si="19"/>
        <v>1441|1440011|206|2025|3035</v>
      </c>
      <c r="C162" s="61" t="str">
        <f t="shared" si="20"/>
        <v>1440011|3035</v>
      </c>
      <c r="D162" s="77">
        <v>1441</v>
      </c>
      <c r="E162" s="77">
        <v>1440011</v>
      </c>
      <c r="F162" s="75" t="str">
        <f t="shared" si="21"/>
        <v>206/2025</v>
      </c>
      <c r="G162" s="77">
        <v>206</v>
      </c>
      <c r="H162" s="77">
        <v>2025</v>
      </c>
      <c r="I162" s="75" t="str">
        <f t="shared" si="22"/>
        <v>10.1</v>
      </c>
      <c r="J162" s="31">
        <v>10</v>
      </c>
      <c r="K162" s="31">
        <v>1</v>
      </c>
      <c r="L162" s="31">
        <v>81243735000148</v>
      </c>
      <c r="M162" s="32" t="s">
        <v>257</v>
      </c>
      <c r="N162" s="31">
        <v>4002</v>
      </c>
      <c r="O162" s="32" t="s">
        <v>247</v>
      </c>
      <c r="P162" s="18">
        <v>45790</v>
      </c>
      <c r="Q162" s="31">
        <v>4</v>
      </c>
      <c r="R162" s="33">
        <v>25878.91</v>
      </c>
      <c r="S162" s="33">
        <v>0</v>
      </c>
      <c r="T162" s="33">
        <v>0</v>
      </c>
      <c r="U162" s="72">
        <f t="shared" si="23"/>
        <v>25878.91</v>
      </c>
      <c r="V162" s="18">
        <f>IF(X162&lt;&gt;"Liquidação Cancelada",VLOOKUP(B162,'BASE DE DADOS OPS'!$B$4:$P$9650,10,FALSE),"Liquidação Cancelada")</f>
        <v>45791</v>
      </c>
      <c r="W162" s="35">
        <f t="shared" si="24"/>
        <v>1</v>
      </c>
      <c r="X162" s="31">
        <f>VLOOKUP(A162,'BASE DE DADOS OPS'!$A$4:$P$9650,12,FALSE)</f>
        <v>3035</v>
      </c>
      <c r="Y162" s="4">
        <f>IF(X162&lt;&gt;"Liquidação Cancelada",VLOOKUP(B162,'BASE DE DADOS OPS'!$B$5:$P$9635,12,FALSE),"Liquidação Cancelada")</f>
        <v>25878.91</v>
      </c>
      <c r="Z162" s="4">
        <f>IF(X162&lt;&gt;"Liquidação Cancelada",VLOOKUP(B162,'BASE DE DADOS OPS'!$B$5:$P$9635,14,FALSE),"Liquidação Cancelada")</f>
        <v>1242.19</v>
      </c>
      <c r="AA162" s="4">
        <f>IF(X162&lt;&gt;"Liquidação Cancelada",VLOOKUP(B162,'BASE DE DADOS OPS'!$B$5:$P$9635,13,FALSE),"Liquidação Cancelada")</f>
        <v>24636.720000000001</v>
      </c>
      <c r="AB162" s="4">
        <f t="shared" si="25"/>
        <v>24636.720000000001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1441|1440011|207|2025|5381960000162|3921|15877,89</v>
      </c>
      <c r="B163" s="55" t="str">
        <f t="shared" si="19"/>
        <v>1441|1440011|207|2025|3058</v>
      </c>
      <c r="C163" s="61" t="str">
        <f t="shared" si="20"/>
        <v>1440011|3058</v>
      </c>
      <c r="D163" s="77">
        <v>1441</v>
      </c>
      <c r="E163" s="77">
        <v>1440011</v>
      </c>
      <c r="F163" s="75" t="str">
        <f t="shared" si="21"/>
        <v>207/2025</v>
      </c>
      <c r="G163" s="77">
        <v>207</v>
      </c>
      <c r="H163" s="77">
        <v>2025</v>
      </c>
      <c r="I163" s="75" t="str">
        <f t="shared" si="22"/>
        <v>10.1</v>
      </c>
      <c r="J163" s="31">
        <v>10</v>
      </c>
      <c r="K163" s="31">
        <v>1</v>
      </c>
      <c r="L163" s="31">
        <v>5381960000162</v>
      </c>
      <c r="M163" s="32" t="s">
        <v>258</v>
      </c>
      <c r="N163" s="31">
        <v>3921</v>
      </c>
      <c r="O163" s="32" t="s">
        <v>182</v>
      </c>
      <c r="P163" s="18">
        <v>45790</v>
      </c>
      <c r="Q163" s="31">
        <v>4</v>
      </c>
      <c r="R163" s="33">
        <v>16574</v>
      </c>
      <c r="S163" s="33">
        <v>696.11</v>
      </c>
      <c r="T163" s="33">
        <v>0</v>
      </c>
      <c r="U163" s="72">
        <f t="shared" si="23"/>
        <v>15877.89</v>
      </c>
      <c r="V163" s="18">
        <f>IF(X163&lt;&gt;"Liquidação Cancelada",VLOOKUP(B163,'BASE DE DADOS OPS'!$B$4:$P$9650,10,FALSE),"Liquidação Cancelada")</f>
        <v>45792</v>
      </c>
      <c r="W163" s="35">
        <f t="shared" si="24"/>
        <v>2</v>
      </c>
      <c r="X163" s="31">
        <f>VLOOKUP(A163,'BASE DE DADOS OPS'!$A$4:$P$9650,12,FALSE)</f>
        <v>3058</v>
      </c>
      <c r="Y163" s="4">
        <f>IF(X163&lt;&gt;"Liquidação Cancelada",VLOOKUP(B163,'BASE DE DADOS OPS'!$B$5:$P$9635,12,FALSE),"Liquidação Cancelada")</f>
        <v>15877.89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15877.89</v>
      </c>
      <c r="AB163" s="4">
        <f t="shared" si="25"/>
        <v>15877.89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1441|1440011|260|2025|14822303000102|4002|33430,64</v>
      </c>
      <c r="B164" s="55" t="str">
        <f t="shared" si="19"/>
        <v>1441|1440011|260|2025|3056</v>
      </c>
      <c r="C164" s="61" t="str">
        <f t="shared" si="20"/>
        <v>1440011|3056</v>
      </c>
      <c r="D164" s="77">
        <v>1441</v>
      </c>
      <c r="E164" s="77">
        <v>1440011</v>
      </c>
      <c r="F164" s="75" t="str">
        <f t="shared" si="21"/>
        <v>260/2025</v>
      </c>
      <c r="G164" s="77">
        <v>260</v>
      </c>
      <c r="H164" s="77">
        <v>2025</v>
      </c>
      <c r="I164" s="75" t="str">
        <f t="shared" si="22"/>
        <v>10.1</v>
      </c>
      <c r="J164" s="31">
        <v>10</v>
      </c>
      <c r="K164" s="31">
        <v>1</v>
      </c>
      <c r="L164" s="31">
        <v>14822303000102</v>
      </c>
      <c r="M164" s="32" t="s">
        <v>287</v>
      </c>
      <c r="N164" s="31">
        <v>4002</v>
      </c>
      <c r="O164" s="32" t="s">
        <v>247</v>
      </c>
      <c r="P164" s="18">
        <v>45790</v>
      </c>
      <c r="Q164" s="31">
        <v>4</v>
      </c>
      <c r="R164" s="33">
        <v>33430.639999999999</v>
      </c>
      <c r="S164" s="33">
        <v>0</v>
      </c>
      <c r="T164" s="33">
        <v>0</v>
      </c>
      <c r="U164" s="72">
        <f t="shared" si="23"/>
        <v>33430.639999999999</v>
      </c>
      <c r="V164" s="18">
        <f>IF(X164&lt;&gt;"Liquidação Cancelada",VLOOKUP(B164,'BASE DE DADOS OPS'!$B$4:$P$9650,10,FALSE),"Liquidação Cancelada")</f>
        <v>45792</v>
      </c>
      <c r="W164" s="35">
        <f t="shared" si="24"/>
        <v>2</v>
      </c>
      <c r="X164" s="31">
        <f>VLOOKUP(A164,'BASE DE DADOS OPS'!$A$4:$P$9650,12,FALSE)</f>
        <v>3056</v>
      </c>
      <c r="Y164" s="4">
        <f>IF(X164&lt;&gt;"Liquidação Cancelada",VLOOKUP(B164,'BASE DE DADOS OPS'!$B$5:$P$9635,12,FALSE),"Liquidação Cancelada")</f>
        <v>33430.639999999999</v>
      </c>
      <c r="Z164" s="4">
        <f>IF(X164&lt;&gt;"Liquidação Cancelada",VLOOKUP(B164,'BASE DE DADOS OPS'!$B$5:$P$9635,14,FALSE),"Liquidação Cancelada")</f>
        <v>1604.67</v>
      </c>
      <c r="AA164" s="4">
        <f>IF(X164&lt;&gt;"Liquidação Cancelada",VLOOKUP(B164,'BASE DE DADOS OPS'!$B$5:$P$9635,13,FALSE),"Liquidação Cancelada")</f>
        <v>31825.97</v>
      </c>
      <c r="AB164" s="4">
        <f t="shared" si="25"/>
        <v>31825.97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1441|1440011|292|2025|6880466000105|3939|433,52</v>
      </c>
      <c r="B165" s="55" t="str">
        <f t="shared" si="19"/>
        <v>1441|1440011|292|2025|3054</v>
      </c>
      <c r="C165" s="61" t="str">
        <f t="shared" si="20"/>
        <v>1440011|3054</v>
      </c>
      <c r="D165" s="77">
        <v>1441</v>
      </c>
      <c r="E165" s="77">
        <v>1440011</v>
      </c>
      <c r="F165" s="75" t="str">
        <f t="shared" si="21"/>
        <v>292/2025</v>
      </c>
      <c r="G165" s="77">
        <v>292</v>
      </c>
      <c r="H165" s="77">
        <v>2025</v>
      </c>
      <c r="I165" s="75" t="str">
        <f t="shared" si="22"/>
        <v>10.1</v>
      </c>
      <c r="J165" s="31">
        <v>10</v>
      </c>
      <c r="K165" s="31">
        <v>1</v>
      </c>
      <c r="L165" s="31">
        <v>6880466000105</v>
      </c>
      <c r="M165" s="32" t="s">
        <v>291</v>
      </c>
      <c r="N165" s="31">
        <v>3939</v>
      </c>
      <c r="O165" s="32" t="s">
        <v>292</v>
      </c>
      <c r="P165" s="18">
        <v>45790</v>
      </c>
      <c r="Q165" s="31">
        <v>4</v>
      </c>
      <c r="R165" s="33">
        <v>440</v>
      </c>
      <c r="S165" s="33">
        <v>6.48</v>
      </c>
      <c r="T165" s="33">
        <v>0</v>
      </c>
      <c r="U165" s="72">
        <f t="shared" si="23"/>
        <v>433.52</v>
      </c>
      <c r="V165" s="18">
        <f>IF(X165&lt;&gt;"Liquidação Cancelada",VLOOKUP(B165,'BASE DE DADOS OPS'!$B$4:$P$9650,10,FALSE),"Liquidação Cancelada")</f>
        <v>45792</v>
      </c>
      <c r="W165" s="35">
        <f t="shared" si="24"/>
        <v>2</v>
      </c>
      <c r="X165" s="31">
        <f>VLOOKUP(A165,'BASE DE DADOS OPS'!$A$4:$P$9650,12,FALSE)</f>
        <v>3054</v>
      </c>
      <c r="Y165" s="4">
        <f>IF(X165&lt;&gt;"Liquidação Cancelada",VLOOKUP(B165,'BASE DE DADOS OPS'!$B$5:$P$9635,12,FALSE),"Liquidação Cancelada")</f>
        <v>433.52</v>
      </c>
      <c r="Z165" s="4">
        <f>IF(X165&lt;&gt;"Liquidação Cancelada",VLOOKUP(B165,'BASE DE DADOS OPS'!$B$5:$P$9635,14,FALSE),"Liquidação Cancelada")</f>
        <v>21.12</v>
      </c>
      <c r="AA165" s="4">
        <f>IF(X165&lt;&gt;"Liquidação Cancelada",VLOOKUP(B165,'BASE DE DADOS OPS'!$B$5:$P$9635,13,FALSE),"Liquidação Cancelada")</f>
        <v>412.4</v>
      </c>
      <c r="AB165" s="4">
        <f t="shared" si="25"/>
        <v>412.4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1441|1440005|127|2024|32032538000174|3016|8969,4</v>
      </c>
      <c r="B166" s="55" t="str">
        <f t="shared" si="19"/>
        <v>1441|1440005|127|2024|105</v>
      </c>
      <c r="C166" s="61" t="str">
        <f t="shared" si="20"/>
        <v>1440005|105</v>
      </c>
      <c r="D166" s="77">
        <v>1441</v>
      </c>
      <c r="E166" s="77">
        <v>1440005</v>
      </c>
      <c r="F166" s="75" t="str">
        <f t="shared" si="21"/>
        <v>127/2024</v>
      </c>
      <c r="G166" s="77">
        <v>127</v>
      </c>
      <c r="H166" s="77">
        <v>2024</v>
      </c>
      <c r="I166" s="75" t="str">
        <f t="shared" si="22"/>
        <v>10.1</v>
      </c>
      <c r="J166" s="31">
        <v>10</v>
      </c>
      <c r="K166" s="31">
        <v>1</v>
      </c>
      <c r="L166" s="31">
        <v>32032538000174</v>
      </c>
      <c r="M166" s="32" t="s">
        <v>306</v>
      </c>
      <c r="N166" s="31">
        <v>3016</v>
      </c>
      <c r="O166" s="32" t="s">
        <v>305</v>
      </c>
      <c r="P166" s="18">
        <v>45790</v>
      </c>
      <c r="Q166" s="31">
        <v>3</v>
      </c>
      <c r="R166" s="33">
        <v>8969.4</v>
      </c>
      <c r="S166" s="33">
        <v>0</v>
      </c>
      <c r="T166" s="33">
        <v>0</v>
      </c>
      <c r="U166" s="72">
        <f t="shared" si="23"/>
        <v>8969.4</v>
      </c>
      <c r="V166" s="18">
        <f>IF(X166&lt;&gt;"Liquidação Cancelada",VLOOKUP(B166,'BASE DE DADOS OPS'!$B$4:$P$9650,10,FALSE),"Liquidação Cancelada")</f>
        <v>45790</v>
      </c>
      <c r="W166" s="35">
        <f t="shared" si="24"/>
        <v>0</v>
      </c>
      <c r="X166" s="31">
        <f>VLOOKUP(A166,'BASE DE DADOS OPS'!$A$4:$P$9650,12,FALSE)</f>
        <v>105</v>
      </c>
      <c r="Y166" s="4">
        <f>IF(X166&lt;&gt;"Liquidação Cancelada",VLOOKUP(B166,'BASE DE DADOS OPS'!$B$5:$P$9635,12,FALSE),"Liquidação Cancelada")</f>
        <v>8969.4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8969.4</v>
      </c>
      <c r="AB166" s="4">
        <f t="shared" si="25"/>
        <v>8969.4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1441|1440011|192|2024|7346326000114|4002|6664,2</v>
      </c>
      <c r="B167" s="55" t="str">
        <f t="shared" si="19"/>
        <v>1441|1440011|192|2024|3027</v>
      </c>
      <c r="C167" s="61" t="str">
        <f t="shared" si="20"/>
        <v>1440011|3027</v>
      </c>
      <c r="D167" s="77">
        <v>1441</v>
      </c>
      <c r="E167" s="77">
        <v>1440011</v>
      </c>
      <c r="F167" s="75" t="str">
        <f t="shared" si="21"/>
        <v>192/2024</v>
      </c>
      <c r="G167" s="77">
        <v>192</v>
      </c>
      <c r="H167" s="77">
        <v>2024</v>
      </c>
      <c r="I167" s="75" t="str">
        <f t="shared" si="22"/>
        <v>10.1</v>
      </c>
      <c r="J167" s="31">
        <v>10</v>
      </c>
      <c r="K167" s="31">
        <v>1</v>
      </c>
      <c r="L167" s="31">
        <v>7346326000114</v>
      </c>
      <c r="M167" s="32" t="s">
        <v>255</v>
      </c>
      <c r="N167" s="31">
        <v>4002</v>
      </c>
      <c r="O167" s="32" t="s">
        <v>247</v>
      </c>
      <c r="P167" s="18">
        <v>45790</v>
      </c>
      <c r="Q167" s="31">
        <v>2</v>
      </c>
      <c r="R167" s="33">
        <v>6664.2</v>
      </c>
      <c r="S167" s="33">
        <v>0</v>
      </c>
      <c r="T167" s="33">
        <v>0</v>
      </c>
      <c r="U167" s="72">
        <f t="shared" si="23"/>
        <v>6664.2</v>
      </c>
      <c r="V167" s="18">
        <f>IF(X167&lt;&gt;"Liquidação Cancelada",VLOOKUP(B167,'BASE DE DADOS OPS'!$B$4:$P$9650,10,FALSE),"Liquidação Cancelada")</f>
        <v>45791</v>
      </c>
      <c r="W167" s="35">
        <f t="shared" si="24"/>
        <v>1</v>
      </c>
      <c r="X167" s="31">
        <f>VLOOKUP(A167,'BASE DE DADOS OPS'!$A$4:$P$9650,12,FALSE)</f>
        <v>3027</v>
      </c>
      <c r="Y167" s="4">
        <f>IF(X167&lt;&gt;"Liquidação Cancelada",VLOOKUP(B167,'BASE DE DADOS OPS'!$B$5:$P$9635,12,FALSE),"Liquidação Cancelada")</f>
        <v>6664.2</v>
      </c>
      <c r="Z167" s="4">
        <f>IF(X167&lt;&gt;"Liquidação Cancelada",VLOOKUP(B167,'BASE DE DADOS OPS'!$B$5:$P$9635,14,FALSE),"Liquidação Cancelada")</f>
        <v>319.88</v>
      </c>
      <c r="AA167" s="4">
        <f>IF(X167&lt;&gt;"Liquidação Cancelada",VLOOKUP(B167,'BASE DE DADOS OPS'!$B$5:$P$9635,13,FALSE),"Liquidação Cancelada")</f>
        <v>6344.32</v>
      </c>
      <c r="AB167" s="4">
        <f t="shared" si="25"/>
        <v>6344.32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1441|1440011|192|2024|7346326000114|4002|9841,85</v>
      </c>
      <c r="B168" s="55" t="str">
        <f t="shared" si="19"/>
        <v>1441|1440011|192|2024|3028</v>
      </c>
      <c r="C168" s="61" t="str">
        <f t="shared" si="20"/>
        <v>1440011|3028</v>
      </c>
      <c r="D168" s="77">
        <v>1441</v>
      </c>
      <c r="E168" s="77">
        <v>1440011</v>
      </c>
      <c r="F168" s="75" t="str">
        <f t="shared" si="21"/>
        <v>192/2024</v>
      </c>
      <c r="G168" s="77">
        <v>192</v>
      </c>
      <c r="H168" s="77">
        <v>2024</v>
      </c>
      <c r="I168" s="75" t="str">
        <f t="shared" si="22"/>
        <v>10.1</v>
      </c>
      <c r="J168" s="31">
        <v>10</v>
      </c>
      <c r="K168" s="31">
        <v>1</v>
      </c>
      <c r="L168" s="31">
        <v>7346326000114</v>
      </c>
      <c r="M168" s="32" t="s">
        <v>255</v>
      </c>
      <c r="N168" s="31">
        <v>4002</v>
      </c>
      <c r="O168" s="32" t="s">
        <v>247</v>
      </c>
      <c r="P168" s="18">
        <v>45790</v>
      </c>
      <c r="Q168" s="31">
        <v>3</v>
      </c>
      <c r="R168" s="33">
        <v>9841.85</v>
      </c>
      <c r="S168" s="33">
        <v>0</v>
      </c>
      <c r="T168" s="33">
        <v>0</v>
      </c>
      <c r="U168" s="72">
        <f t="shared" si="23"/>
        <v>9841.85</v>
      </c>
      <c r="V168" s="18">
        <f>IF(X168&lt;&gt;"Liquidação Cancelada",VLOOKUP(B168,'BASE DE DADOS OPS'!$B$4:$P$9650,10,FALSE),"Liquidação Cancelada")</f>
        <v>45791</v>
      </c>
      <c r="W168" s="35">
        <f t="shared" si="24"/>
        <v>1</v>
      </c>
      <c r="X168" s="31">
        <f>VLOOKUP(A168,'BASE DE DADOS OPS'!$A$4:$P$9650,12,FALSE)</f>
        <v>3028</v>
      </c>
      <c r="Y168" s="4">
        <f>IF(X168&lt;&gt;"Liquidação Cancelada",VLOOKUP(B168,'BASE DE DADOS OPS'!$B$5:$P$9635,12,FALSE),"Liquidação Cancelada")</f>
        <v>9841.85</v>
      </c>
      <c r="Z168" s="4">
        <f>IF(X168&lt;&gt;"Liquidação Cancelada",VLOOKUP(B168,'BASE DE DADOS OPS'!$B$5:$P$9635,14,FALSE),"Liquidação Cancelada")</f>
        <v>472.41</v>
      </c>
      <c r="AA168" s="4">
        <f>IF(X168&lt;&gt;"Liquidação Cancelada",VLOOKUP(B168,'BASE DE DADOS OPS'!$B$5:$P$9635,13,FALSE),"Liquidação Cancelada")</f>
        <v>9369.44</v>
      </c>
      <c r="AB168" s="4">
        <f t="shared" si="25"/>
        <v>9369.44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1441|1440011|192|2024|7346326000114|4002|9733,37</v>
      </c>
      <c r="B169" s="55" t="str">
        <f t="shared" si="19"/>
        <v>1441|1440011|192|2024|3029</v>
      </c>
      <c r="C169" s="61" t="str">
        <f t="shared" si="20"/>
        <v>1440011|3029</v>
      </c>
      <c r="D169" s="77">
        <v>1441</v>
      </c>
      <c r="E169" s="77">
        <v>1440011</v>
      </c>
      <c r="F169" s="75" t="str">
        <f t="shared" si="21"/>
        <v>192/2024</v>
      </c>
      <c r="G169" s="77">
        <v>192</v>
      </c>
      <c r="H169" s="77">
        <v>2024</v>
      </c>
      <c r="I169" s="75" t="str">
        <f t="shared" si="22"/>
        <v>10.1</v>
      </c>
      <c r="J169" s="31">
        <v>10</v>
      </c>
      <c r="K169" s="31">
        <v>1</v>
      </c>
      <c r="L169" s="31">
        <v>7346326000114</v>
      </c>
      <c r="M169" s="32" t="s">
        <v>255</v>
      </c>
      <c r="N169" s="31">
        <v>4002</v>
      </c>
      <c r="O169" s="32" t="s">
        <v>247</v>
      </c>
      <c r="P169" s="18">
        <v>45790</v>
      </c>
      <c r="Q169" s="31">
        <v>4</v>
      </c>
      <c r="R169" s="33">
        <v>9733.3700000000008</v>
      </c>
      <c r="S169" s="33">
        <v>0</v>
      </c>
      <c r="T169" s="33">
        <v>0</v>
      </c>
      <c r="U169" s="72">
        <f t="shared" si="23"/>
        <v>9733.3700000000008</v>
      </c>
      <c r="V169" s="18">
        <f>IF(X169&lt;&gt;"Liquidação Cancelada",VLOOKUP(B169,'BASE DE DADOS OPS'!$B$4:$P$9650,10,FALSE),"Liquidação Cancelada")</f>
        <v>45791</v>
      </c>
      <c r="W169" s="35">
        <f t="shared" si="24"/>
        <v>1</v>
      </c>
      <c r="X169" s="31">
        <f>VLOOKUP(A169,'BASE DE DADOS OPS'!$A$4:$P$9650,12,FALSE)</f>
        <v>3029</v>
      </c>
      <c r="Y169" s="4">
        <f>IF(X169&lt;&gt;"Liquidação Cancelada",VLOOKUP(B169,'BASE DE DADOS OPS'!$B$5:$P$9635,12,FALSE),"Liquidação Cancelada")</f>
        <v>9733.3700000000008</v>
      </c>
      <c r="Z169" s="4">
        <f>IF(X169&lt;&gt;"Liquidação Cancelada",VLOOKUP(B169,'BASE DE DADOS OPS'!$B$5:$P$9635,14,FALSE),"Liquidação Cancelada")</f>
        <v>467.2</v>
      </c>
      <c r="AA169" s="4">
        <f>IF(X169&lt;&gt;"Liquidação Cancelada",VLOOKUP(B169,'BASE DE DADOS OPS'!$B$5:$P$9635,13,FALSE),"Liquidação Cancelada")</f>
        <v>9266.17</v>
      </c>
      <c r="AB169" s="4">
        <f t="shared" si="25"/>
        <v>9266.17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1441|1440005|7|2025|58069360000120|4006|13049,06</v>
      </c>
      <c r="B170" s="55" t="str">
        <f t="shared" si="19"/>
        <v>1441|1440005|7|2025|108</v>
      </c>
      <c r="C170" s="61" t="str">
        <f t="shared" si="20"/>
        <v>1440005|108</v>
      </c>
      <c r="D170" s="77">
        <v>1441</v>
      </c>
      <c r="E170" s="77">
        <v>1440005</v>
      </c>
      <c r="F170" s="75" t="str">
        <f t="shared" si="21"/>
        <v>7/2025</v>
      </c>
      <c r="G170" s="77">
        <v>7</v>
      </c>
      <c r="H170" s="77">
        <v>2025</v>
      </c>
      <c r="I170" s="75" t="str">
        <f t="shared" si="22"/>
        <v>10.1</v>
      </c>
      <c r="J170" s="31">
        <v>10</v>
      </c>
      <c r="K170" s="31">
        <v>1</v>
      </c>
      <c r="L170" s="31">
        <v>58069360000120</v>
      </c>
      <c r="M170" s="32" t="s">
        <v>109</v>
      </c>
      <c r="N170" s="31">
        <v>4006</v>
      </c>
      <c r="O170" s="32" t="s">
        <v>57</v>
      </c>
      <c r="P170" s="18">
        <v>45791</v>
      </c>
      <c r="Q170" s="31">
        <v>5</v>
      </c>
      <c r="R170" s="33">
        <v>13049.06</v>
      </c>
      <c r="S170" s="33">
        <v>0</v>
      </c>
      <c r="T170" s="33">
        <v>0</v>
      </c>
      <c r="U170" s="72">
        <f t="shared" si="23"/>
        <v>13049.06</v>
      </c>
      <c r="V170" s="18">
        <f>IF(X170&lt;&gt;"Liquidação Cancelada",VLOOKUP(B170,'BASE DE DADOS OPS'!$B$4:$P$9650,10,FALSE),"Liquidação Cancelada")</f>
        <v>45792</v>
      </c>
      <c r="W170" s="35">
        <f t="shared" si="24"/>
        <v>1</v>
      </c>
      <c r="X170" s="31">
        <f>VLOOKUP(A170,'BASE DE DADOS OPS'!$A$4:$P$9650,12,FALSE)</f>
        <v>108</v>
      </c>
      <c r="Y170" s="4">
        <f>IF(X170&lt;&gt;"Liquidação Cancelada",VLOOKUP(B170,'BASE DE DADOS OPS'!$B$5:$P$9635,12,FALSE),"Liquidação Cancelada")</f>
        <v>13049.06</v>
      </c>
      <c r="Z170" s="4">
        <f>IF(X170&lt;&gt;"Liquidação Cancelada",VLOOKUP(B170,'BASE DE DADOS OPS'!$B$5:$P$9635,14,FALSE),"Liquidação Cancelada")</f>
        <v>626.35</v>
      </c>
      <c r="AA170" s="4">
        <f>IF(X170&lt;&gt;"Liquidação Cancelada",VLOOKUP(B170,'BASE DE DADOS OPS'!$B$5:$P$9635,13,FALSE),"Liquidação Cancelada")</f>
        <v>12422.71</v>
      </c>
      <c r="AB170" s="4">
        <f t="shared" si="25"/>
        <v>12422.71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1441|1440005|39|2025|41156351000173|5212|50375</v>
      </c>
      <c r="B171" s="55" t="str">
        <f t="shared" si="19"/>
        <v>1441|1440005|39|2025|110</v>
      </c>
      <c r="C171" s="61" t="str">
        <f t="shared" si="20"/>
        <v>1440005|110</v>
      </c>
      <c r="D171" s="77">
        <v>1441</v>
      </c>
      <c r="E171" s="77">
        <v>1440005</v>
      </c>
      <c r="F171" s="75" t="str">
        <f t="shared" si="21"/>
        <v>39/2025</v>
      </c>
      <c r="G171" s="77">
        <v>39</v>
      </c>
      <c r="H171" s="77">
        <v>2025</v>
      </c>
      <c r="I171" s="75" t="str">
        <f t="shared" si="22"/>
        <v>10.1</v>
      </c>
      <c r="J171" s="31">
        <v>10</v>
      </c>
      <c r="K171" s="31">
        <v>1</v>
      </c>
      <c r="L171" s="31">
        <v>41156351000173</v>
      </c>
      <c r="M171" s="32" t="s">
        <v>117</v>
      </c>
      <c r="N171" s="31">
        <v>5212</v>
      </c>
      <c r="O171" s="32" t="s">
        <v>54</v>
      </c>
      <c r="P171" s="18">
        <v>45791</v>
      </c>
      <c r="Q171" s="31">
        <v>1</v>
      </c>
      <c r="R171" s="33">
        <v>50375</v>
      </c>
      <c r="S171" s="33">
        <v>0</v>
      </c>
      <c r="T171" s="33">
        <v>0</v>
      </c>
      <c r="U171" s="72">
        <f t="shared" si="23"/>
        <v>50375</v>
      </c>
      <c r="V171" s="18">
        <f>IF(X171&lt;&gt;"Liquidação Cancelada",VLOOKUP(B171,'BASE DE DADOS OPS'!$B$4:$P$9650,10,FALSE),"Liquidação Cancelada")</f>
        <v>45792</v>
      </c>
      <c r="W171" s="35">
        <f t="shared" si="24"/>
        <v>1</v>
      </c>
      <c r="X171" s="31">
        <f>VLOOKUP(A171,'BASE DE DADOS OPS'!$A$4:$P$9650,12,FALSE)</f>
        <v>110</v>
      </c>
      <c r="Y171" s="4">
        <f>IF(X171&lt;&gt;"Liquidação Cancelada",VLOOKUP(B171,'BASE DE DADOS OPS'!$B$5:$P$9635,12,FALSE),"Liquidação Cancelada")</f>
        <v>50375</v>
      </c>
      <c r="Z171" s="4">
        <f>IF(X171&lt;&gt;"Liquidação Cancelada",VLOOKUP(B171,'BASE DE DADOS OPS'!$B$5:$P$9635,14,FALSE),"Liquidação Cancelada")</f>
        <v>604.5</v>
      </c>
      <c r="AA171" s="4">
        <f>IF(X171&lt;&gt;"Liquidação Cancelada",VLOOKUP(B171,'BASE DE DADOS OPS'!$B$5:$P$9635,13,FALSE),"Liquidação Cancelada")</f>
        <v>49770.5</v>
      </c>
      <c r="AB171" s="4">
        <f t="shared" si="25"/>
        <v>49770.5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1441|1440011|174|2025|13360985000108|3906|97674,61</v>
      </c>
      <c r="B172" s="55" t="str">
        <f t="shared" si="19"/>
        <v>1441|1440011|174|2025|3068</v>
      </c>
      <c r="C172" s="61" t="str">
        <f t="shared" si="20"/>
        <v>1440011|3068</v>
      </c>
      <c r="D172" s="77">
        <v>1441</v>
      </c>
      <c r="E172" s="77">
        <v>1440011</v>
      </c>
      <c r="F172" s="75" t="str">
        <f t="shared" si="21"/>
        <v>174/2025</v>
      </c>
      <c r="G172" s="77">
        <v>174</v>
      </c>
      <c r="H172" s="77">
        <v>2025</v>
      </c>
      <c r="I172" s="75" t="str">
        <f t="shared" si="22"/>
        <v>10.1</v>
      </c>
      <c r="J172" s="31">
        <v>10</v>
      </c>
      <c r="K172" s="31">
        <v>1</v>
      </c>
      <c r="L172" s="31">
        <v>13360985000108</v>
      </c>
      <c r="M172" s="32" t="s">
        <v>227</v>
      </c>
      <c r="N172" s="31">
        <v>3906</v>
      </c>
      <c r="O172" s="32" t="s">
        <v>228</v>
      </c>
      <c r="P172" s="18">
        <v>45791</v>
      </c>
      <c r="Q172" s="31">
        <v>2</v>
      </c>
      <c r="R172" s="33">
        <v>97674.61</v>
      </c>
      <c r="S172" s="33">
        <v>0</v>
      </c>
      <c r="T172" s="33">
        <v>0</v>
      </c>
      <c r="U172" s="72">
        <f t="shared" si="23"/>
        <v>97674.61</v>
      </c>
      <c r="V172" s="18">
        <f>IF(X172&lt;&gt;"Liquidação Cancelada",VLOOKUP(B172,'BASE DE DADOS OPS'!$B$4:$P$9650,10,FALSE),"Liquidação Cancelada")</f>
        <v>45792</v>
      </c>
      <c r="W172" s="35">
        <f t="shared" si="24"/>
        <v>1</v>
      </c>
      <c r="X172" s="31">
        <f>VLOOKUP(A172,'BASE DE DADOS OPS'!$A$4:$P$9650,12,FALSE)</f>
        <v>3068</v>
      </c>
      <c r="Y172" s="4">
        <f>IF(X172&lt;&gt;"Liquidação Cancelada",VLOOKUP(B172,'BASE DE DADOS OPS'!$B$5:$P$9635,12,FALSE),"Liquidação Cancelada")</f>
        <v>97674.61</v>
      </c>
      <c r="Z172" s="4">
        <f>IF(X172&lt;&gt;"Liquidação Cancelada",VLOOKUP(B172,'BASE DE DADOS OPS'!$B$5:$P$9635,14,FALSE),"Liquidação Cancelada")</f>
        <v>4688.38</v>
      </c>
      <c r="AA172" s="4">
        <f>IF(X172&lt;&gt;"Liquidação Cancelada",VLOOKUP(B172,'BASE DE DADOS OPS'!$B$5:$P$9635,13,FALSE),"Liquidação Cancelada")</f>
        <v>92986.23</v>
      </c>
      <c r="AB172" s="4">
        <f t="shared" si="25"/>
        <v>92986.23</v>
      </c>
      <c r="AC172" s="3">
        <f t="shared" si="26"/>
        <v>0</v>
      </c>
      <c r="AD172" s="62"/>
    </row>
    <row r="173" spans="1:30" s="63" customFormat="1" ht="24.95" customHeight="1" x14ac:dyDescent="0.2">
      <c r="A173" s="55" t="str">
        <f t="shared" si="18"/>
        <v>1441|1440011|174|2025|13360985000108|3906|89400</v>
      </c>
      <c r="B173" s="55" t="str">
        <f t="shared" si="19"/>
        <v>1441|1440011|174|2025|3069</v>
      </c>
      <c r="C173" s="61" t="str">
        <f t="shared" si="20"/>
        <v>1440011|3069</v>
      </c>
      <c r="D173" s="77">
        <v>1441</v>
      </c>
      <c r="E173" s="77">
        <v>1440011</v>
      </c>
      <c r="F173" s="75" t="str">
        <f t="shared" si="21"/>
        <v>174/2025</v>
      </c>
      <c r="G173" s="77">
        <v>174</v>
      </c>
      <c r="H173" s="77">
        <v>2025</v>
      </c>
      <c r="I173" s="75" t="str">
        <f t="shared" si="22"/>
        <v>10.1</v>
      </c>
      <c r="J173" s="31">
        <v>10</v>
      </c>
      <c r="K173" s="31">
        <v>1</v>
      </c>
      <c r="L173" s="31">
        <v>13360985000108</v>
      </c>
      <c r="M173" s="32" t="s">
        <v>227</v>
      </c>
      <c r="N173" s="31">
        <v>3906</v>
      </c>
      <c r="O173" s="32" t="s">
        <v>228</v>
      </c>
      <c r="P173" s="18">
        <v>45791</v>
      </c>
      <c r="Q173" s="31">
        <v>3</v>
      </c>
      <c r="R173" s="33">
        <v>89400</v>
      </c>
      <c r="S173" s="33">
        <v>0</v>
      </c>
      <c r="T173" s="33">
        <v>0</v>
      </c>
      <c r="U173" s="72">
        <f t="shared" si="23"/>
        <v>89400</v>
      </c>
      <c r="V173" s="18">
        <f>IF(X173&lt;&gt;"Liquidação Cancelada",VLOOKUP(B173,'BASE DE DADOS OPS'!$B$4:$P$9650,10,FALSE),"Liquidação Cancelada")</f>
        <v>45792</v>
      </c>
      <c r="W173" s="35">
        <f t="shared" si="24"/>
        <v>1</v>
      </c>
      <c r="X173" s="31">
        <f>VLOOKUP(A173,'BASE DE DADOS OPS'!$A$4:$P$9650,12,FALSE)</f>
        <v>3069</v>
      </c>
      <c r="Y173" s="4">
        <f>IF(X173&lt;&gt;"Liquidação Cancelada",VLOOKUP(B173,'BASE DE DADOS OPS'!$B$5:$P$9635,12,FALSE),"Liquidação Cancelada")</f>
        <v>89400</v>
      </c>
      <c r="Z173" s="4">
        <f>IF(X173&lt;&gt;"Liquidação Cancelada",VLOOKUP(B173,'BASE DE DADOS OPS'!$B$5:$P$9635,14,FALSE),"Liquidação Cancelada")</f>
        <v>4291.2</v>
      </c>
      <c r="AA173" s="4">
        <f>IF(X173&lt;&gt;"Liquidação Cancelada",VLOOKUP(B173,'BASE DE DADOS OPS'!$B$5:$P$9635,13,FALSE),"Liquidação Cancelada")</f>
        <v>85108.800000000003</v>
      </c>
      <c r="AB173" s="4">
        <f t="shared" si="25"/>
        <v>85108.800000000003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1441|1440011|178|2025|34028316001509|3915|35120,11</v>
      </c>
      <c r="B174" s="55" t="str">
        <f t="shared" si="19"/>
        <v>1441|1440011|178|2025|3060</v>
      </c>
      <c r="C174" s="61" t="str">
        <f t="shared" si="20"/>
        <v>1440011|3060</v>
      </c>
      <c r="D174" s="77">
        <v>1441</v>
      </c>
      <c r="E174" s="77">
        <v>1440011</v>
      </c>
      <c r="F174" s="75" t="str">
        <f t="shared" si="21"/>
        <v>178/2025</v>
      </c>
      <c r="G174" s="77">
        <v>178</v>
      </c>
      <c r="H174" s="77">
        <v>2025</v>
      </c>
      <c r="I174" s="75" t="str">
        <f t="shared" si="22"/>
        <v>10.1</v>
      </c>
      <c r="J174" s="31">
        <v>10</v>
      </c>
      <c r="K174" s="31">
        <v>1</v>
      </c>
      <c r="L174" s="31">
        <v>34028316001509</v>
      </c>
      <c r="M174" s="32" t="s">
        <v>232</v>
      </c>
      <c r="N174" s="31">
        <v>3915</v>
      </c>
      <c r="O174" s="32" t="s">
        <v>233</v>
      </c>
      <c r="P174" s="18">
        <v>45791</v>
      </c>
      <c r="Q174" s="31" t="s">
        <v>482</v>
      </c>
      <c r="R174" s="33">
        <f>4103.86+31016.25</f>
        <v>35120.11</v>
      </c>
      <c r="S174" s="33">
        <v>0</v>
      </c>
      <c r="T174" s="33">
        <v>0</v>
      </c>
      <c r="U174" s="72">
        <f t="shared" si="23"/>
        <v>35120.11</v>
      </c>
      <c r="V174" s="18">
        <f>IF(X174&lt;&gt;"Liquidação Cancelada",VLOOKUP(B174,'BASE DE DADOS OPS'!$B$4:$P$9650,10,FALSE),"Liquidação Cancelada")</f>
        <v>45792</v>
      </c>
      <c r="W174" s="35">
        <f t="shared" si="24"/>
        <v>1</v>
      </c>
      <c r="X174" s="31">
        <f>VLOOKUP(A174,'BASE DE DADOS OPS'!$A$4:$P$9650,12,FALSE)</f>
        <v>3060</v>
      </c>
      <c r="Y174" s="4">
        <f>IF(X174&lt;&gt;"Liquidação Cancelada",VLOOKUP(B174,'BASE DE DADOS OPS'!$B$5:$P$9635,12,FALSE),"Liquidação Cancelada")</f>
        <v>35120.11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35120.11</v>
      </c>
      <c r="AB174" s="4">
        <f t="shared" si="25"/>
        <v>35120.11</v>
      </c>
      <c r="AC174" s="3">
        <f t="shared" si="26"/>
        <v>0</v>
      </c>
      <c r="AD174" s="62" t="s">
        <v>483</v>
      </c>
    </row>
    <row r="175" spans="1:30" s="63" customFormat="1" ht="24.95" customHeight="1" x14ac:dyDescent="0.2">
      <c r="A175" s="55" t="str">
        <f t="shared" si="18"/>
        <v>1441|1440005|119|2024|4602789000101|3016|221160</v>
      </c>
      <c r="B175" s="55" t="str">
        <f t="shared" si="19"/>
        <v>1441|1440005|119|2024|109</v>
      </c>
      <c r="C175" s="61" t="str">
        <f t="shared" si="20"/>
        <v>1440005|109</v>
      </c>
      <c r="D175" s="77">
        <v>1441</v>
      </c>
      <c r="E175" s="77">
        <v>1440005</v>
      </c>
      <c r="F175" s="75" t="str">
        <f t="shared" si="21"/>
        <v>119/2024</v>
      </c>
      <c r="G175" s="77">
        <v>119</v>
      </c>
      <c r="H175" s="77">
        <v>2024</v>
      </c>
      <c r="I175" s="75" t="str">
        <f t="shared" si="22"/>
        <v>10.1</v>
      </c>
      <c r="J175" s="31">
        <v>10</v>
      </c>
      <c r="K175" s="31">
        <v>1</v>
      </c>
      <c r="L175" s="31">
        <v>4602789000101</v>
      </c>
      <c r="M175" s="32" t="s">
        <v>304</v>
      </c>
      <c r="N175" s="31">
        <v>3016</v>
      </c>
      <c r="O175" s="32" t="s">
        <v>305</v>
      </c>
      <c r="P175" s="18">
        <v>45791</v>
      </c>
      <c r="Q175" s="31">
        <v>1</v>
      </c>
      <c r="R175" s="33">
        <v>221160</v>
      </c>
      <c r="S175" s="33">
        <v>0</v>
      </c>
      <c r="T175" s="33">
        <v>0</v>
      </c>
      <c r="U175" s="72">
        <f t="shared" si="23"/>
        <v>221160</v>
      </c>
      <c r="V175" s="18">
        <f>IF(X175&lt;&gt;"Liquidação Cancelada",VLOOKUP(B175,'BASE DE DADOS OPS'!$B$4:$P$9650,10,FALSE),"Liquidação Cancelada")</f>
        <v>45792</v>
      </c>
      <c r="W175" s="35">
        <f t="shared" si="24"/>
        <v>1</v>
      </c>
      <c r="X175" s="31">
        <f>VLOOKUP(A175,'BASE DE DADOS OPS'!$A$4:$P$9650,12,FALSE)</f>
        <v>109</v>
      </c>
      <c r="Y175" s="4">
        <f>IF(X175&lt;&gt;"Liquidação Cancelada",VLOOKUP(B175,'BASE DE DADOS OPS'!$B$5:$P$9635,12,FALSE),"Liquidação Cancelada")</f>
        <v>221160</v>
      </c>
      <c r="Z175" s="4">
        <f>IF(X175&lt;&gt;"Liquidação Cancelada",VLOOKUP(B175,'BASE DE DADOS OPS'!$B$5:$P$9635,14,FALSE),"Liquidação Cancelada")</f>
        <v>2653.92</v>
      </c>
      <c r="AA175" s="4">
        <f>IF(X175&lt;&gt;"Liquidação Cancelada",VLOOKUP(B175,'BASE DE DADOS OPS'!$B$5:$P$9635,13,FALSE),"Liquidação Cancelada")</f>
        <v>218506.08</v>
      </c>
      <c r="AB175" s="4">
        <f t="shared" si="25"/>
        <v>218506.08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1441|1440006|1|2025|1017250000105|3304|685,49</v>
      </c>
      <c r="B176" s="55" t="str">
        <f t="shared" si="19"/>
        <v>1441|1440006|1|2025|28</v>
      </c>
      <c r="C176" s="61" t="str">
        <f t="shared" si="20"/>
        <v>1440006|28</v>
      </c>
      <c r="D176" s="77">
        <v>1441</v>
      </c>
      <c r="E176" s="77">
        <v>1440006</v>
      </c>
      <c r="F176" s="75" t="str">
        <f t="shared" si="21"/>
        <v>1/2025</v>
      </c>
      <c r="G176" s="77">
        <v>1</v>
      </c>
      <c r="H176" s="77">
        <v>2025</v>
      </c>
      <c r="I176" s="75" t="str">
        <f t="shared" si="22"/>
        <v>10.1</v>
      </c>
      <c r="J176" s="31">
        <v>10</v>
      </c>
      <c r="K176" s="31">
        <v>1</v>
      </c>
      <c r="L176" s="31">
        <v>1017250000105</v>
      </c>
      <c r="M176" s="32" t="s">
        <v>118</v>
      </c>
      <c r="N176" s="31">
        <v>3304</v>
      </c>
      <c r="O176" s="32" t="s">
        <v>119</v>
      </c>
      <c r="P176" s="18">
        <v>45792</v>
      </c>
      <c r="Q176" s="31">
        <v>3</v>
      </c>
      <c r="R176" s="33">
        <v>685.49</v>
      </c>
      <c r="S176" s="33">
        <v>0</v>
      </c>
      <c r="T176" s="33">
        <v>0</v>
      </c>
      <c r="U176" s="72">
        <f t="shared" si="23"/>
        <v>685.49</v>
      </c>
      <c r="V176" s="18">
        <f>IF(X176&lt;&gt;"Liquidação Cancelada",VLOOKUP(B176,'BASE DE DADOS OPS'!$B$4:$P$9650,10,FALSE),"Liquidação Cancelada")</f>
        <v>45793</v>
      </c>
      <c r="W176" s="35">
        <f t="shared" si="24"/>
        <v>1</v>
      </c>
      <c r="X176" s="31">
        <f>VLOOKUP(A176,'BASE DE DADOS OPS'!$A$4:$P$9650,12,FALSE)</f>
        <v>28</v>
      </c>
      <c r="Y176" s="4">
        <f>IF(X176&lt;&gt;"Liquidação Cancelada",VLOOKUP(B176,'BASE DE DADOS OPS'!$B$5:$P$9635,12,FALSE),"Liquidação Cancelada")</f>
        <v>685.49</v>
      </c>
      <c r="Z176" s="4">
        <f>IF(X176&lt;&gt;"Liquidação Cancelada",VLOOKUP(B176,'BASE DE DADOS OPS'!$B$5:$P$9635,14,FALSE),"Liquidação Cancelada")</f>
        <v>17.100000000000001</v>
      </c>
      <c r="AA176" s="4">
        <f>IF(X176&lt;&gt;"Liquidação Cancelada",VLOOKUP(B176,'BASE DE DADOS OPS'!$B$5:$P$9635,13,FALSE),"Liquidação Cancelada")</f>
        <v>668.39</v>
      </c>
      <c r="AB176" s="4">
        <f t="shared" si="25"/>
        <v>668.39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1441|1440011|57|2025|1017250000105|3304|18831,82</v>
      </c>
      <c r="B177" s="55" t="str">
        <f t="shared" si="19"/>
        <v>1441|1440011|57|2025|3089</v>
      </c>
      <c r="C177" s="61" t="str">
        <f t="shared" si="20"/>
        <v>1440011|3089</v>
      </c>
      <c r="D177" s="77">
        <v>1441</v>
      </c>
      <c r="E177" s="77">
        <v>1440011</v>
      </c>
      <c r="F177" s="75" t="str">
        <f t="shared" si="21"/>
        <v>57/2025</v>
      </c>
      <c r="G177" s="77">
        <v>57</v>
      </c>
      <c r="H177" s="77">
        <v>2025</v>
      </c>
      <c r="I177" s="75" t="str">
        <f t="shared" si="22"/>
        <v>10.1</v>
      </c>
      <c r="J177" s="31">
        <v>10</v>
      </c>
      <c r="K177" s="31">
        <v>1</v>
      </c>
      <c r="L177" s="31">
        <v>1017250000105</v>
      </c>
      <c r="M177" s="32" t="s">
        <v>118</v>
      </c>
      <c r="N177" s="31">
        <v>3304</v>
      </c>
      <c r="O177" s="32" t="s">
        <v>119</v>
      </c>
      <c r="P177" s="18">
        <v>45792</v>
      </c>
      <c r="Q177" s="31">
        <v>6</v>
      </c>
      <c r="R177" s="33">
        <v>18831.82</v>
      </c>
      <c r="S177" s="33">
        <v>0</v>
      </c>
      <c r="T177" s="33">
        <v>0</v>
      </c>
      <c r="U177" s="72">
        <f t="shared" si="23"/>
        <v>18831.82</v>
      </c>
      <c r="V177" s="18">
        <f>IF(X177&lt;&gt;"Liquidação Cancelada",VLOOKUP(B177,'BASE DE DADOS OPS'!$B$4:$P$9650,10,FALSE),"Liquidação Cancelada")</f>
        <v>45793</v>
      </c>
      <c r="W177" s="35">
        <f t="shared" si="24"/>
        <v>1</v>
      </c>
      <c r="X177" s="31">
        <f>VLOOKUP(A177,'BASE DE DADOS OPS'!$A$4:$P$9650,12,FALSE)</f>
        <v>3089</v>
      </c>
      <c r="Y177" s="4">
        <f>IF(X177&lt;&gt;"Liquidação Cancelada",VLOOKUP(B177,'BASE DE DADOS OPS'!$B$5:$P$9635,12,FALSE),"Liquidação Cancelada")</f>
        <v>18831.82</v>
      </c>
      <c r="Z177" s="4">
        <f>IF(X177&lt;&gt;"Liquidação Cancelada",VLOOKUP(B177,'BASE DE DADOS OPS'!$B$5:$P$9635,14,FALSE),"Liquidação Cancelada")</f>
        <v>459.05</v>
      </c>
      <c r="AA177" s="4">
        <f>IF(X177&lt;&gt;"Liquidação Cancelada",VLOOKUP(B177,'BASE DE DADOS OPS'!$B$5:$P$9635,13,FALSE),"Liquidação Cancelada")</f>
        <v>18372.77</v>
      </c>
      <c r="AB177" s="4">
        <f t="shared" si="25"/>
        <v>18372.77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1441|1440011|57|2025|1017250000105|3304|8936,76</v>
      </c>
      <c r="B178" s="55" t="str">
        <f t="shared" si="19"/>
        <v>1441|1440011|57|2025|3091</v>
      </c>
      <c r="C178" s="61" t="str">
        <f t="shared" si="20"/>
        <v>1440011|3091</v>
      </c>
      <c r="D178" s="77">
        <v>1441</v>
      </c>
      <c r="E178" s="77">
        <v>1440011</v>
      </c>
      <c r="F178" s="75" t="str">
        <f t="shared" si="21"/>
        <v>57/2025</v>
      </c>
      <c r="G178" s="77">
        <v>57</v>
      </c>
      <c r="H178" s="77">
        <v>2025</v>
      </c>
      <c r="I178" s="75" t="str">
        <f t="shared" si="22"/>
        <v>10.1</v>
      </c>
      <c r="J178" s="31">
        <v>10</v>
      </c>
      <c r="K178" s="31">
        <v>1</v>
      </c>
      <c r="L178" s="31">
        <v>1017250000105</v>
      </c>
      <c r="M178" s="32" t="s">
        <v>118</v>
      </c>
      <c r="N178" s="31">
        <v>3304</v>
      </c>
      <c r="O178" s="32" t="s">
        <v>119</v>
      </c>
      <c r="P178" s="18">
        <v>45792</v>
      </c>
      <c r="Q178" s="31">
        <v>7</v>
      </c>
      <c r="R178" s="33">
        <v>8936.76</v>
      </c>
      <c r="S178" s="33">
        <v>0</v>
      </c>
      <c r="T178" s="33">
        <v>0</v>
      </c>
      <c r="U178" s="72">
        <f t="shared" si="23"/>
        <v>8936.76</v>
      </c>
      <c r="V178" s="18">
        <f>IF(X178&lt;&gt;"Liquidação Cancelada",VLOOKUP(B178,'BASE DE DADOS OPS'!$B$4:$P$9650,10,FALSE),"Liquidação Cancelada")</f>
        <v>45793</v>
      </c>
      <c r="W178" s="35">
        <f t="shared" si="24"/>
        <v>1</v>
      </c>
      <c r="X178" s="31">
        <f>VLOOKUP(A178,'BASE DE DADOS OPS'!$A$4:$P$9650,12,FALSE)</f>
        <v>3091</v>
      </c>
      <c r="Y178" s="4">
        <f>IF(X178&lt;&gt;"Liquidação Cancelada",VLOOKUP(B178,'BASE DE DADOS OPS'!$B$5:$P$9635,12,FALSE),"Liquidação Cancelada")</f>
        <v>8936.76</v>
      </c>
      <c r="Z178" s="4">
        <f>IF(X178&lt;&gt;"Liquidação Cancelada",VLOOKUP(B178,'BASE DE DADOS OPS'!$B$5:$P$9635,14,FALSE),"Liquidação Cancelada")</f>
        <v>219.66</v>
      </c>
      <c r="AA178" s="4">
        <f>IF(X178&lt;&gt;"Liquidação Cancelada",VLOOKUP(B178,'BASE DE DADOS OPS'!$B$5:$P$9635,13,FALSE),"Liquidação Cancelada")</f>
        <v>8717.1</v>
      </c>
      <c r="AB178" s="4">
        <f t="shared" si="25"/>
        <v>8717.1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1441|1440011|192|2025|40432544000147|4004|1295,68</v>
      </c>
      <c r="B179" s="55" t="str">
        <f t="shared" si="19"/>
        <v>1441|1440011|192|2025|3062; 3063</v>
      </c>
      <c r="C179" s="61" t="str">
        <f t="shared" si="20"/>
        <v>1440011|3062; 3063</v>
      </c>
      <c r="D179" s="77">
        <v>1441</v>
      </c>
      <c r="E179" s="77">
        <v>1440011</v>
      </c>
      <c r="F179" s="75" t="str">
        <f t="shared" si="21"/>
        <v>192/2025</v>
      </c>
      <c r="G179" s="77">
        <v>192</v>
      </c>
      <c r="H179" s="77">
        <v>2025</v>
      </c>
      <c r="I179" s="75" t="str">
        <f t="shared" si="22"/>
        <v>10.1</v>
      </c>
      <c r="J179" s="31">
        <v>10</v>
      </c>
      <c r="K179" s="31">
        <v>1</v>
      </c>
      <c r="L179" s="31">
        <v>40432544000147</v>
      </c>
      <c r="M179" s="32" t="s">
        <v>237</v>
      </c>
      <c r="N179" s="31">
        <v>4004</v>
      </c>
      <c r="O179" s="32" t="s">
        <v>238</v>
      </c>
      <c r="P179" s="18">
        <v>45792</v>
      </c>
      <c r="Q179" s="31">
        <v>1</v>
      </c>
      <c r="R179" s="33">
        <v>1295.68</v>
      </c>
      <c r="S179" s="33">
        <v>0</v>
      </c>
      <c r="T179" s="33">
        <v>0</v>
      </c>
      <c r="U179" s="72">
        <f t="shared" si="23"/>
        <v>1295.68</v>
      </c>
      <c r="V179" s="18">
        <v>45792</v>
      </c>
      <c r="W179" s="35">
        <f t="shared" si="24"/>
        <v>0</v>
      </c>
      <c r="X179" s="31" t="s">
        <v>481</v>
      </c>
      <c r="Y179" s="4">
        <f>1208.68+87</f>
        <v>1295.68</v>
      </c>
      <c r="Z179" s="4">
        <f>58.02+4.18</f>
        <v>62.2</v>
      </c>
      <c r="AA179" s="4">
        <f>1150.66+82.82</f>
        <v>1233.48</v>
      </c>
      <c r="AB179" s="4">
        <f t="shared" si="25"/>
        <v>1233.48</v>
      </c>
      <c r="AC179" s="3">
        <f t="shared" si="26"/>
        <v>0</v>
      </c>
      <c r="AD179" s="62" t="s">
        <v>484</v>
      </c>
    </row>
    <row r="180" spans="1:30" s="63" customFormat="1" ht="24.95" customHeight="1" x14ac:dyDescent="0.2">
      <c r="A180" s="55" t="str">
        <f t="shared" si="18"/>
        <v>1441|1440011|211|2025|5381960000162|3921|1059,82</v>
      </c>
      <c r="B180" s="55" t="str">
        <f t="shared" si="19"/>
        <v>1441|1440011|211|2025|3085</v>
      </c>
      <c r="C180" s="61" t="str">
        <f t="shared" si="20"/>
        <v>1440011|3085</v>
      </c>
      <c r="D180" s="77">
        <v>1441</v>
      </c>
      <c r="E180" s="77">
        <v>1440011</v>
      </c>
      <c r="F180" s="75" t="str">
        <f t="shared" si="21"/>
        <v>211/2025</v>
      </c>
      <c r="G180" s="77">
        <v>211</v>
      </c>
      <c r="H180" s="77">
        <v>2025</v>
      </c>
      <c r="I180" s="75" t="str">
        <f t="shared" si="22"/>
        <v>10.1</v>
      </c>
      <c r="J180" s="31">
        <v>10</v>
      </c>
      <c r="K180" s="31">
        <v>1</v>
      </c>
      <c r="L180" s="31">
        <v>5381960000162</v>
      </c>
      <c r="M180" s="32" t="s">
        <v>258</v>
      </c>
      <c r="N180" s="31">
        <v>3921</v>
      </c>
      <c r="O180" s="32" t="s">
        <v>182</v>
      </c>
      <c r="P180" s="18">
        <v>45792</v>
      </c>
      <c r="Q180" s="31">
        <v>4</v>
      </c>
      <c r="R180" s="33">
        <v>1106.28</v>
      </c>
      <c r="S180" s="33">
        <v>46.46</v>
      </c>
      <c r="T180" s="33">
        <v>0</v>
      </c>
      <c r="U180" s="72">
        <f t="shared" si="23"/>
        <v>1059.82</v>
      </c>
      <c r="V180" s="18">
        <f>IF(X180&lt;&gt;"Liquidação Cancelada",VLOOKUP(B180,'BASE DE DADOS OPS'!$B$4:$P$9650,10,FALSE),"Liquidação Cancelada")</f>
        <v>45793</v>
      </c>
      <c r="W180" s="35">
        <f t="shared" si="24"/>
        <v>1</v>
      </c>
      <c r="X180" s="31">
        <f>VLOOKUP(A180,'BASE DE DADOS OPS'!$A$4:$P$9650,12,FALSE)</f>
        <v>3085</v>
      </c>
      <c r="Y180" s="4">
        <f>IF(X180&lt;&gt;"Liquidação Cancelada",VLOOKUP(B180,'BASE DE DADOS OPS'!$B$5:$P$9635,12,FALSE),"Liquidação Cancelada")</f>
        <v>1059.82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1059.82</v>
      </c>
      <c r="AB180" s="4">
        <f t="shared" si="25"/>
        <v>1059.82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1441|1440011|213|2025|21103315000134|3903|16614,5</v>
      </c>
      <c r="B181" s="55" t="str">
        <f t="shared" si="19"/>
        <v>1441|1440011|213|2025|3077</v>
      </c>
      <c r="C181" s="61" t="str">
        <f t="shared" si="20"/>
        <v>1440011|3077</v>
      </c>
      <c r="D181" s="77">
        <v>1441</v>
      </c>
      <c r="E181" s="77">
        <v>1440011</v>
      </c>
      <c r="F181" s="75" t="str">
        <f t="shared" si="21"/>
        <v>213/2025</v>
      </c>
      <c r="G181" s="77">
        <v>213</v>
      </c>
      <c r="H181" s="77">
        <v>2025</v>
      </c>
      <c r="I181" s="75" t="str">
        <f t="shared" si="22"/>
        <v>10.1</v>
      </c>
      <c r="J181" s="31">
        <v>10</v>
      </c>
      <c r="K181" s="31">
        <v>1</v>
      </c>
      <c r="L181" s="31">
        <v>21103315000134</v>
      </c>
      <c r="M181" s="32" t="s">
        <v>259</v>
      </c>
      <c r="N181" s="31">
        <v>3903</v>
      </c>
      <c r="O181" s="32" t="s">
        <v>59</v>
      </c>
      <c r="P181" s="18">
        <v>45792</v>
      </c>
      <c r="Q181" s="31">
        <v>4</v>
      </c>
      <c r="R181" s="33">
        <v>16614.5</v>
      </c>
      <c r="S181" s="33">
        <v>0</v>
      </c>
      <c r="T181" s="33">
        <v>0</v>
      </c>
      <c r="U181" s="72">
        <f t="shared" si="23"/>
        <v>16614.5</v>
      </c>
      <c r="V181" s="18">
        <f>IF(X181&lt;&gt;"Liquidação Cancelada",VLOOKUP(B181,'BASE DE DADOS OPS'!$B$4:$P$9650,10,FALSE),"Liquidação Cancelada")</f>
        <v>45793</v>
      </c>
      <c r="W181" s="35">
        <f t="shared" si="24"/>
        <v>1</v>
      </c>
      <c r="X181" s="31">
        <f>VLOOKUP(A181,'BASE DE DADOS OPS'!$A$4:$P$9650,12,FALSE)</f>
        <v>3077</v>
      </c>
      <c r="Y181" s="4">
        <f>IF(X181&lt;&gt;"Liquidação Cancelada",VLOOKUP(B181,'BASE DE DADOS OPS'!$B$5:$P$9635,12,FALSE),"Liquidação Cancelada")</f>
        <v>16614.5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16614.5</v>
      </c>
      <c r="AB181" s="4">
        <f t="shared" si="25"/>
        <v>16614.5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1441|1440011|246|2025|5666393000190|3305|34,91</v>
      </c>
      <c r="B182" s="55" t="str">
        <f t="shared" si="19"/>
        <v>1441|1440011|246|2025|3078</v>
      </c>
      <c r="C182" s="61" t="str">
        <f t="shared" si="20"/>
        <v>1440011|3078</v>
      </c>
      <c r="D182" s="77">
        <v>1441</v>
      </c>
      <c r="E182" s="77">
        <v>1440011</v>
      </c>
      <c r="F182" s="75" t="str">
        <f t="shared" si="21"/>
        <v>246/2025</v>
      </c>
      <c r="G182" s="77">
        <v>246</v>
      </c>
      <c r="H182" s="77">
        <v>2025</v>
      </c>
      <c r="I182" s="75" t="str">
        <f t="shared" si="22"/>
        <v>10.1</v>
      </c>
      <c r="J182" s="31">
        <v>10</v>
      </c>
      <c r="K182" s="31">
        <v>1</v>
      </c>
      <c r="L182" s="31">
        <v>5666393000190</v>
      </c>
      <c r="M182" s="32" t="s">
        <v>282</v>
      </c>
      <c r="N182" s="31">
        <v>3305</v>
      </c>
      <c r="O182" s="32" t="s">
        <v>84</v>
      </c>
      <c r="P182" s="18">
        <v>45792</v>
      </c>
      <c r="Q182" s="31">
        <v>2</v>
      </c>
      <c r="R182" s="33">
        <v>35.99</v>
      </c>
      <c r="S182" s="33">
        <v>1.08</v>
      </c>
      <c r="T182" s="33">
        <v>0</v>
      </c>
      <c r="U182" s="72">
        <f t="shared" si="23"/>
        <v>34.910000000000004</v>
      </c>
      <c r="V182" s="18">
        <f>IF(X182&lt;&gt;"Liquidação Cancelada",VLOOKUP(B182,'BASE DE DADOS OPS'!$B$4:$P$9650,10,FALSE),"Liquidação Cancelada")</f>
        <v>45793</v>
      </c>
      <c r="W182" s="35">
        <f t="shared" si="24"/>
        <v>1</v>
      </c>
      <c r="X182" s="31">
        <f>VLOOKUP(A182,'BASE DE DADOS OPS'!$A$4:$P$9650,12,FALSE)</f>
        <v>3078</v>
      </c>
      <c r="Y182" s="4">
        <f>IF(X182&lt;&gt;"Liquidação Cancelada",VLOOKUP(B182,'BASE DE DADOS OPS'!$B$5:$P$9635,12,FALSE),"Liquidação Cancelada")</f>
        <v>34.909999999999997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34.909999999999997</v>
      </c>
      <c r="AB182" s="4">
        <f t="shared" si="25"/>
        <v>34.909999999999997</v>
      </c>
      <c r="AC182" s="3">
        <f t="shared" si="26"/>
        <v>7.1054273576010019E-15</v>
      </c>
      <c r="AD182" s="62"/>
    </row>
    <row r="183" spans="1:30" s="63" customFormat="1" ht="24.95" customHeight="1" x14ac:dyDescent="0.2">
      <c r="A183" s="55" t="str">
        <f t="shared" si="18"/>
        <v>1441|1440011|218|2024|5666393000190|3305|69,82</v>
      </c>
      <c r="B183" s="55" t="str">
        <f t="shared" si="19"/>
        <v>1441|1440011|218|2024|3080</v>
      </c>
      <c r="C183" s="61" t="str">
        <f t="shared" si="20"/>
        <v>1440011|3080</v>
      </c>
      <c r="D183" s="77">
        <v>1441</v>
      </c>
      <c r="E183" s="77">
        <v>1440011</v>
      </c>
      <c r="F183" s="75" t="str">
        <f t="shared" si="21"/>
        <v>218/2024</v>
      </c>
      <c r="G183" s="77">
        <v>218</v>
      </c>
      <c r="H183" s="77">
        <v>2024</v>
      </c>
      <c r="I183" s="75" t="str">
        <f t="shared" si="22"/>
        <v>10.1</v>
      </c>
      <c r="J183" s="31">
        <v>10</v>
      </c>
      <c r="K183" s="31">
        <v>1</v>
      </c>
      <c r="L183" s="31">
        <v>5666393000190</v>
      </c>
      <c r="M183" s="32" t="s">
        <v>282</v>
      </c>
      <c r="N183" s="31">
        <v>3305</v>
      </c>
      <c r="O183" s="32" t="s">
        <v>84</v>
      </c>
      <c r="P183" s="18">
        <v>45792</v>
      </c>
      <c r="Q183" s="31">
        <v>1</v>
      </c>
      <c r="R183" s="33">
        <v>71.98</v>
      </c>
      <c r="S183" s="33">
        <v>2.16</v>
      </c>
      <c r="T183" s="33">
        <v>0</v>
      </c>
      <c r="U183" s="72">
        <f t="shared" si="23"/>
        <v>69.820000000000007</v>
      </c>
      <c r="V183" s="18">
        <f>IF(X183&lt;&gt;"Liquidação Cancelada",VLOOKUP(B183,'BASE DE DADOS OPS'!$B$4:$P$9650,10,FALSE),"Liquidação Cancelada")</f>
        <v>45793</v>
      </c>
      <c r="W183" s="35">
        <f t="shared" si="24"/>
        <v>1</v>
      </c>
      <c r="X183" s="31">
        <f>VLOOKUP(A183,'BASE DE DADOS OPS'!$A$4:$P$9650,12,FALSE)</f>
        <v>3080</v>
      </c>
      <c r="Y183" s="4">
        <f>IF(X183&lt;&gt;"Liquidação Cancelada",VLOOKUP(B183,'BASE DE DADOS OPS'!$B$5:$P$9635,12,FALSE),"Liquidação Cancelada")</f>
        <v>69.819999999999993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69.819999999999993</v>
      </c>
      <c r="AB183" s="4">
        <f t="shared" si="25"/>
        <v>69.819999999999993</v>
      </c>
      <c r="AC183" s="3">
        <f t="shared" si="26"/>
        <v>1.4210854715202004E-14</v>
      </c>
      <c r="AD183" s="62"/>
    </row>
    <row r="184" spans="1:30" s="63" customFormat="1" ht="24.95" customHeight="1" x14ac:dyDescent="0.2">
      <c r="A184" s="55" t="str">
        <f t="shared" si="18"/>
        <v>1441|1440005|15|2025|27386559000158|3008|1341,2</v>
      </c>
      <c r="B184" s="55" t="str">
        <f t="shared" si="19"/>
        <v>1441|1440005|15|2025|111</v>
      </c>
      <c r="C184" s="61" t="str">
        <f t="shared" si="20"/>
        <v>1440005|111</v>
      </c>
      <c r="D184" s="77">
        <v>1441</v>
      </c>
      <c r="E184" s="77">
        <v>1440005</v>
      </c>
      <c r="F184" s="75" t="str">
        <f t="shared" si="21"/>
        <v>15/2025</v>
      </c>
      <c r="G184" s="77">
        <v>15</v>
      </c>
      <c r="H184" s="77">
        <v>2025</v>
      </c>
      <c r="I184" s="75" t="str">
        <f t="shared" si="22"/>
        <v>10.1</v>
      </c>
      <c r="J184" s="31">
        <v>10</v>
      </c>
      <c r="K184" s="31">
        <v>1</v>
      </c>
      <c r="L184" s="31">
        <v>27386559000158</v>
      </c>
      <c r="M184" s="32" t="s">
        <v>111</v>
      </c>
      <c r="N184" s="31">
        <v>3008</v>
      </c>
      <c r="O184" s="32" t="s">
        <v>106</v>
      </c>
      <c r="P184" s="18">
        <v>45793</v>
      </c>
      <c r="Q184" s="31">
        <v>2</v>
      </c>
      <c r="R184" s="33">
        <v>1341.2</v>
      </c>
      <c r="S184" s="33">
        <v>0</v>
      </c>
      <c r="T184" s="33">
        <v>0</v>
      </c>
      <c r="U184" s="72">
        <f t="shared" si="23"/>
        <v>1341.2</v>
      </c>
      <c r="V184" s="18">
        <f>IF(X184&lt;&gt;"Liquidação Cancelada",VLOOKUP(B184,'BASE DE DADOS OPS'!$B$4:$P$9650,10,FALSE),"Liquidação Cancelada")</f>
        <v>45793</v>
      </c>
      <c r="W184" s="35">
        <f t="shared" si="24"/>
        <v>0</v>
      </c>
      <c r="X184" s="31">
        <f>VLOOKUP(A184,'BASE DE DADOS OPS'!$A$4:$P$9650,12,FALSE)</f>
        <v>111</v>
      </c>
      <c r="Y184" s="4">
        <f>IF(X184&lt;&gt;"Liquidação Cancelada",VLOOKUP(B184,'BASE DE DADOS OPS'!$B$5:$P$9635,12,FALSE),"Liquidação Cancelada")</f>
        <v>1341.2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1341.2</v>
      </c>
      <c r="AB184" s="4">
        <f t="shared" si="25"/>
        <v>1341.2</v>
      </c>
      <c r="AC184" s="3">
        <f t="shared" si="26"/>
        <v>0</v>
      </c>
      <c r="AD184" s="62"/>
    </row>
    <row r="185" spans="1:30" s="63" customFormat="1" ht="24.95" customHeight="1" x14ac:dyDescent="0.2">
      <c r="A185" s="55" t="str">
        <f t="shared" si="18"/>
        <v>1441|1440011|129|2025|9037150000144|3921|16858,78</v>
      </c>
      <c r="B185" s="55" t="str">
        <f t="shared" si="19"/>
        <v>1441|1440011|129|2025|3082</v>
      </c>
      <c r="C185" s="61" t="str">
        <f t="shared" si="20"/>
        <v>1440011|3082</v>
      </c>
      <c r="D185" s="77">
        <v>1441</v>
      </c>
      <c r="E185" s="77">
        <v>1440011</v>
      </c>
      <c r="F185" s="75" t="str">
        <f t="shared" si="21"/>
        <v>129/2025</v>
      </c>
      <c r="G185" s="77">
        <v>129</v>
      </c>
      <c r="H185" s="77">
        <v>2025</v>
      </c>
      <c r="I185" s="75" t="str">
        <f t="shared" si="22"/>
        <v>10.1</v>
      </c>
      <c r="J185" s="31">
        <v>10</v>
      </c>
      <c r="K185" s="31">
        <v>1</v>
      </c>
      <c r="L185" s="31">
        <v>9037150000144</v>
      </c>
      <c r="M185" s="32" t="s">
        <v>190</v>
      </c>
      <c r="N185" s="31">
        <v>3921</v>
      </c>
      <c r="O185" s="32" t="s">
        <v>182</v>
      </c>
      <c r="P185" s="18">
        <v>45793</v>
      </c>
      <c r="Q185" s="31">
        <v>4</v>
      </c>
      <c r="R185" s="33">
        <v>17324.82</v>
      </c>
      <c r="S185" s="33">
        <v>466.04</v>
      </c>
      <c r="T185" s="33">
        <v>0</v>
      </c>
      <c r="U185" s="72">
        <f t="shared" si="23"/>
        <v>16858.78</v>
      </c>
      <c r="V185" s="18">
        <f>IF(X185&lt;&gt;"Liquidação Cancelada",VLOOKUP(B185,'BASE DE DADOS OPS'!$B$4:$P$9650,10,FALSE),"Liquidação Cancelada")</f>
        <v>45793</v>
      </c>
      <c r="W185" s="35">
        <f t="shared" si="24"/>
        <v>0</v>
      </c>
      <c r="X185" s="31">
        <f>VLOOKUP(A185,'BASE DE DADOS OPS'!$A$4:$P$9650,12,FALSE)</f>
        <v>3082</v>
      </c>
      <c r="Y185" s="4">
        <f>IF(X185&lt;&gt;"Liquidação Cancelada",VLOOKUP(B185,'BASE DE DADOS OPS'!$B$5:$P$9635,12,FALSE),"Liquidação Cancelada")</f>
        <v>16858.78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16858.78</v>
      </c>
      <c r="AB185" s="4">
        <f t="shared" si="25"/>
        <v>16858.78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1441|1440011|179|2025|5340639000130|3987|30635,88</v>
      </c>
      <c r="B186" s="55" t="str">
        <f t="shared" si="19"/>
        <v>1441|1440011|179|2025|3099</v>
      </c>
      <c r="C186" s="61" t="str">
        <f t="shared" si="20"/>
        <v>1440011|3099</v>
      </c>
      <c r="D186" s="77">
        <v>1441</v>
      </c>
      <c r="E186" s="77">
        <v>1440011</v>
      </c>
      <c r="F186" s="75" t="str">
        <f t="shared" si="21"/>
        <v>179/2025</v>
      </c>
      <c r="G186" s="77">
        <v>179</v>
      </c>
      <c r="H186" s="77">
        <v>2025</v>
      </c>
      <c r="I186" s="75" t="str">
        <f t="shared" si="22"/>
        <v>10.1</v>
      </c>
      <c r="J186" s="31">
        <v>10</v>
      </c>
      <c r="K186" s="31">
        <v>1</v>
      </c>
      <c r="L186" s="31">
        <v>5340639000130</v>
      </c>
      <c r="M186" s="32" t="s">
        <v>234</v>
      </c>
      <c r="N186" s="31">
        <v>3987</v>
      </c>
      <c r="O186" s="32" t="s">
        <v>235</v>
      </c>
      <c r="P186" s="18">
        <v>45793</v>
      </c>
      <c r="Q186" s="31">
        <v>4</v>
      </c>
      <c r="R186" s="33">
        <v>30635.88</v>
      </c>
      <c r="S186" s="33">
        <v>0</v>
      </c>
      <c r="T186" s="33">
        <v>0</v>
      </c>
      <c r="U186" s="72">
        <f t="shared" si="23"/>
        <v>30635.88</v>
      </c>
      <c r="V186" s="18">
        <f>IF(X186&lt;&gt;"Liquidação Cancelada",VLOOKUP(B186,'BASE DE DADOS OPS'!$B$4:$P$9650,10,FALSE),"Liquidação Cancelada")</f>
        <v>45793</v>
      </c>
      <c r="W186" s="35">
        <f t="shared" si="24"/>
        <v>0</v>
      </c>
      <c r="X186" s="31">
        <f>VLOOKUP(A186,'BASE DE DADOS OPS'!$A$4:$P$9650,12,FALSE)</f>
        <v>3099</v>
      </c>
      <c r="Y186" s="4">
        <f>IF(X186&lt;&gt;"Liquidação Cancelada",VLOOKUP(B186,'BASE DE DADOS OPS'!$B$5:$P$9635,12,FALSE),"Liquidação Cancelada")</f>
        <v>30635.879999999997</v>
      </c>
      <c r="Z186" s="4">
        <f>IF(X186&lt;&gt;"Liquidação Cancelada",VLOOKUP(B186,'BASE DE DADOS OPS'!$B$5:$P$9635,14,FALSE),"Liquidação Cancelada")</f>
        <v>75.03</v>
      </c>
      <c r="AA186" s="4">
        <f>IF(X186&lt;&gt;"Liquidação Cancelada",VLOOKUP(B186,'BASE DE DADOS OPS'!$B$5:$P$9635,13,FALSE),"Liquidação Cancelada")</f>
        <v>30560.85</v>
      </c>
      <c r="AB186" s="4">
        <f t="shared" si="25"/>
        <v>30560.85</v>
      </c>
      <c r="AC186" s="3">
        <f t="shared" si="26"/>
        <v>3.637978807091713E-12</v>
      </c>
      <c r="AD186" s="62"/>
    </row>
    <row r="187" spans="1:30" s="63" customFormat="1" ht="24.95" customHeight="1" x14ac:dyDescent="0.2">
      <c r="A187" s="55" t="str">
        <f t="shared" si="18"/>
        <v>1441|1440011|182|2025|40432544000147|4004|1671,13</v>
      </c>
      <c r="B187" s="55" t="str">
        <f t="shared" si="19"/>
        <v>1441|1440011|182|2025|3108</v>
      </c>
      <c r="C187" s="61" t="str">
        <f t="shared" si="20"/>
        <v>1440011|3108</v>
      </c>
      <c r="D187" s="77">
        <v>1441</v>
      </c>
      <c r="E187" s="77">
        <v>1440011</v>
      </c>
      <c r="F187" s="75" t="str">
        <f t="shared" si="21"/>
        <v>182/2025</v>
      </c>
      <c r="G187" s="77">
        <v>182</v>
      </c>
      <c r="H187" s="77">
        <v>2025</v>
      </c>
      <c r="I187" s="75" t="str">
        <f t="shared" si="22"/>
        <v>10.1</v>
      </c>
      <c r="J187" s="31">
        <v>10</v>
      </c>
      <c r="K187" s="31">
        <v>1</v>
      </c>
      <c r="L187" s="31">
        <v>40432544000147</v>
      </c>
      <c r="M187" s="32" t="s">
        <v>237</v>
      </c>
      <c r="N187" s="31">
        <v>4004</v>
      </c>
      <c r="O187" s="32" t="s">
        <v>238</v>
      </c>
      <c r="P187" s="18">
        <v>45793</v>
      </c>
      <c r="Q187" s="31">
        <v>1</v>
      </c>
      <c r="R187" s="33">
        <v>1671.13</v>
      </c>
      <c r="S187" s="33">
        <v>0</v>
      </c>
      <c r="T187" s="33">
        <v>0</v>
      </c>
      <c r="U187" s="72">
        <f t="shared" si="23"/>
        <v>1671.13</v>
      </c>
      <c r="V187" s="18">
        <f>IF(X187&lt;&gt;"Liquidação Cancelada",VLOOKUP(B187,'BASE DE DADOS OPS'!$B$4:$P$9650,10,FALSE),"Liquidação Cancelada")</f>
        <v>45796</v>
      </c>
      <c r="W187" s="35">
        <f t="shared" si="24"/>
        <v>1</v>
      </c>
      <c r="X187" s="31">
        <f>VLOOKUP(A187,'BASE DE DADOS OPS'!$A$4:$P$9650,12,FALSE)</f>
        <v>3108</v>
      </c>
      <c r="Y187" s="4">
        <f>IF(X187&lt;&gt;"Liquidação Cancelada",VLOOKUP(B187,'BASE DE DADOS OPS'!$B$5:$P$9635,12,FALSE),"Liquidação Cancelada")</f>
        <v>1671.13</v>
      </c>
      <c r="Z187" s="4">
        <f>IF(X187&lt;&gt;"Liquidação Cancelada",VLOOKUP(B187,'BASE DE DADOS OPS'!$B$5:$P$9635,14,FALSE),"Liquidação Cancelada")</f>
        <v>80.209999999999994</v>
      </c>
      <c r="AA187" s="4">
        <f>IF(X187&lt;&gt;"Liquidação Cancelada",VLOOKUP(B187,'BASE DE DADOS OPS'!$B$5:$P$9635,13,FALSE),"Liquidação Cancelada")</f>
        <v>1590.92</v>
      </c>
      <c r="AB187" s="4">
        <f t="shared" si="25"/>
        <v>1590.92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1441|1440011|182|2025|40432544000147|4004|1645,56</v>
      </c>
      <c r="B188" s="55" t="str">
        <f t="shared" si="19"/>
        <v>1441|1440011|182|2025|3109</v>
      </c>
      <c r="C188" s="61" t="str">
        <f t="shared" si="20"/>
        <v>1440011|3109</v>
      </c>
      <c r="D188" s="77">
        <v>1441</v>
      </c>
      <c r="E188" s="77">
        <v>1440011</v>
      </c>
      <c r="F188" s="75" t="str">
        <f t="shared" si="21"/>
        <v>182/2025</v>
      </c>
      <c r="G188" s="77">
        <v>182</v>
      </c>
      <c r="H188" s="77">
        <v>2025</v>
      </c>
      <c r="I188" s="75" t="str">
        <f t="shared" si="22"/>
        <v>10.1</v>
      </c>
      <c r="J188" s="31">
        <v>10</v>
      </c>
      <c r="K188" s="31">
        <v>1</v>
      </c>
      <c r="L188" s="31">
        <v>40432544000147</v>
      </c>
      <c r="M188" s="32" t="s">
        <v>237</v>
      </c>
      <c r="N188" s="31">
        <v>4004</v>
      </c>
      <c r="O188" s="32" t="s">
        <v>238</v>
      </c>
      <c r="P188" s="18">
        <v>45793</v>
      </c>
      <c r="Q188" s="31">
        <v>2</v>
      </c>
      <c r="R188" s="33">
        <v>1645.56</v>
      </c>
      <c r="S188" s="33">
        <v>0</v>
      </c>
      <c r="T188" s="33">
        <v>0</v>
      </c>
      <c r="U188" s="72">
        <f t="shared" si="23"/>
        <v>1645.56</v>
      </c>
      <c r="V188" s="18">
        <f>IF(X188&lt;&gt;"Liquidação Cancelada",VLOOKUP(B188,'BASE DE DADOS OPS'!$B$4:$P$9650,10,FALSE),"Liquidação Cancelada")</f>
        <v>45796</v>
      </c>
      <c r="W188" s="35">
        <f t="shared" si="24"/>
        <v>1</v>
      </c>
      <c r="X188" s="31">
        <f>VLOOKUP(A188,'BASE DE DADOS OPS'!$A$4:$P$9650,12,FALSE)</f>
        <v>3109</v>
      </c>
      <c r="Y188" s="4">
        <f>IF(X188&lt;&gt;"Liquidação Cancelada",VLOOKUP(B188,'BASE DE DADOS OPS'!$B$5:$P$9635,12,FALSE),"Liquidação Cancelada")</f>
        <v>1645.56</v>
      </c>
      <c r="Z188" s="4">
        <f>IF(X188&lt;&gt;"Liquidação Cancelada",VLOOKUP(B188,'BASE DE DADOS OPS'!$B$5:$P$9635,14,FALSE),"Liquidação Cancelada")</f>
        <v>78.989999999999995</v>
      </c>
      <c r="AA188" s="4">
        <f>IF(X188&lt;&gt;"Liquidação Cancelada",VLOOKUP(B188,'BASE DE DADOS OPS'!$B$5:$P$9635,13,FALSE),"Liquidação Cancelada")</f>
        <v>1566.57</v>
      </c>
      <c r="AB188" s="4">
        <f t="shared" si="25"/>
        <v>1566.57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1441|1440011|182|2025|40432544000147|4004|1645,47</v>
      </c>
      <c r="B189" s="55" t="str">
        <f t="shared" si="19"/>
        <v>1441|1440011|182|2025|3110</v>
      </c>
      <c r="C189" s="61" t="str">
        <f t="shared" si="20"/>
        <v>1440011|3110</v>
      </c>
      <c r="D189" s="77">
        <v>1441</v>
      </c>
      <c r="E189" s="77">
        <v>1440011</v>
      </c>
      <c r="F189" s="75" t="str">
        <f t="shared" si="21"/>
        <v>182/2025</v>
      </c>
      <c r="G189" s="77">
        <v>182</v>
      </c>
      <c r="H189" s="77">
        <v>2025</v>
      </c>
      <c r="I189" s="75" t="str">
        <f t="shared" si="22"/>
        <v>10.1</v>
      </c>
      <c r="J189" s="31">
        <v>10</v>
      </c>
      <c r="K189" s="31">
        <v>1</v>
      </c>
      <c r="L189" s="31">
        <v>40432544000147</v>
      </c>
      <c r="M189" s="32" t="s">
        <v>237</v>
      </c>
      <c r="N189" s="31">
        <v>4004</v>
      </c>
      <c r="O189" s="32" t="s">
        <v>238</v>
      </c>
      <c r="P189" s="18">
        <v>45793</v>
      </c>
      <c r="Q189" s="31">
        <v>3</v>
      </c>
      <c r="R189" s="33">
        <v>1645.47</v>
      </c>
      <c r="S189" s="33">
        <v>0</v>
      </c>
      <c r="T189" s="33">
        <v>0</v>
      </c>
      <c r="U189" s="72">
        <f t="shared" si="23"/>
        <v>1645.47</v>
      </c>
      <c r="V189" s="18">
        <f>IF(X189&lt;&gt;"Liquidação Cancelada",VLOOKUP(B189,'BASE DE DADOS OPS'!$B$4:$P$9650,10,FALSE),"Liquidação Cancelada")</f>
        <v>45796</v>
      </c>
      <c r="W189" s="35">
        <f t="shared" si="24"/>
        <v>1</v>
      </c>
      <c r="X189" s="31">
        <f>VLOOKUP(A189,'BASE DE DADOS OPS'!$A$4:$P$9650,12,FALSE)</f>
        <v>3110</v>
      </c>
      <c r="Y189" s="4">
        <f>IF(X189&lt;&gt;"Liquidação Cancelada",VLOOKUP(B189,'BASE DE DADOS OPS'!$B$5:$P$9635,12,FALSE),"Liquidação Cancelada")</f>
        <v>1645.47</v>
      </c>
      <c r="Z189" s="4">
        <f>IF(X189&lt;&gt;"Liquidação Cancelada",VLOOKUP(B189,'BASE DE DADOS OPS'!$B$5:$P$9635,14,FALSE),"Liquidação Cancelada")</f>
        <v>78.98</v>
      </c>
      <c r="AA189" s="4">
        <f>IF(X189&lt;&gt;"Liquidação Cancelada",VLOOKUP(B189,'BASE DE DADOS OPS'!$B$5:$P$9635,13,FALSE),"Liquidação Cancelada")</f>
        <v>1566.49</v>
      </c>
      <c r="AB189" s="4">
        <f t="shared" si="25"/>
        <v>1566.49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1441|1440011|248|2025|12057731000152|3921|4864</v>
      </c>
      <c r="B190" s="55" t="str">
        <f t="shared" si="19"/>
        <v>1441|1440011|248|2025|3092</v>
      </c>
      <c r="C190" s="61" t="str">
        <f t="shared" si="20"/>
        <v>1440011|3092</v>
      </c>
      <c r="D190" s="77">
        <v>1441</v>
      </c>
      <c r="E190" s="77">
        <v>1440011</v>
      </c>
      <c r="F190" s="75" t="str">
        <f t="shared" si="21"/>
        <v>248/2025</v>
      </c>
      <c r="G190" s="77">
        <v>248</v>
      </c>
      <c r="H190" s="77">
        <v>2025</v>
      </c>
      <c r="I190" s="75" t="str">
        <f t="shared" si="22"/>
        <v>10.1</v>
      </c>
      <c r="J190" s="31">
        <v>10</v>
      </c>
      <c r="K190" s="31">
        <v>1</v>
      </c>
      <c r="L190" s="31">
        <v>12057731000152</v>
      </c>
      <c r="M190" s="32" t="s">
        <v>271</v>
      </c>
      <c r="N190" s="31">
        <v>3921</v>
      </c>
      <c r="O190" s="32" t="s">
        <v>182</v>
      </c>
      <c r="P190" s="18">
        <v>45793</v>
      </c>
      <c r="Q190" s="31">
        <v>2</v>
      </c>
      <c r="R190" s="33">
        <v>5120</v>
      </c>
      <c r="S190" s="33">
        <v>256</v>
      </c>
      <c r="T190" s="33">
        <v>0</v>
      </c>
      <c r="U190" s="72">
        <f t="shared" si="23"/>
        <v>4864</v>
      </c>
      <c r="V190" s="18">
        <f>IF(X190&lt;&gt;"Liquidação Cancelada",VLOOKUP(B190,'BASE DE DADOS OPS'!$B$4:$P$9650,10,FALSE),"Liquidação Cancelada")</f>
        <v>45793</v>
      </c>
      <c r="W190" s="35">
        <f t="shared" si="24"/>
        <v>0</v>
      </c>
      <c r="X190" s="31">
        <f>VLOOKUP(A190,'BASE DE DADOS OPS'!$A$4:$P$9650,12,FALSE)</f>
        <v>3092</v>
      </c>
      <c r="Y190" s="4">
        <f>IF(X190&lt;&gt;"Liquidação Cancelada",VLOOKUP(B190,'BASE DE DADOS OPS'!$B$5:$P$9635,12,FALSE),"Liquidação Cancelada")</f>
        <v>4864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4864</v>
      </c>
      <c r="AB190" s="4">
        <f t="shared" si="25"/>
        <v>4864</v>
      </c>
      <c r="AC190" s="3">
        <f t="shared" si="26"/>
        <v>0</v>
      </c>
      <c r="AD190" s="62"/>
    </row>
    <row r="191" spans="1:30" s="63" customFormat="1" ht="24.95" customHeight="1" x14ac:dyDescent="0.2">
      <c r="A191" s="55" t="str">
        <f t="shared" si="18"/>
        <v>1441|1440011|248|2025|12057731000152|3921|9115</v>
      </c>
      <c r="B191" s="55" t="str">
        <f t="shared" si="19"/>
        <v>1441|1440011|248|2025|3094</v>
      </c>
      <c r="C191" s="61" t="str">
        <f t="shared" si="20"/>
        <v>1440011|3094</v>
      </c>
      <c r="D191" s="77">
        <v>1441</v>
      </c>
      <c r="E191" s="77">
        <v>1440011</v>
      </c>
      <c r="F191" s="75" t="str">
        <f t="shared" si="21"/>
        <v>248/2025</v>
      </c>
      <c r="G191" s="77">
        <v>248</v>
      </c>
      <c r="H191" s="77">
        <v>2025</v>
      </c>
      <c r="I191" s="75" t="str">
        <f t="shared" si="22"/>
        <v>10.1</v>
      </c>
      <c r="J191" s="31">
        <v>10</v>
      </c>
      <c r="K191" s="31">
        <v>1</v>
      </c>
      <c r="L191" s="31">
        <v>12057731000152</v>
      </c>
      <c r="M191" s="32" t="s">
        <v>271</v>
      </c>
      <c r="N191" s="31">
        <v>3921</v>
      </c>
      <c r="O191" s="32" t="s">
        <v>182</v>
      </c>
      <c r="P191" s="18">
        <v>45793</v>
      </c>
      <c r="Q191" s="31">
        <v>3</v>
      </c>
      <c r="R191" s="33">
        <v>9700</v>
      </c>
      <c r="S191" s="33">
        <v>585</v>
      </c>
      <c r="T191" s="33">
        <v>0</v>
      </c>
      <c r="U191" s="72">
        <f t="shared" si="23"/>
        <v>9115</v>
      </c>
      <c r="V191" s="18">
        <f>IF(X191&lt;&gt;"Liquidação Cancelada",VLOOKUP(B191,'BASE DE DADOS OPS'!$B$4:$P$9650,10,FALSE),"Liquidação Cancelada")</f>
        <v>45793</v>
      </c>
      <c r="W191" s="35">
        <f t="shared" si="24"/>
        <v>0</v>
      </c>
      <c r="X191" s="31">
        <f>VLOOKUP(A191,'BASE DE DADOS OPS'!$A$4:$P$9650,12,FALSE)</f>
        <v>3094</v>
      </c>
      <c r="Y191" s="4">
        <f>IF(X191&lt;&gt;"Liquidação Cancelada",VLOOKUP(B191,'BASE DE DADOS OPS'!$B$5:$P$9635,12,FALSE),"Liquidação Cancelada")</f>
        <v>9115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9115</v>
      </c>
      <c r="AB191" s="4">
        <f t="shared" si="25"/>
        <v>9115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1441|1440011|249|2025|12057731000152|3922|2000</v>
      </c>
      <c r="B192" s="55" t="str">
        <f t="shared" si="19"/>
        <v>1441|1440011|249|2025|3095</v>
      </c>
      <c r="C192" s="61" t="str">
        <f t="shared" si="20"/>
        <v>1440011|3095</v>
      </c>
      <c r="D192" s="77">
        <v>1441</v>
      </c>
      <c r="E192" s="77">
        <v>1440011</v>
      </c>
      <c r="F192" s="75" t="str">
        <f t="shared" si="21"/>
        <v>249/2025</v>
      </c>
      <c r="G192" s="77">
        <v>249</v>
      </c>
      <c r="H192" s="77">
        <v>2025</v>
      </c>
      <c r="I192" s="75" t="str">
        <f t="shared" si="22"/>
        <v>10.1</v>
      </c>
      <c r="J192" s="31">
        <v>10</v>
      </c>
      <c r="K192" s="31">
        <v>1</v>
      </c>
      <c r="L192" s="31">
        <v>12057731000152</v>
      </c>
      <c r="M192" s="32" t="s">
        <v>271</v>
      </c>
      <c r="N192" s="31">
        <v>3922</v>
      </c>
      <c r="O192" s="32" t="s">
        <v>60</v>
      </c>
      <c r="P192" s="18">
        <v>45793</v>
      </c>
      <c r="Q192" s="31">
        <v>2</v>
      </c>
      <c r="R192" s="33">
        <v>2000</v>
      </c>
      <c r="S192" s="33">
        <v>0</v>
      </c>
      <c r="T192" s="33">
        <v>0</v>
      </c>
      <c r="U192" s="72">
        <f t="shared" si="23"/>
        <v>2000</v>
      </c>
      <c r="V192" s="18">
        <f>IF(X192&lt;&gt;"Liquidação Cancelada",VLOOKUP(B192,'BASE DE DADOS OPS'!$B$4:$P$9650,10,FALSE),"Liquidação Cancelada")</f>
        <v>45793</v>
      </c>
      <c r="W192" s="35">
        <f t="shared" si="24"/>
        <v>0</v>
      </c>
      <c r="X192" s="31">
        <f>VLOOKUP(A192,'BASE DE DADOS OPS'!$A$4:$P$9650,12,FALSE)</f>
        <v>3095</v>
      </c>
      <c r="Y192" s="4">
        <f>IF(X192&lt;&gt;"Liquidação Cancelada",VLOOKUP(B192,'BASE DE DADOS OPS'!$B$5:$P$9635,12,FALSE),"Liquidação Cancelada")</f>
        <v>2000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2000</v>
      </c>
      <c r="AB192" s="4">
        <f t="shared" si="25"/>
        <v>2000</v>
      </c>
      <c r="AC192" s="3">
        <f t="shared" si="26"/>
        <v>0</v>
      </c>
      <c r="AD192" s="62"/>
    </row>
    <row r="193" spans="1:30" s="63" customFormat="1" ht="24.95" customHeight="1" x14ac:dyDescent="0.2">
      <c r="A193" s="55" t="str">
        <f t="shared" si="18"/>
        <v>1441|1440005|7|2025|58069360000120|4006|51130,16</v>
      </c>
      <c r="B193" s="55" t="str">
        <f t="shared" si="19"/>
        <v>1441|1440005|7|2025|113</v>
      </c>
      <c r="C193" s="61" t="str">
        <f t="shared" si="20"/>
        <v>1440005|113</v>
      </c>
      <c r="D193" s="77">
        <v>1441</v>
      </c>
      <c r="E193" s="77">
        <v>1440005</v>
      </c>
      <c r="F193" s="75" t="str">
        <f t="shared" si="21"/>
        <v>7/2025</v>
      </c>
      <c r="G193" s="77">
        <v>7</v>
      </c>
      <c r="H193" s="77">
        <v>2025</v>
      </c>
      <c r="I193" s="75" t="str">
        <f t="shared" si="22"/>
        <v>10.1</v>
      </c>
      <c r="J193" s="31">
        <v>10</v>
      </c>
      <c r="K193" s="31">
        <v>1</v>
      </c>
      <c r="L193" s="31">
        <v>58069360000120</v>
      </c>
      <c r="M193" s="32" t="s">
        <v>109</v>
      </c>
      <c r="N193" s="31">
        <v>4006</v>
      </c>
      <c r="O193" s="32" t="s">
        <v>57</v>
      </c>
      <c r="P193" s="18">
        <v>45796</v>
      </c>
      <c r="Q193" s="31">
        <v>6</v>
      </c>
      <c r="R193" s="33">
        <v>51130.16</v>
      </c>
      <c r="S193" s="33">
        <v>0</v>
      </c>
      <c r="T193" s="33">
        <v>0</v>
      </c>
      <c r="U193" s="72">
        <f t="shared" si="23"/>
        <v>51130.16</v>
      </c>
      <c r="V193" s="18">
        <f>IF(X193&lt;&gt;"Liquidação Cancelada",VLOOKUP(B193,'BASE DE DADOS OPS'!$B$4:$P$9650,10,FALSE),"Liquidação Cancelada")</f>
        <v>45797</v>
      </c>
      <c r="W193" s="35">
        <f t="shared" si="24"/>
        <v>1</v>
      </c>
      <c r="X193" s="31">
        <f>VLOOKUP(A193,'BASE DE DADOS OPS'!$A$4:$P$9650,12,FALSE)</f>
        <v>113</v>
      </c>
      <c r="Y193" s="4">
        <f>IF(X193&lt;&gt;"Liquidação Cancelada",VLOOKUP(B193,'BASE DE DADOS OPS'!$B$5:$P$9635,12,FALSE),"Liquidação Cancelada")</f>
        <v>51130.16</v>
      </c>
      <c r="Z193" s="4">
        <f>IF(X193&lt;&gt;"Liquidação Cancelada",VLOOKUP(B193,'BASE DE DADOS OPS'!$B$5:$P$9635,14,FALSE),"Liquidação Cancelada")</f>
        <v>2454.25</v>
      </c>
      <c r="AA193" s="4">
        <f>IF(X193&lt;&gt;"Liquidação Cancelada",VLOOKUP(B193,'BASE DE DADOS OPS'!$B$5:$P$9635,13,FALSE),"Liquidação Cancelada")</f>
        <v>48675.91</v>
      </c>
      <c r="AB193" s="4">
        <f t="shared" si="25"/>
        <v>48675.91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1441|1440011|163|2025|21920437000113|3921|1501,19</v>
      </c>
      <c r="B194" s="55" t="str">
        <f t="shared" si="19"/>
        <v>1441|1440011|163|2025|3185</v>
      </c>
      <c r="C194" s="61" t="str">
        <f t="shared" si="20"/>
        <v>1440011|3185</v>
      </c>
      <c r="D194" s="77">
        <v>1441</v>
      </c>
      <c r="E194" s="77">
        <v>1440011</v>
      </c>
      <c r="F194" s="75" t="str">
        <f t="shared" si="21"/>
        <v>163/2025</v>
      </c>
      <c r="G194" s="77">
        <v>163</v>
      </c>
      <c r="H194" s="77">
        <v>2025</v>
      </c>
      <c r="I194" s="75" t="str">
        <f t="shared" si="22"/>
        <v>10.1</v>
      </c>
      <c r="J194" s="31">
        <v>10</v>
      </c>
      <c r="K194" s="31">
        <v>1</v>
      </c>
      <c r="L194" s="31">
        <v>21920437000113</v>
      </c>
      <c r="M194" s="32" t="s">
        <v>216</v>
      </c>
      <c r="N194" s="31">
        <v>3921</v>
      </c>
      <c r="O194" s="32" t="s">
        <v>182</v>
      </c>
      <c r="P194" s="18">
        <v>45796</v>
      </c>
      <c r="Q194" s="31">
        <v>6</v>
      </c>
      <c r="R194" s="33">
        <v>1566.35</v>
      </c>
      <c r="S194" s="33">
        <v>65.16</v>
      </c>
      <c r="T194" s="33">
        <v>0</v>
      </c>
      <c r="U194" s="72">
        <f t="shared" si="23"/>
        <v>1501.1899999999998</v>
      </c>
      <c r="V194" s="18">
        <f>IF(X194&lt;&gt;"Liquidação Cancelada",VLOOKUP(B194,'BASE DE DADOS OPS'!$B$4:$P$9650,10,FALSE),"Liquidação Cancelada")</f>
        <v>45796</v>
      </c>
      <c r="W194" s="35">
        <f t="shared" si="24"/>
        <v>0</v>
      </c>
      <c r="X194" s="31">
        <f>VLOOKUP(A194,'BASE DE DADOS OPS'!$A$4:$P$9650,12,FALSE)</f>
        <v>3185</v>
      </c>
      <c r="Y194" s="4">
        <f>IF(X194&lt;&gt;"Liquidação Cancelada",VLOOKUP(B194,'BASE DE DADOS OPS'!$B$5:$P$9635,12,FALSE),"Liquidação Cancelada")</f>
        <v>1501.19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1501.19</v>
      </c>
      <c r="AB194" s="4">
        <f t="shared" si="25"/>
        <v>1501.19</v>
      </c>
      <c r="AC194" s="3">
        <f t="shared" si="26"/>
        <v>-2.2737367544323206E-13</v>
      </c>
      <c r="AD194" s="62"/>
    </row>
    <row r="195" spans="1:30" s="63" customFormat="1" ht="24.95" customHeight="1" x14ac:dyDescent="0.2">
      <c r="A195" s="55" t="str">
        <f t="shared" si="18"/>
        <v>1441|1440011|173|2025|18745455000100|3999|235,59</v>
      </c>
      <c r="B195" s="55" t="str">
        <f t="shared" si="19"/>
        <v>1441|1440011|173|2025|3208</v>
      </c>
      <c r="C195" s="61" t="str">
        <f t="shared" si="20"/>
        <v>1440011|3208</v>
      </c>
      <c r="D195" s="77">
        <v>1441</v>
      </c>
      <c r="E195" s="77">
        <v>1440011</v>
      </c>
      <c r="F195" s="75" t="str">
        <f t="shared" si="21"/>
        <v>173/2025</v>
      </c>
      <c r="G195" s="77">
        <v>173</v>
      </c>
      <c r="H195" s="77">
        <v>2025</v>
      </c>
      <c r="I195" s="75" t="str">
        <f t="shared" si="22"/>
        <v>10.1</v>
      </c>
      <c r="J195" s="31">
        <v>10</v>
      </c>
      <c r="K195" s="31">
        <v>1</v>
      </c>
      <c r="L195" s="31">
        <v>18745455000100</v>
      </c>
      <c r="M195" s="32" t="s">
        <v>226</v>
      </c>
      <c r="N195" s="31">
        <v>3999</v>
      </c>
      <c r="O195" s="32" t="s">
        <v>225</v>
      </c>
      <c r="P195" s="18">
        <v>45796</v>
      </c>
      <c r="Q195" s="31">
        <v>1</v>
      </c>
      <c r="R195" s="33">
        <v>240.4</v>
      </c>
      <c r="S195" s="33">
        <v>4.8099999999999996</v>
      </c>
      <c r="T195" s="33">
        <v>0</v>
      </c>
      <c r="U195" s="72">
        <f t="shared" si="23"/>
        <v>235.59</v>
      </c>
      <c r="V195" s="18">
        <f>IF(X195&lt;&gt;"Liquidação Cancelada",VLOOKUP(B195,'BASE DE DADOS OPS'!$B$4:$P$9650,10,FALSE),"Liquidação Cancelada")</f>
        <v>45797</v>
      </c>
      <c r="W195" s="35">
        <f t="shared" si="24"/>
        <v>1</v>
      </c>
      <c r="X195" s="31">
        <f>VLOOKUP(A195,'BASE DE DADOS OPS'!$A$4:$P$9650,12,FALSE)</f>
        <v>3208</v>
      </c>
      <c r="Y195" s="4">
        <f>IF(X195&lt;&gt;"Liquidação Cancelada",VLOOKUP(B195,'BASE DE DADOS OPS'!$B$5:$P$9635,12,FALSE),"Liquidação Cancelada")</f>
        <v>235.59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235.59</v>
      </c>
      <c r="AB195" s="4">
        <f t="shared" si="25"/>
        <v>235.59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1441|1440011|209|2025|18745455000100|3999|491,37</v>
      </c>
      <c r="B196" s="55" t="str">
        <f t="shared" si="19"/>
        <v>1441|1440011|209|2025|3210</v>
      </c>
      <c r="C196" s="61" t="str">
        <f t="shared" si="20"/>
        <v>1440011|3210</v>
      </c>
      <c r="D196" s="77">
        <v>1441</v>
      </c>
      <c r="E196" s="77">
        <v>1440011</v>
      </c>
      <c r="F196" s="75" t="str">
        <f t="shared" si="21"/>
        <v>209/2025</v>
      </c>
      <c r="G196" s="77">
        <v>209</v>
      </c>
      <c r="H196" s="77">
        <v>2025</v>
      </c>
      <c r="I196" s="75" t="str">
        <f t="shared" si="22"/>
        <v>10.1</v>
      </c>
      <c r="J196" s="31">
        <v>10</v>
      </c>
      <c r="K196" s="31">
        <v>1</v>
      </c>
      <c r="L196" s="31">
        <v>18745455000100</v>
      </c>
      <c r="M196" s="32" t="s">
        <v>226</v>
      </c>
      <c r="N196" s="31">
        <v>3999</v>
      </c>
      <c r="O196" s="32" t="s">
        <v>225</v>
      </c>
      <c r="P196" s="18">
        <v>45796</v>
      </c>
      <c r="Q196" s="31">
        <v>6</v>
      </c>
      <c r="R196" s="33">
        <v>501.4</v>
      </c>
      <c r="S196" s="33">
        <v>10.029999999999999</v>
      </c>
      <c r="T196" s="33">
        <v>0</v>
      </c>
      <c r="U196" s="72">
        <f t="shared" si="23"/>
        <v>491.37</v>
      </c>
      <c r="V196" s="18">
        <f>IF(X196&lt;&gt;"Liquidação Cancelada",VLOOKUP(B196,'BASE DE DADOS OPS'!$B$4:$P$9650,10,FALSE),"Liquidação Cancelada")</f>
        <v>45797</v>
      </c>
      <c r="W196" s="35">
        <f t="shared" si="24"/>
        <v>1</v>
      </c>
      <c r="X196" s="31">
        <f>VLOOKUP(A196,'BASE DE DADOS OPS'!$A$4:$P$9650,12,FALSE)</f>
        <v>3210</v>
      </c>
      <c r="Y196" s="4">
        <f>IF(X196&lt;&gt;"Liquidação Cancelada",VLOOKUP(B196,'BASE DE DADOS OPS'!$B$5:$P$9635,12,FALSE),"Liquidação Cancelada")</f>
        <v>491.37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491.37</v>
      </c>
      <c r="AB196" s="4">
        <f t="shared" si="25"/>
        <v>491.37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36" si="27">D197&amp;"|"&amp;E197&amp;"|"&amp;G197&amp;"|"&amp;H197&amp;"|"&amp;L197&amp;"|"&amp;N197&amp;"|"&amp;U197</f>
        <v>1441|1440011|224|2025|21920437000113|3921|810,81</v>
      </c>
      <c r="B197" s="55" t="str">
        <f t="shared" ref="B197:B236" si="28">D197&amp;"|"&amp;E197&amp;"|"&amp;G197&amp;"|"&amp;H197&amp;"|"&amp;X197</f>
        <v>1441|1440011|224|2025|3181</v>
      </c>
      <c r="C197" s="61" t="str">
        <f t="shared" ref="C197:C236" si="29">E197&amp;"|"&amp;X197</f>
        <v>1440011|3181</v>
      </c>
      <c r="D197" s="77">
        <v>1441</v>
      </c>
      <c r="E197" s="77">
        <v>1440011</v>
      </c>
      <c r="F197" s="75" t="str">
        <f t="shared" ref="F197:F260" si="30">G197&amp;"/"&amp;H197</f>
        <v>224/2025</v>
      </c>
      <c r="G197" s="77">
        <v>224</v>
      </c>
      <c r="H197" s="77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21920437000113</v>
      </c>
      <c r="M197" s="32" t="s">
        <v>216</v>
      </c>
      <c r="N197" s="31">
        <v>3921</v>
      </c>
      <c r="O197" s="32" t="s">
        <v>182</v>
      </c>
      <c r="P197" s="18">
        <v>45796</v>
      </c>
      <c r="Q197" s="31">
        <v>5</v>
      </c>
      <c r="R197" s="33">
        <v>846</v>
      </c>
      <c r="S197" s="33">
        <v>35.19</v>
      </c>
      <c r="T197" s="33">
        <v>0</v>
      </c>
      <c r="U197" s="72">
        <f t="shared" ref="U197:U260" si="32">R197-S197-T197</f>
        <v>810.81</v>
      </c>
      <c r="V197" s="18">
        <f>IF(X197&lt;&gt;"Liquidação Cancelada",VLOOKUP(B197,'BASE DE DADOS OPS'!$B$4:$P$9650,10,FALSE),"Liquidação Cancelada")</f>
        <v>45796</v>
      </c>
      <c r="W197" s="35">
        <f t="shared" ref="W197:W260" si="33">IF(X197&lt;&gt;"Liquidação Cancelada",IF(ISBLANK(V197),"AGUARDANDO PAGAMENTO",NETWORKDAYS(P197,V197)-1),"Liquidação Cancelada")</f>
        <v>0</v>
      </c>
      <c r="X197" s="31">
        <f>VLOOKUP(A197,'BASE DE DADOS OPS'!$A$4:$P$9650,12,FALSE)</f>
        <v>3181</v>
      </c>
      <c r="Y197" s="4">
        <f>IF(X197&lt;&gt;"Liquidação Cancelada",VLOOKUP(B197,'BASE DE DADOS OPS'!$B$5:$P$9635,12,FALSE),"Liquidação Cancelada")</f>
        <v>810.81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810.81</v>
      </c>
      <c r="AB197" s="4">
        <f t="shared" ref="AB197:AB236" si="34">IF(X197&lt;&gt;"Liquidação Cancelada",Y197-Z197,"Liquidação Cancelada")</f>
        <v>810.81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1441|1440005|37|2025|38588648000101|3005|846</v>
      </c>
      <c r="B198" s="55" t="str">
        <f t="shared" si="28"/>
        <v>1441|1440005|37|2025|116</v>
      </c>
      <c r="C198" s="61" t="str">
        <f t="shared" si="29"/>
        <v>1440005|116</v>
      </c>
      <c r="D198" s="77">
        <v>1441</v>
      </c>
      <c r="E198" s="77">
        <v>1440005</v>
      </c>
      <c r="F198" s="75" t="str">
        <f t="shared" si="30"/>
        <v>37/2025</v>
      </c>
      <c r="G198" s="77">
        <v>37</v>
      </c>
      <c r="H198" s="77">
        <v>2025</v>
      </c>
      <c r="I198" s="75" t="str">
        <f t="shared" si="31"/>
        <v>10.1</v>
      </c>
      <c r="J198" s="31">
        <v>10</v>
      </c>
      <c r="K198" s="31">
        <v>1</v>
      </c>
      <c r="L198" s="31">
        <v>38588648000101</v>
      </c>
      <c r="M198" s="32" t="s">
        <v>115</v>
      </c>
      <c r="N198" s="31">
        <v>3005</v>
      </c>
      <c r="O198" s="32" t="s">
        <v>116</v>
      </c>
      <c r="P198" s="18">
        <v>45797</v>
      </c>
      <c r="Q198" s="31">
        <v>1</v>
      </c>
      <c r="R198" s="33">
        <v>846</v>
      </c>
      <c r="S198" s="33">
        <v>0</v>
      </c>
      <c r="T198" s="33">
        <v>0</v>
      </c>
      <c r="U198" s="72">
        <f t="shared" si="32"/>
        <v>846</v>
      </c>
      <c r="V198" s="18">
        <f>IF(X198&lt;&gt;"Liquidação Cancelada",VLOOKUP(B198,'BASE DE DADOS OPS'!$B$4:$P$9650,10,FALSE),"Liquidação Cancelada")</f>
        <v>45797</v>
      </c>
      <c r="W198" s="35">
        <f t="shared" si="33"/>
        <v>0</v>
      </c>
      <c r="X198" s="31">
        <f>VLOOKUP(A198,'BASE DE DADOS OPS'!$A$4:$P$9650,12,FALSE)</f>
        <v>116</v>
      </c>
      <c r="Y198" s="4">
        <f>IF(X198&lt;&gt;"Liquidação Cancelada",VLOOKUP(B198,'BASE DE DADOS OPS'!$B$5:$P$9635,12,FALSE),"Liquidação Cancelada")</f>
        <v>846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846</v>
      </c>
      <c r="AB198" s="4">
        <f t="shared" si="34"/>
        <v>846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1441|1440011|55|2025|52078371000190|3919|466</v>
      </c>
      <c r="B199" s="55" t="str">
        <f t="shared" si="28"/>
        <v>1441|1440011|55|2025|3212</v>
      </c>
      <c r="C199" s="61" t="str">
        <f t="shared" si="29"/>
        <v>1440011|3212</v>
      </c>
      <c r="D199" s="77">
        <v>1441</v>
      </c>
      <c r="E199" s="77">
        <v>1440011</v>
      </c>
      <c r="F199" s="75" t="str">
        <f t="shared" si="30"/>
        <v>55/2025</v>
      </c>
      <c r="G199" s="77">
        <v>55</v>
      </c>
      <c r="H199" s="77">
        <v>2025</v>
      </c>
      <c r="I199" s="75" t="str">
        <f t="shared" si="31"/>
        <v>10.1</v>
      </c>
      <c r="J199" s="31">
        <v>10</v>
      </c>
      <c r="K199" s="31">
        <v>1</v>
      </c>
      <c r="L199" s="31">
        <v>52078371000190</v>
      </c>
      <c r="M199" s="32" t="s">
        <v>123</v>
      </c>
      <c r="N199" s="31">
        <v>3919</v>
      </c>
      <c r="O199" s="32" t="s">
        <v>124</v>
      </c>
      <c r="P199" s="18">
        <v>45797</v>
      </c>
      <c r="Q199" s="31">
        <v>2</v>
      </c>
      <c r="R199" s="33">
        <v>466</v>
      </c>
      <c r="S199" s="33">
        <v>0</v>
      </c>
      <c r="T199" s="33">
        <v>0</v>
      </c>
      <c r="U199" s="72">
        <f t="shared" si="32"/>
        <v>466</v>
      </c>
      <c r="V199" s="18">
        <f>IF(X199&lt;&gt;"Liquidação Cancelada",VLOOKUP(B199,'BASE DE DADOS OPS'!$B$4:$P$9650,10,FALSE),"Liquidação Cancelada")</f>
        <v>45798</v>
      </c>
      <c r="W199" s="35">
        <f t="shared" si="33"/>
        <v>1</v>
      </c>
      <c r="X199" s="31">
        <f>VLOOKUP(A199,'BASE DE DADOS OPS'!$A$4:$P$9650,12,FALSE)</f>
        <v>3212</v>
      </c>
      <c r="Y199" s="4">
        <f>IF(X199&lt;&gt;"Liquidação Cancelada",VLOOKUP(B199,'BASE DE DADOS OPS'!$B$5:$P$9635,12,FALSE),"Liquidação Cancelada")</f>
        <v>466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466</v>
      </c>
      <c r="AB199" s="4">
        <f t="shared" si="34"/>
        <v>466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1441|1440011|183|2025|14111321000178|3921|1120,38</v>
      </c>
      <c r="B200" s="55" t="str">
        <f t="shared" si="28"/>
        <v>1441|1440011|183|2025|3224</v>
      </c>
      <c r="C200" s="61" t="str">
        <f t="shared" si="29"/>
        <v>1440011|3224</v>
      </c>
      <c r="D200" s="77">
        <v>1441</v>
      </c>
      <c r="E200" s="77">
        <v>1440011</v>
      </c>
      <c r="F200" s="75" t="str">
        <f t="shared" si="30"/>
        <v>183/2025</v>
      </c>
      <c r="G200" s="77">
        <v>183</v>
      </c>
      <c r="H200" s="77">
        <v>2025</v>
      </c>
      <c r="I200" s="75" t="str">
        <f t="shared" si="31"/>
        <v>10.1</v>
      </c>
      <c r="J200" s="31">
        <v>10</v>
      </c>
      <c r="K200" s="31">
        <v>1</v>
      </c>
      <c r="L200" s="31">
        <v>14111321000178</v>
      </c>
      <c r="M200" s="32" t="s">
        <v>239</v>
      </c>
      <c r="N200" s="31">
        <v>3921</v>
      </c>
      <c r="O200" s="32" t="s">
        <v>182</v>
      </c>
      <c r="P200" s="18">
        <v>45797</v>
      </c>
      <c r="Q200" s="31">
        <v>5</v>
      </c>
      <c r="R200" s="33">
        <v>1179.3499999999999</v>
      </c>
      <c r="S200" s="33">
        <v>58.97</v>
      </c>
      <c r="T200" s="33">
        <v>0</v>
      </c>
      <c r="U200" s="72">
        <f t="shared" si="32"/>
        <v>1120.3799999999999</v>
      </c>
      <c r="V200" s="18">
        <f>IF(X200&lt;&gt;"Liquidação Cancelada",VLOOKUP(B200,'BASE DE DADOS OPS'!$B$4:$P$9650,10,FALSE),"Liquidação Cancelada")</f>
        <v>45798</v>
      </c>
      <c r="W200" s="35">
        <f t="shared" si="33"/>
        <v>1</v>
      </c>
      <c r="X200" s="31">
        <v>3224</v>
      </c>
      <c r="Y200" s="4">
        <f>IF(X200&lt;&gt;"Liquidação Cancelada",VLOOKUP(B200,'BASE DE DADOS OPS'!$B$5:$P$9635,12,FALSE),"Liquidação Cancelada")</f>
        <v>1120.3800000000001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1120.3800000000001</v>
      </c>
      <c r="AB200" s="4">
        <f t="shared" si="34"/>
        <v>1120.3800000000001</v>
      </c>
      <c r="AC200" s="3">
        <f t="shared" si="35"/>
        <v>-2.2737367544323206E-13</v>
      </c>
      <c r="AD200" s="62"/>
    </row>
    <row r="201" spans="1:30" s="63" customFormat="1" ht="24.95" customHeight="1" x14ac:dyDescent="0.2">
      <c r="A201" s="55" t="str">
        <f t="shared" si="27"/>
        <v>1441|1440011|199|2025|3354844000129|4002|139556,93</v>
      </c>
      <c r="B201" s="55" t="str">
        <f t="shared" si="28"/>
        <v>1441|1440011|199|2025|3218</v>
      </c>
      <c r="C201" s="61" t="str">
        <f t="shared" si="29"/>
        <v>1440011|3218</v>
      </c>
      <c r="D201" s="77">
        <v>1441</v>
      </c>
      <c r="E201" s="77">
        <v>1440011</v>
      </c>
      <c r="F201" s="75" t="str">
        <f t="shared" si="30"/>
        <v>199/2025</v>
      </c>
      <c r="G201" s="77">
        <v>199</v>
      </c>
      <c r="H201" s="77">
        <v>2025</v>
      </c>
      <c r="I201" s="75" t="str">
        <f t="shared" si="31"/>
        <v>10.1</v>
      </c>
      <c r="J201" s="31">
        <v>10</v>
      </c>
      <c r="K201" s="31">
        <v>1</v>
      </c>
      <c r="L201" s="31">
        <v>3354844000129</v>
      </c>
      <c r="M201" s="32" t="s">
        <v>253</v>
      </c>
      <c r="N201" s="31">
        <v>4002</v>
      </c>
      <c r="O201" s="32" t="s">
        <v>247</v>
      </c>
      <c r="P201" s="18">
        <v>45797</v>
      </c>
      <c r="Q201" s="31">
        <v>4</v>
      </c>
      <c r="R201" s="33">
        <v>139556.93</v>
      </c>
      <c r="S201" s="33">
        <v>0</v>
      </c>
      <c r="T201" s="33">
        <v>0</v>
      </c>
      <c r="U201" s="72">
        <f t="shared" si="32"/>
        <v>139556.93</v>
      </c>
      <c r="V201" s="18">
        <f>IF(X201&lt;&gt;"Liquidação Cancelada",VLOOKUP(B201,'BASE DE DADOS OPS'!$B$4:$P$9650,10,FALSE),"Liquidação Cancelada")</f>
        <v>45798</v>
      </c>
      <c r="W201" s="35">
        <f t="shared" si="33"/>
        <v>1</v>
      </c>
      <c r="X201" s="31">
        <f>VLOOKUP(A201,'BASE DE DADOS OPS'!$A$4:$P$9650,12,FALSE)</f>
        <v>3218</v>
      </c>
      <c r="Y201" s="4">
        <f>IF(X201&lt;&gt;"Liquidação Cancelada",VLOOKUP(B201,'BASE DE DADOS OPS'!$B$5:$P$9635,12,FALSE),"Liquidação Cancelada")</f>
        <v>139556.93000000002</v>
      </c>
      <c r="Z201" s="4">
        <f>IF(X201&lt;&gt;"Liquidação Cancelada",VLOOKUP(B201,'BASE DE DADOS OPS'!$B$5:$P$9635,14,FALSE),"Liquidação Cancelada")</f>
        <v>6698.73</v>
      </c>
      <c r="AA201" s="4">
        <f>IF(X201&lt;&gt;"Liquidação Cancelada",VLOOKUP(B201,'BASE DE DADOS OPS'!$B$5:$P$9635,13,FALSE),"Liquidação Cancelada")</f>
        <v>132858.20000000001</v>
      </c>
      <c r="AB201" s="4">
        <f t="shared" si="34"/>
        <v>132858.20000000001</v>
      </c>
      <c r="AC201" s="3">
        <f t="shared" si="35"/>
        <v>-2.9103830456733704E-11</v>
      </c>
      <c r="AD201" s="62"/>
    </row>
    <row r="202" spans="1:30" s="63" customFormat="1" ht="24.95" customHeight="1" x14ac:dyDescent="0.2">
      <c r="A202" s="55" t="str">
        <f t="shared" si="27"/>
        <v>1441|1440011|214|2025|28941803000160|3921|895,69</v>
      </c>
      <c r="B202" s="55" t="str">
        <f t="shared" si="28"/>
        <v>1441|1440011|214|2025|3213</v>
      </c>
      <c r="C202" s="61" t="str">
        <f t="shared" si="29"/>
        <v>1440011|3213</v>
      </c>
      <c r="D202" s="77">
        <v>1441</v>
      </c>
      <c r="E202" s="77">
        <v>1440011</v>
      </c>
      <c r="F202" s="75" t="str">
        <f t="shared" si="30"/>
        <v>214/2025</v>
      </c>
      <c r="G202" s="77">
        <v>214</v>
      </c>
      <c r="H202" s="77">
        <v>2025</v>
      </c>
      <c r="I202" s="75" t="str">
        <f t="shared" si="31"/>
        <v>10.1</v>
      </c>
      <c r="J202" s="31">
        <v>10</v>
      </c>
      <c r="K202" s="31">
        <v>1</v>
      </c>
      <c r="L202" s="31">
        <v>28941803000160</v>
      </c>
      <c r="M202" s="32" t="s">
        <v>260</v>
      </c>
      <c r="N202" s="31">
        <v>3921</v>
      </c>
      <c r="O202" s="32" t="s">
        <v>182</v>
      </c>
      <c r="P202" s="18">
        <v>45797</v>
      </c>
      <c r="Q202" s="31">
        <v>4</v>
      </c>
      <c r="R202" s="33">
        <v>931.75</v>
      </c>
      <c r="S202" s="33">
        <v>36.06</v>
      </c>
      <c r="T202" s="33">
        <v>0</v>
      </c>
      <c r="U202" s="72">
        <f t="shared" si="32"/>
        <v>895.69</v>
      </c>
      <c r="V202" s="18">
        <f>IF(X202&lt;&gt;"Liquidação Cancelada",VLOOKUP(B202,'BASE DE DADOS OPS'!$B$4:$P$9650,10,FALSE),"Liquidação Cancelada")</f>
        <v>45798</v>
      </c>
      <c r="W202" s="35">
        <f t="shared" si="33"/>
        <v>1</v>
      </c>
      <c r="X202" s="31">
        <f>VLOOKUP(A202,'BASE DE DADOS OPS'!$A$4:$P$9650,12,FALSE)</f>
        <v>3213</v>
      </c>
      <c r="Y202" s="4">
        <f>IF(X202&lt;&gt;"Liquidação Cancelada",VLOOKUP(B202,'BASE DE DADOS OPS'!$B$5:$P$9635,12,FALSE),"Liquidação Cancelada")</f>
        <v>895.69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895.69</v>
      </c>
      <c r="AB202" s="4">
        <f t="shared" si="34"/>
        <v>895.69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1441|1440011|221|2025|32879576000167|3931|6117,98</v>
      </c>
      <c r="B203" s="55" t="str">
        <f t="shared" si="28"/>
        <v>1441|1440011|221|2025|3219</v>
      </c>
      <c r="C203" s="61" t="str">
        <f t="shared" si="29"/>
        <v>1440011|3219</v>
      </c>
      <c r="D203" s="77">
        <v>1441</v>
      </c>
      <c r="E203" s="77">
        <v>1440011</v>
      </c>
      <c r="F203" s="75" t="str">
        <f t="shared" si="30"/>
        <v>221/2025</v>
      </c>
      <c r="G203" s="77">
        <v>221</v>
      </c>
      <c r="H203" s="77">
        <v>2025</v>
      </c>
      <c r="I203" s="75" t="str">
        <f t="shared" si="31"/>
        <v>10.1</v>
      </c>
      <c r="J203" s="31">
        <v>10</v>
      </c>
      <c r="K203" s="31">
        <v>1</v>
      </c>
      <c r="L203" s="31">
        <v>32879576000167</v>
      </c>
      <c r="M203" s="32" t="s">
        <v>267</v>
      </c>
      <c r="N203" s="31">
        <v>3931</v>
      </c>
      <c r="O203" s="32" t="s">
        <v>266</v>
      </c>
      <c r="P203" s="18">
        <v>45797</v>
      </c>
      <c r="Q203" s="31">
        <v>5</v>
      </c>
      <c r="R203" s="33">
        <v>6400.9</v>
      </c>
      <c r="S203" s="33">
        <v>282.92</v>
      </c>
      <c r="T203" s="33">
        <v>0</v>
      </c>
      <c r="U203" s="72">
        <f t="shared" si="32"/>
        <v>6117.98</v>
      </c>
      <c r="V203" s="18">
        <f>IF(X203&lt;&gt;"Liquidação Cancelada",VLOOKUP(B203,'BASE DE DADOS OPS'!$B$4:$P$9650,10,FALSE),"Liquidação Cancelada")</f>
        <v>45798</v>
      </c>
      <c r="W203" s="35">
        <f t="shared" si="33"/>
        <v>1</v>
      </c>
      <c r="X203" s="31">
        <f>VLOOKUP(A203,'BASE DE DADOS OPS'!$A$4:$P$9650,12,FALSE)</f>
        <v>3219</v>
      </c>
      <c r="Y203" s="4">
        <f>IF(X203&lt;&gt;"Liquidação Cancelada",VLOOKUP(B203,'BASE DE DADOS OPS'!$B$5:$P$9635,12,FALSE),"Liquidação Cancelada")</f>
        <v>6117.98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6117.98</v>
      </c>
      <c r="AB203" s="4">
        <f t="shared" si="34"/>
        <v>6117.98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1441|1440011|229|2025|34454477000169|3921|952</v>
      </c>
      <c r="B204" s="55" t="str">
        <f t="shared" si="28"/>
        <v>1441|1440011|229|2025|3223</v>
      </c>
      <c r="C204" s="61" t="str">
        <f t="shared" si="29"/>
        <v>1440011|3223</v>
      </c>
      <c r="D204" s="77">
        <v>1441</v>
      </c>
      <c r="E204" s="77">
        <v>1440011</v>
      </c>
      <c r="F204" s="75" t="str">
        <f t="shared" si="30"/>
        <v>229/2025</v>
      </c>
      <c r="G204" s="77">
        <v>229</v>
      </c>
      <c r="H204" s="77">
        <v>2025</v>
      </c>
      <c r="I204" s="75" t="str">
        <f t="shared" si="31"/>
        <v>10.1</v>
      </c>
      <c r="J204" s="31">
        <v>10</v>
      </c>
      <c r="K204" s="31">
        <v>1</v>
      </c>
      <c r="L204" s="31">
        <v>34454477000169</v>
      </c>
      <c r="M204" s="32" t="s">
        <v>270</v>
      </c>
      <c r="N204" s="31">
        <v>3921</v>
      </c>
      <c r="O204" s="32" t="s">
        <v>182</v>
      </c>
      <c r="P204" s="18">
        <v>45797</v>
      </c>
      <c r="Q204" s="31">
        <v>6</v>
      </c>
      <c r="R204" s="33">
        <v>952</v>
      </c>
      <c r="S204" s="33">
        <v>0</v>
      </c>
      <c r="T204" s="33">
        <v>0</v>
      </c>
      <c r="U204" s="72">
        <f t="shared" si="32"/>
        <v>952</v>
      </c>
      <c r="V204" s="18">
        <f>IF(X204&lt;&gt;"Liquidação Cancelada",VLOOKUP(B204,'BASE DE DADOS OPS'!$B$4:$P$9650,10,FALSE),"Liquidação Cancelada")</f>
        <v>45798</v>
      </c>
      <c r="W204" s="35">
        <f t="shared" si="33"/>
        <v>1</v>
      </c>
      <c r="X204" s="31">
        <f>VLOOKUP(A204,'BASE DE DADOS OPS'!$A$4:$P$9650,12,FALSE)</f>
        <v>3223</v>
      </c>
      <c r="Y204" s="4">
        <f>IF(X204&lt;&gt;"Liquidação Cancelada",VLOOKUP(B204,'BASE DE DADOS OPS'!$B$5:$P$9635,12,FALSE),"Liquidação Cancelada")</f>
        <v>952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952</v>
      </c>
      <c r="AB204" s="4">
        <f t="shared" si="34"/>
        <v>952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1441|1440011|304|2025|33641663000144|3502|33200</v>
      </c>
      <c r="B205" s="55" t="str">
        <f t="shared" si="28"/>
        <v>1441|1440011|304|2025|3227</v>
      </c>
      <c r="C205" s="61" t="str">
        <f t="shared" si="29"/>
        <v>1440011|3227</v>
      </c>
      <c r="D205" s="77">
        <v>1441</v>
      </c>
      <c r="E205" s="77">
        <v>1440011</v>
      </c>
      <c r="F205" s="75" t="str">
        <f t="shared" si="30"/>
        <v>304/2025</v>
      </c>
      <c r="G205" s="77">
        <v>304</v>
      </c>
      <c r="H205" s="77">
        <v>2025</v>
      </c>
      <c r="I205" s="75" t="str">
        <f t="shared" si="31"/>
        <v>10.1</v>
      </c>
      <c r="J205" s="31">
        <v>10</v>
      </c>
      <c r="K205" s="31">
        <v>1</v>
      </c>
      <c r="L205" s="31">
        <v>33641663000144</v>
      </c>
      <c r="M205" s="32" t="s">
        <v>297</v>
      </c>
      <c r="N205" s="31">
        <v>3502</v>
      </c>
      <c r="O205" s="32" t="s">
        <v>298</v>
      </c>
      <c r="P205" s="18">
        <v>45797</v>
      </c>
      <c r="Q205" s="31">
        <v>1</v>
      </c>
      <c r="R205" s="33">
        <v>33200</v>
      </c>
      <c r="S205" s="33">
        <v>0</v>
      </c>
      <c r="T205" s="33">
        <v>0</v>
      </c>
      <c r="U205" s="72">
        <f t="shared" si="32"/>
        <v>33200</v>
      </c>
      <c r="V205" s="18">
        <f>IF(X205&lt;&gt;"Liquidação Cancelada",VLOOKUP(B205,'BASE DE DADOS OPS'!$B$4:$P$9650,10,FALSE),"Liquidação Cancelada")</f>
        <v>45798</v>
      </c>
      <c r="W205" s="35">
        <f t="shared" si="33"/>
        <v>1</v>
      </c>
      <c r="X205" s="31">
        <f>VLOOKUP(A205,'BASE DE DADOS OPS'!$A$4:$P$9650,12,FALSE)</f>
        <v>3227</v>
      </c>
      <c r="Y205" s="4">
        <f>IF(X205&lt;&gt;"Liquidação Cancelada",VLOOKUP(B205,'BASE DE DADOS OPS'!$B$5:$P$9635,12,FALSE),"Liquidação Cancelada")</f>
        <v>33200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33200</v>
      </c>
      <c r="AB205" s="4">
        <f t="shared" si="34"/>
        <v>33200</v>
      </c>
      <c r="AC205" s="3">
        <f t="shared" si="35"/>
        <v>0</v>
      </c>
      <c r="AD205" s="62"/>
    </row>
    <row r="206" spans="1:30" s="63" customFormat="1" ht="24.95" customHeight="1" x14ac:dyDescent="0.2">
      <c r="A206" s="55" t="str">
        <f t="shared" si="27"/>
        <v>1441|1440011|327|2025|40432544000147|9399|270,6</v>
      </c>
      <c r="B206" s="55" t="str">
        <f t="shared" si="28"/>
        <v>1441|1440011|327|2025|280</v>
      </c>
      <c r="C206" s="61" t="str">
        <f t="shared" si="29"/>
        <v>1440011|280</v>
      </c>
      <c r="D206" s="77">
        <v>1441</v>
      </c>
      <c r="E206" s="77">
        <v>1440011</v>
      </c>
      <c r="F206" s="75" t="str">
        <f t="shared" si="30"/>
        <v>327/2025</v>
      </c>
      <c r="G206" s="77">
        <v>327</v>
      </c>
      <c r="H206" s="77">
        <v>2025</v>
      </c>
      <c r="I206" s="75" t="str">
        <f t="shared" si="31"/>
        <v>10.1</v>
      </c>
      <c r="J206" s="31">
        <v>10</v>
      </c>
      <c r="K206" s="31">
        <v>1</v>
      </c>
      <c r="L206" s="31">
        <v>40432544000147</v>
      </c>
      <c r="M206" s="32" t="s">
        <v>237</v>
      </c>
      <c r="N206" s="31">
        <v>9399</v>
      </c>
      <c r="O206" s="32" t="s">
        <v>300</v>
      </c>
      <c r="P206" s="18">
        <v>45797</v>
      </c>
      <c r="Q206" s="31">
        <v>1</v>
      </c>
      <c r="R206" s="33">
        <v>270.60000000000002</v>
      </c>
      <c r="S206" s="33">
        <v>0</v>
      </c>
      <c r="T206" s="33">
        <v>0</v>
      </c>
      <c r="U206" s="72">
        <f t="shared" si="32"/>
        <v>270.60000000000002</v>
      </c>
      <c r="V206" s="18">
        <f>IF(X206&lt;&gt;"Liquidação Cancelada",VLOOKUP(B206,'BASE DE DADOS OPS'!$B$4:$P$9650,10,FALSE),"Liquidação Cancelada")</f>
        <v>45798</v>
      </c>
      <c r="W206" s="35">
        <f t="shared" si="33"/>
        <v>1</v>
      </c>
      <c r="X206" s="31">
        <f>VLOOKUP(A206,'BASE DE DADOS OPS'!$A$4:$P$9650,12,FALSE)</f>
        <v>280</v>
      </c>
      <c r="Y206" s="4">
        <f>IF(X206&lt;&gt;"Liquidação Cancelada",VLOOKUP(B206,'BASE DE DADOS OPS'!$B$5:$P$9635,12,FALSE),"Liquidação Cancelada")</f>
        <v>270.60000000000002</v>
      </c>
      <c r="Z206" s="4">
        <f>IF(X206&lt;&gt;"Liquidação Cancelada",VLOOKUP(B206,'BASE DE DADOS OPS'!$B$5:$P$9635,14,FALSE),"Liquidação Cancelada")</f>
        <v>12.99</v>
      </c>
      <c r="AA206" s="4">
        <f>IF(X206&lt;&gt;"Liquidação Cancelada",VLOOKUP(B206,'BASE DE DADOS OPS'!$B$5:$P$9635,13,FALSE),"Liquidação Cancelada")</f>
        <v>257.61</v>
      </c>
      <c r="AB206" s="4">
        <f t="shared" si="34"/>
        <v>257.61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1441|1440005|119|2024|4602789000101|3016|232800</v>
      </c>
      <c r="B207" s="55" t="str">
        <f t="shared" si="28"/>
        <v>1441|1440005|119|2024|115</v>
      </c>
      <c r="C207" s="61" t="str">
        <f t="shared" si="29"/>
        <v>1440005|115</v>
      </c>
      <c r="D207" s="77">
        <v>1441</v>
      </c>
      <c r="E207" s="77">
        <v>1440005</v>
      </c>
      <c r="F207" s="75" t="str">
        <f t="shared" si="30"/>
        <v>119/2024</v>
      </c>
      <c r="G207" s="77">
        <v>119</v>
      </c>
      <c r="H207" s="77">
        <v>2024</v>
      </c>
      <c r="I207" s="75" t="str">
        <f t="shared" si="31"/>
        <v>10.1</v>
      </c>
      <c r="J207" s="31">
        <v>10</v>
      </c>
      <c r="K207" s="31">
        <v>1</v>
      </c>
      <c r="L207" s="31">
        <v>4602789000101</v>
      </c>
      <c r="M207" s="32" t="s">
        <v>304</v>
      </c>
      <c r="N207" s="31">
        <v>3016</v>
      </c>
      <c r="O207" s="32" t="s">
        <v>305</v>
      </c>
      <c r="P207" s="18">
        <v>45797</v>
      </c>
      <c r="Q207" s="31">
        <v>2</v>
      </c>
      <c r="R207" s="33">
        <v>232800</v>
      </c>
      <c r="S207" s="33">
        <v>0</v>
      </c>
      <c r="T207" s="33">
        <v>0</v>
      </c>
      <c r="U207" s="72">
        <f t="shared" si="32"/>
        <v>232800</v>
      </c>
      <c r="V207" s="18">
        <f>IF(X207&lt;&gt;"Liquidação Cancelada",VLOOKUP(B207,'BASE DE DADOS OPS'!$B$4:$P$9650,10,FALSE),"Liquidação Cancelada")</f>
        <v>45797</v>
      </c>
      <c r="W207" s="35">
        <f t="shared" si="33"/>
        <v>0</v>
      </c>
      <c r="X207" s="31">
        <f>VLOOKUP(A207,'BASE DE DADOS OPS'!$A$4:$P$9650,12,FALSE)</f>
        <v>115</v>
      </c>
      <c r="Y207" s="4">
        <f>IF(X207&lt;&gt;"Liquidação Cancelada",VLOOKUP(B207,'BASE DE DADOS OPS'!$B$5:$P$9635,12,FALSE),"Liquidação Cancelada")</f>
        <v>232800</v>
      </c>
      <c r="Z207" s="4">
        <f>IF(X207&lt;&gt;"Liquidação Cancelada",VLOOKUP(B207,'BASE DE DADOS OPS'!$B$5:$P$9635,14,FALSE),"Liquidação Cancelada")</f>
        <v>2793.6</v>
      </c>
      <c r="AA207" s="4">
        <f>IF(X207&lt;&gt;"Liquidação Cancelada",VLOOKUP(B207,'BASE DE DADOS OPS'!$B$5:$P$9635,13,FALSE),"Liquidação Cancelada")</f>
        <v>230006.39999999999</v>
      </c>
      <c r="AB207" s="4">
        <f t="shared" si="34"/>
        <v>230006.39999999999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1441|1440005|143|2024|10592584000276|3016|531496,8</v>
      </c>
      <c r="B208" s="55" t="str">
        <f t="shared" si="28"/>
        <v>1441|1440005|143|2024|114</v>
      </c>
      <c r="C208" s="61" t="str">
        <f t="shared" si="29"/>
        <v>1440005|114</v>
      </c>
      <c r="D208" s="77">
        <v>1441</v>
      </c>
      <c r="E208" s="77">
        <v>1440005</v>
      </c>
      <c r="F208" s="75" t="str">
        <f t="shared" si="30"/>
        <v>143/2024</v>
      </c>
      <c r="G208" s="77">
        <v>143</v>
      </c>
      <c r="H208" s="77">
        <v>2024</v>
      </c>
      <c r="I208" s="75" t="str">
        <f t="shared" si="31"/>
        <v>10.1</v>
      </c>
      <c r="J208" s="31">
        <v>10</v>
      </c>
      <c r="K208" s="31">
        <v>1</v>
      </c>
      <c r="L208" s="31">
        <v>10592584000276</v>
      </c>
      <c r="M208" s="32" t="s">
        <v>307</v>
      </c>
      <c r="N208" s="31">
        <v>3016</v>
      </c>
      <c r="O208" s="32" t="s">
        <v>305</v>
      </c>
      <c r="P208" s="18">
        <v>45797</v>
      </c>
      <c r="Q208" s="31">
        <v>1</v>
      </c>
      <c r="R208" s="33">
        <v>531496.80000000005</v>
      </c>
      <c r="S208" s="33">
        <v>0</v>
      </c>
      <c r="T208" s="33">
        <v>0</v>
      </c>
      <c r="U208" s="72">
        <f t="shared" si="32"/>
        <v>531496.80000000005</v>
      </c>
      <c r="V208" s="18">
        <f>IF(X208&lt;&gt;"Liquidação Cancelada",VLOOKUP(B208,'BASE DE DADOS OPS'!$B$4:$P$9650,10,FALSE),"Liquidação Cancelada")</f>
        <v>45797</v>
      </c>
      <c r="W208" s="35">
        <f t="shared" si="33"/>
        <v>0</v>
      </c>
      <c r="X208" s="31">
        <f>VLOOKUP(A208,'BASE DE DADOS OPS'!$A$4:$P$9650,12,FALSE)</f>
        <v>114</v>
      </c>
      <c r="Y208" s="4">
        <f>IF(X208&lt;&gt;"Liquidação Cancelada",VLOOKUP(B208,'BASE DE DADOS OPS'!$B$5:$P$9635,12,FALSE),"Liquidação Cancelada")</f>
        <v>531496.79999999993</v>
      </c>
      <c r="Z208" s="4">
        <f>IF(X208&lt;&gt;"Liquidação Cancelada",VLOOKUP(B208,'BASE DE DADOS OPS'!$B$5:$P$9635,14,FALSE),"Liquidação Cancelada")</f>
        <v>6377.96</v>
      </c>
      <c r="AA208" s="4">
        <f>IF(X208&lt;&gt;"Liquidação Cancelada",VLOOKUP(B208,'BASE DE DADOS OPS'!$B$5:$P$9635,13,FALSE),"Liquidação Cancelada")</f>
        <v>525118.84</v>
      </c>
      <c r="AB208" s="4">
        <f t="shared" si="34"/>
        <v>525118.84</v>
      </c>
      <c r="AC208" s="3">
        <f t="shared" si="35"/>
        <v>1.1641532182693481E-10</v>
      </c>
      <c r="AD208" s="62"/>
    </row>
    <row r="209" spans="1:30" ht="24.95" customHeight="1" x14ac:dyDescent="0.2">
      <c r="A209" s="55" t="str">
        <f t="shared" si="27"/>
        <v>1441|1440005|38|2025|38588648000101|5212|7616,1</v>
      </c>
      <c r="B209" s="55" t="str">
        <f t="shared" si="28"/>
        <v>1441|1440005|38|2025|119</v>
      </c>
      <c r="C209" s="61" t="str">
        <f t="shared" si="29"/>
        <v>1440005|119</v>
      </c>
      <c r="D209" s="77">
        <v>1441</v>
      </c>
      <c r="E209" s="77">
        <v>1440005</v>
      </c>
      <c r="F209" s="75" t="str">
        <f t="shared" si="30"/>
        <v>38/2025</v>
      </c>
      <c r="G209" s="77">
        <v>38</v>
      </c>
      <c r="H209" s="77">
        <v>2025</v>
      </c>
      <c r="I209" s="75" t="str">
        <f t="shared" si="31"/>
        <v>10.1</v>
      </c>
      <c r="J209" s="31">
        <v>10</v>
      </c>
      <c r="K209" s="31">
        <v>1</v>
      </c>
      <c r="L209" s="31">
        <v>38588648000101</v>
      </c>
      <c r="M209" s="32" t="s">
        <v>115</v>
      </c>
      <c r="N209" s="31">
        <v>5212</v>
      </c>
      <c r="O209" s="32" t="s">
        <v>54</v>
      </c>
      <c r="P209" s="18">
        <v>45798</v>
      </c>
      <c r="Q209" s="31">
        <v>1</v>
      </c>
      <c r="R209" s="33">
        <v>7616.1</v>
      </c>
      <c r="S209" s="33">
        <v>0</v>
      </c>
      <c r="T209" s="33">
        <v>0</v>
      </c>
      <c r="U209" s="72">
        <f t="shared" si="32"/>
        <v>7616.1</v>
      </c>
      <c r="V209" s="18">
        <f>IF(X209&lt;&gt;"Liquidação Cancelada",VLOOKUP(B209,'BASE DE DADOS OPS'!$B$4:$P$9650,10,FALSE),"Liquidação Cancelada")</f>
        <v>45799</v>
      </c>
      <c r="W209" s="35">
        <f t="shared" si="33"/>
        <v>1</v>
      </c>
      <c r="X209" s="31">
        <f>VLOOKUP(A209,'BASE DE DADOS OPS'!$A$4:$P$9650,12,FALSE)</f>
        <v>119</v>
      </c>
      <c r="Y209" s="4">
        <f>IF(X209&lt;&gt;"Liquidação Cancelada",VLOOKUP(B209,'BASE DE DADOS OPS'!$B$5:$P$9635,12,FALSE),"Liquidação Cancelada")</f>
        <v>7616.1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7616.1</v>
      </c>
      <c r="AB209" s="4">
        <f t="shared" si="34"/>
        <v>7616.1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1441|1440011|251|2025|26136325000190|3920|469,85</v>
      </c>
      <c r="B210" s="55" t="str">
        <f t="shared" si="28"/>
        <v>1441|1440011|251|2025|3221</v>
      </c>
      <c r="C210" s="61" t="str">
        <f t="shared" si="29"/>
        <v>1440011|3221</v>
      </c>
      <c r="D210" s="77">
        <v>1441</v>
      </c>
      <c r="E210" s="77">
        <v>1440011</v>
      </c>
      <c r="F210" s="75" t="str">
        <f t="shared" si="30"/>
        <v>251/2025</v>
      </c>
      <c r="G210" s="77">
        <v>251</v>
      </c>
      <c r="H210" s="77">
        <v>2025</v>
      </c>
      <c r="I210" s="75" t="str">
        <f t="shared" si="31"/>
        <v>10.1</v>
      </c>
      <c r="J210" s="31">
        <v>10</v>
      </c>
      <c r="K210" s="31">
        <v>1</v>
      </c>
      <c r="L210" s="31">
        <v>26136325000190</v>
      </c>
      <c r="M210" s="32" t="s">
        <v>285</v>
      </c>
      <c r="N210" s="31">
        <v>3920</v>
      </c>
      <c r="O210" s="32" t="s">
        <v>126</v>
      </c>
      <c r="P210" s="18">
        <v>45798</v>
      </c>
      <c r="Q210" s="31">
        <v>4</v>
      </c>
      <c r="R210" s="33">
        <v>481.9</v>
      </c>
      <c r="S210" s="33">
        <v>12.05</v>
      </c>
      <c r="T210" s="33">
        <v>0</v>
      </c>
      <c r="U210" s="72">
        <f t="shared" si="32"/>
        <v>469.84999999999997</v>
      </c>
      <c r="V210" s="18">
        <f>IF(X210&lt;&gt;"Liquidação Cancelada",VLOOKUP(B210,'BASE DE DADOS OPS'!$B$4:$P$9650,10,FALSE),"Liquidação Cancelada")</f>
        <v>45798</v>
      </c>
      <c r="W210" s="35">
        <f t="shared" si="33"/>
        <v>0</v>
      </c>
      <c r="X210" s="31">
        <f>VLOOKUP(A210,'BASE DE DADOS OPS'!$A$4:$P$9650,12,FALSE)</f>
        <v>3221</v>
      </c>
      <c r="Y210" s="4">
        <f>IF(X210&lt;&gt;"Liquidação Cancelada",VLOOKUP(B210,'BASE DE DADOS OPS'!$B$5:$P$9635,12,FALSE),"Liquidação Cancelada")</f>
        <v>469.85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469.85</v>
      </c>
      <c r="AB210" s="4">
        <f t="shared" si="34"/>
        <v>469.85</v>
      </c>
      <c r="AC210" s="3">
        <f t="shared" si="35"/>
        <v>-5.6843418860808015E-14</v>
      </c>
      <c r="AD210" s="62"/>
    </row>
    <row r="211" spans="1:30" ht="24.95" customHeight="1" x14ac:dyDescent="0.2">
      <c r="A211" s="55" t="str">
        <f t="shared" si="27"/>
        <v>1441|1440005|111|2024|66455593000199|5214|23190</v>
      </c>
      <c r="B211" s="55" t="str">
        <f t="shared" si="28"/>
        <v>1441|1440005|111|2024|118</v>
      </c>
      <c r="C211" s="61" t="str">
        <f t="shared" si="29"/>
        <v>1440005|118</v>
      </c>
      <c r="D211" s="77">
        <v>1441</v>
      </c>
      <c r="E211" s="77">
        <v>1440005</v>
      </c>
      <c r="F211" s="75" t="str">
        <f t="shared" si="30"/>
        <v>111/2024</v>
      </c>
      <c r="G211" s="77">
        <v>111</v>
      </c>
      <c r="H211" s="77">
        <v>2024</v>
      </c>
      <c r="I211" s="75" t="str">
        <f t="shared" si="31"/>
        <v>10.1</v>
      </c>
      <c r="J211" s="31">
        <v>10</v>
      </c>
      <c r="K211" s="31">
        <v>1</v>
      </c>
      <c r="L211" s="31">
        <v>66455593000199</v>
      </c>
      <c r="M211" s="32" t="s">
        <v>107</v>
      </c>
      <c r="N211" s="31">
        <v>5214</v>
      </c>
      <c r="O211" s="32" t="s">
        <v>108</v>
      </c>
      <c r="P211" s="18">
        <v>45798</v>
      </c>
      <c r="Q211" s="31">
        <v>1</v>
      </c>
      <c r="R211" s="33">
        <v>23190</v>
      </c>
      <c r="S211" s="33">
        <v>0</v>
      </c>
      <c r="T211" s="33">
        <v>0</v>
      </c>
      <c r="U211" s="72">
        <f t="shared" si="32"/>
        <v>23190</v>
      </c>
      <c r="V211" s="18">
        <f>IF(X211&lt;&gt;"Liquidação Cancelada",VLOOKUP(B211,'BASE DE DADOS OPS'!$B$4:$P$9650,10,FALSE),"Liquidação Cancelada")</f>
        <v>45799</v>
      </c>
      <c r="W211" s="35">
        <f t="shared" si="33"/>
        <v>1</v>
      </c>
      <c r="X211" s="31">
        <f>VLOOKUP(A211,'BASE DE DADOS OPS'!$A$4:$P$9650,12,FALSE)</f>
        <v>118</v>
      </c>
      <c r="Y211" s="4">
        <f>IF(X211&lt;&gt;"Liquidação Cancelada",VLOOKUP(B211,'BASE DE DADOS OPS'!$B$5:$P$9635,12,FALSE),"Liquidação Cancelada")</f>
        <v>23190</v>
      </c>
      <c r="Z211" s="4">
        <f>IF(X211&lt;&gt;"Liquidação Cancelada",VLOOKUP(B211,'BASE DE DADOS OPS'!$B$5:$P$9635,14,FALSE),"Liquidação Cancelada")</f>
        <v>278.27999999999997</v>
      </c>
      <c r="AA211" s="4">
        <f>IF(X211&lt;&gt;"Liquidação Cancelada",VLOOKUP(B211,'BASE DE DADOS OPS'!$B$5:$P$9635,13,FALSE),"Liquidação Cancelada")</f>
        <v>22911.72</v>
      </c>
      <c r="AB211" s="4">
        <f t="shared" si="34"/>
        <v>22911.72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1441|1440005|142|2024|81243735000903|5207|1299810,72</v>
      </c>
      <c r="B212" s="55" t="str">
        <f t="shared" si="28"/>
        <v>1441|1440005|142|2024|117</v>
      </c>
      <c r="C212" s="61" t="str">
        <f t="shared" si="29"/>
        <v>1440005|117</v>
      </c>
      <c r="D212" s="77">
        <v>1441</v>
      </c>
      <c r="E212" s="77">
        <v>1440005</v>
      </c>
      <c r="F212" s="75" t="str">
        <f t="shared" si="30"/>
        <v>142/2024</v>
      </c>
      <c r="G212" s="77">
        <v>142</v>
      </c>
      <c r="H212" s="77">
        <v>2024</v>
      </c>
      <c r="I212" s="75" t="str">
        <f t="shared" si="31"/>
        <v>10.1</v>
      </c>
      <c r="J212" s="31">
        <v>10</v>
      </c>
      <c r="K212" s="31">
        <v>1</v>
      </c>
      <c r="L212" s="31">
        <v>81243735000903</v>
      </c>
      <c r="M212" s="32" t="s">
        <v>257</v>
      </c>
      <c r="N212" s="31">
        <v>5207</v>
      </c>
      <c r="O212" s="32" t="s">
        <v>303</v>
      </c>
      <c r="P212" s="18">
        <v>45798</v>
      </c>
      <c r="Q212" s="31">
        <v>1</v>
      </c>
      <c r="R212" s="33">
        <v>1299810.72</v>
      </c>
      <c r="S212" s="33">
        <v>0</v>
      </c>
      <c r="T212" s="33">
        <v>0</v>
      </c>
      <c r="U212" s="72">
        <f t="shared" si="32"/>
        <v>1299810.72</v>
      </c>
      <c r="V212" s="18">
        <f>IF(X212&lt;&gt;"Liquidação Cancelada",VLOOKUP(B212,'BASE DE DADOS OPS'!$B$4:$P$9650,10,FALSE),"Liquidação Cancelada")</f>
        <v>45799</v>
      </c>
      <c r="W212" s="35">
        <f t="shared" si="33"/>
        <v>1</v>
      </c>
      <c r="X212" s="31">
        <f>VLOOKUP(A212,'BASE DE DADOS OPS'!$A$4:$P$9650,12,FALSE)</f>
        <v>117</v>
      </c>
      <c r="Y212" s="4">
        <f>IF(X212&lt;&gt;"Liquidação Cancelada",VLOOKUP(B212,'BASE DE DADOS OPS'!$B$5:$P$9635,12,FALSE),"Liquidação Cancelada")</f>
        <v>1299810.72</v>
      </c>
      <c r="Z212" s="4">
        <f>IF(X212&lt;&gt;"Liquidação Cancelada",VLOOKUP(B212,'BASE DE DADOS OPS'!$B$5:$P$9635,14,FALSE),"Liquidação Cancelada")</f>
        <v>15597.73</v>
      </c>
      <c r="AA212" s="4">
        <f>IF(X212&lt;&gt;"Liquidação Cancelada",VLOOKUP(B212,'BASE DE DADOS OPS'!$B$5:$P$9635,13,FALSE),"Liquidação Cancelada")</f>
        <v>1284212.99</v>
      </c>
      <c r="AB212" s="4">
        <f t="shared" si="34"/>
        <v>1284212.99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1441|1440005|7|2025|58069360000120|4006|44765,54</v>
      </c>
      <c r="B213" s="55" t="str">
        <f t="shared" si="28"/>
        <v>1441|1440005|7|2025|120</v>
      </c>
      <c r="C213" s="61" t="str">
        <f t="shared" si="29"/>
        <v>1440005|120</v>
      </c>
      <c r="D213" s="77">
        <v>1441</v>
      </c>
      <c r="E213" s="77">
        <v>1440005</v>
      </c>
      <c r="F213" s="75" t="str">
        <f t="shared" si="30"/>
        <v>7/2025</v>
      </c>
      <c r="G213" s="77">
        <v>7</v>
      </c>
      <c r="H213" s="77">
        <v>2025</v>
      </c>
      <c r="I213" s="75" t="str">
        <f t="shared" si="31"/>
        <v>10.1</v>
      </c>
      <c r="J213" s="31">
        <v>10</v>
      </c>
      <c r="K213" s="31">
        <v>1</v>
      </c>
      <c r="L213" s="31">
        <v>58069360000120</v>
      </c>
      <c r="M213" s="32" t="s">
        <v>109</v>
      </c>
      <c r="N213" s="31">
        <v>4006</v>
      </c>
      <c r="O213" s="32" t="s">
        <v>57</v>
      </c>
      <c r="P213" s="18">
        <v>45799</v>
      </c>
      <c r="Q213" s="31">
        <v>7</v>
      </c>
      <c r="R213" s="33">
        <v>44765.54</v>
      </c>
      <c r="S213" s="33">
        <v>0</v>
      </c>
      <c r="T213" s="33">
        <v>0</v>
      </c>
      <c r="U213" s="72">
        <f t="shared" si="32"/>
        <v>44765.54</v>
      </c>
      <c r="V213" s="18">
        <f>IF(X213&lt;&gt;"Liquidação Cancelada",VLOOKUP(B213,'BASE DE DADOS OPS'!$B$4:$P$9650,10,FALSE),"Liquidação Cancelada")</f>
        <v>45799</v>
      </c>
      <c r="W213" s="35">
        <f t="shared" si="33"/>
        <v>0</v>
      </c>
      <c r="X213" s="31">
        <f>VLOOKUP(A213,'BASE DE DADOS OPS'!$A$4:$P$9650,12,FALSE)</f>
        <v>120</v>
      </c>
      <c r="Y213" s="4">
        <f>IF(X213&lt;&gt;"Liquidação Cancelada",VLOOKUP(B213,'BASE DE DADOS OPS'!$B$5:$P$9635,12,FALSE),"Liquidação Cancelada")</f>
        <v>44765.54</v>
      </c>
      <c r="Z213" s="4">
        <f>IF(X213&lt;&gt;"Liquidação Cancelada",VLOOKUP(B213,'BASE DE DADOS OPS'!$B$5:$P$9635,14,FALSE),"Liquidação Cancelada")</f>
        <v>2148.75</v>
      </c>
      <c r="AA213" s="4">
        <f>IF(X213&lt;&gt;"Liquidação Cancelada",VLOOKUP(B213,'BASE DE DADOS OPS'!$B$5:$P$9635,13,FALSE),"Liquidação Cancelada")</f>
        <v>42616.79</v>
      </c>
      <c r="AB213" s="4">
        <f t="shared" si="34"/>
        <v>42616.79</v>
      </c>
      <c r="AC213" s="3">
        <f t="shared" si="35"/>
        <v>0</v>
      </c>
      <c r="AD213" s="62"/>
    </row>
    <row r="214" spans="1:30" ht="24.95" customHeight="1" x14ac:dyDescent="0.2">
      <c r="A214" s="55" t="str">
        <f t="shared" si="27"/>
        <v>1441|1440011|171|2025|87883807000106|3910|293,36</v>
      </c>
      <c r="B214" s="55" t="str">
        <f t="shared" si="28"/>
        <v>1441|1440011|171|2025|3259</v>
      </c>
      <c r="C214" s="61" t="str">
        <f t="shared" si="29"/>
        <v>1440011|3259</v>
      </c>
      <c r="D214" s="77">
        <v>1441</v>
      </c>
      <c r="E214" s="77">
        <v>1440011</v>
      </c>
      <c r="F214" s="75" t="str">
        <f t="shared" si="30"/>
        <v>171/2025</v>
      </c>
      <c r="G214" s="77">
        <v>171</v>
      </c>
      <c r="H214" s="77">
        <v>2025</v>
      </c>
      <c r="I214" s="75" t="str">
        <f t="shared" si="31"/>
        <v>10.1</v>
      </c>
      <c r="J214" s="31">
        <v>10</v>
      </c>
      <c r="K214" s="31">
        <v>1</v>
      </c>
      <c r="L214" s="31">
        <v>87883807000106</v>
      </c>
      <c r="M214" s="32" t="s">
        <v>222</v>
      </c>
      <c r="N214" s="31">
        <v>3910</v>
      </c>
      <c r="O214" s="32" t="s">
        <v>223</v>
      </c>
      <c r="P214" s="18">
        <v>45799</v>
      </c>
      <c r="Q214" s="31">
        <v>5</v>
      </c>
      <c r="R214" s="33">
        <v>293.36</v>
      </c>
      <c r="S214" s="33">
        <v>0</v>
      </c>
      <c r="T214" s="33">
        <v>0</v>
      </c>
      <c r="U214" s="72">
        <f t="shared" si="32"/>
        <v>293.36</v>
      </c>
      <c r="V214" s="18">
        <f>IF(X214&lt;&gt;"Liquidação Cancelada",VLOOKUP(B214,'BASE DE DADOS OPS'!$B$4:$P$9650,10,FALSE),"Liquidação Cancelada")</f>
        <v>45799</v>
      </c>
      <c r="W214" s="35">
        <f t="shared" si="33"/>
        <v>0</v>
      </c>
      <c r="X214" s="31">
        <f>VLOOKUP(A214,'BASE DE DADOS OPS'!$A$4:$P$9650,12,FALSE)</f>
        <v>3259</v>
      </c>
      <c r="Y214" s="4">
        <f>IF(X214&lt;&gt;"Liquidação Cancelada",VLOOKUP(B214,'BASE DE DADOS OPS'!$B$5:$P$9635,12,FALSE),"Liquidação Cancelada")</f>
        <v>293.35999999999996</v>
      </c>
      <c r="Z214" s="4">
        <f>IF(X214&lt;&gt;"Liquidação Cancelada",VLOOKUP(B214,'BASE DE DADOS OPS'!$B$5:$P$9635,14,FALSE),"Liquidação Cancelada")</f>
        <v>7.03</v>
      </c>
      <c r="AA214" s="4">
        <f>IF(X214&lt;&gt;"Liquidação Cancelada",VLOOKUP(B214,'BASE DE DADOS OPS'!$B$5:$P$9635,13,FALSE),"Liquidação Cancelada")</f>
        <v>286.33</v>
      </c>
      <c r="AB214" s="4">
        <f t="shared" si="34"/>
        <v>286.33</v>
      </c>
      <c r="AC214" s="3">
        <f t="shared" si="35"/>
        <v>5.6843418860808015E-14</v>
      </c>
      <c r="AD214" s="62"/>
    </row>
    <row r="215" spans="1:30" ht="24.95" customHeight="1" x14ac:dyDescent="0.2">
      <c r="A215" s="55" t="str">
        <f t="shared" si="27"/>
        <v>1441|1440011|216|2025|16630743000185|3921|2305,2</v>
      </c>
      <c r="B215" s="55" t="str">
        <f t="shared" si="28"/>
        <v>1441|1440011|216|2025|3264</v>
      </c>
      <c r="C215" s="61" t="str">
        <f t="shared" si="29"/>
        <v>1440011|3264</v>
      </c>
      <c r="D215" s="77">
        <v>1441</v>
      </c>
      <c r="E215" s="77">
        <v>1440011</v>
      </c>
      <c r="F215" s="75" t="str">
        <f t="shared" si="30"/>
        <v>216/2025</v>
      </c>
      <c r="G215" s="77">
        <v>216</v>
      </c>
      <c r="H215" s="77">
        <v>2025</v>
      </c>
      <c r="I215" s="75" t="str">
        <f t="shared" si="31"/>
        <v>10.1</v>
      </c>
      <c r="J215" s="31">
        <v>10</v>
      </c>
      <c r="K215" s="31">
        <v>1</v>
      </c>
      <c r="L215" s="31">
        <v>16630743000185</v>
      </c>
      <c r="M215" s="32" t="s">
        <v>262</v>
      </c>
      <c r="N215" s="31">
        <v>3921</v>
      </c>
      <c r="O215" s="32" t="s">
        <v>182</v>
      </c>
      <c r="P215" s="18">
        <v>45799</v>
      </c>
      <c r="Q215" s="31">
        <v>7</v>
      </c>
      <c r="R215" s="33">
        <v>2305.1999999999998</v>
      </c>
      <c r="S215" s="33">
        <v>0</v>
      </c>
      <c r="T215" s="33">
        <v>0</v>
      </c>
      <c r="U215" s="72">
        <f t="shared" si="32"/>
        <v>2305.1999999999998</v>
      </c>
      <c r="V215" s="18">
        <f>IF(X215&lt;&gt;"Liquidação Cancelada",VLOOKUP(B215,'BASE DE DADOS OPS'!$B$4:$P$9650,10,FALSE),"Liquidação Cancelada")</f>
        <v>45799</v>
      </c>
      <c r="W215" s="35">
        <f t="shared" si="33"/>
        <v>0</v>
      </c>
      <c r="X215" s="31">
        <f>VLOOKUP(A215,'BASE DE DADOS OPS'!$A$4:$P$9650,12,FALSE)</f>
        <v>3264</v>
      </c>
      <c r="Y215" s="4">
        <f>IF(X215&lt;&gt;"Liquidação Cancelada",VLOOKUP(B215,'BASE DE DADOS OPS'!$B$5:$P$9635,12,FALSE),"Liquidação Cancelada")</f>
        <v>2305.1999999999998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2305.1999999999998</v>
      </c>
      <c r="AB215" s="4">
        <f t="shared" si="34"/>
        <v>2305.1999999999998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1441|1440011|263|2025|5814441000140|3919|13851,67</v>
      </c>
      <c r="B216" s="55" t="str">
        <f t="shared" si="28"/>
        <v>1441|1440011|263|2025|3263</v>
      </c>
      <c r="C216" s="61" t="str">
        <f t="shared" si="29"/>
        <v>1440011|3263</v>
      </c>
      <c r="D216" s="77">
        <v>1441</v>
      </c>
      <c r="E216" s="77">
        <v>1440011</v>
      </c>
      <c r="F216" s="75" t="str">
        <f t="shared" si="30"/>
        <v>263/2025</v>
      </c>
      <c r="G216" s="77">
        <v>263</v>
      </c>
      <c r="H216" s="77">
        <v>2025</v>
      </c>
      <c r="I216" s="75" t="str">
        <f t="shared" si="31"/>
        <v>10.1</v>
      </c>
      <c r="J216" s="31">
        <v>10</v>
      </c>
      <c r="K216" s="31">
        <v>1</v>
      </c>
      <c r="L216" s="31">
        <v>5814441000140</v>
      </c>
      <c r="M216" s="32" t="s">
        <v>288</v>
      </c>
      <c r="N216" s="31">
        <v>3919</v>
      </c>
      <c r="O216" s="32" t="s">
        <v>124</v>
      </c>
      <c r="P216" s="18">
        <v>45799</v>
      </c>
      <c r="Q216" s="31">
        <v>2</v>
      </c>
      <c r="R216" s="33">
        <v>13851.67</v>
      </c>
      <c r="S216" s="33">
        <v>0</v>
      </c>
      <c r="T216" s="33">
        <v>0</v>
      </c>
      <c r="U216" s="72">
        <f t="shared" si="32"/>
        <v>13851.67</v>
      </c>
      <c r="V216" s="18">
        <f>IF(X216&lt;&gt;"Liquidação Cancelada",VLOOKUP(B216,'BASE DE DADOS OPS'!$B$4:$P$9650,10,FALSE),"Liquidação Cancelada")</f>
        <v>45799</v>
      </c>
      <c r="W216" s="35">
        <f t="shared" si="33"/>
        <v>0</v>
      </c>
      <c r="X216" s="31">
        <f>VLOOKUP(A216,'BASE DE DADOS OPS'!$A$4:$P$9650,12,FALSE)</f>
        <v>3263</v>
      </c>
      <c r="Y216" s="4">
        <f>IF(X216&lt;&gt;"Liquidação Cancelada",VLOOKUP(B216,'BASE DE DADOS OPS'!$B$5:$P$9635,12,FALSE),"Liquidação Cancelada")</f>
        <v>13851.67</v>
      </c>
      <c r="Z216" s="4">
        <f>IF(X216&lt;&gt;"Liquidação Cancelada",VLOOKUP(B216,'BASE DE DADOS OPS'!$B$5:$P$9635,14,FALSE),"Liquidação Cancelada")</f>
        <v>664.88</v>
      </c>
      <c r="AA216" s="4">
        <f>IF(X216&lt;&gt;"Liquidação Cancelada",VLOOKUP(B216,'BASE DE DADOS OPS'!$B$5:$P$9635,13,FALSE),"Liquidação Cancelada")</f>
        <v>13186.79</v>
      </c>
      <c r="AB216" s="4">
        <f t="shared" si="34"/>
        <v>13186.79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1441|1440006|32|2025|44825501000263|3948|4500</v>
      </c>
      <c r="B217" s="55" t="str">
        <f t="shared" si="28"/>
        <v>1441|1440006|32|2025|31</v>
      </c>
      <c r="C217" s="61" t="str">
        <f t="shared" si="29"/>
        <v>1440006|31</v>
      </c>
      <c r="D217" s="77">
        <v>1441</v>
      </c>
      <c r="E217" s="77">
        <v>1440006</v>
      </c>
      <c r="F217" s="75" t="str">
        <f t="shared" si="30"/>
        <v>32/2025</v>
      </c>
      <c r="G217" s="77">
        <v>32</v>
      </c>
      <c r="H217" s="77">
        <v>2025</v>
      </c>
      <c r="I217" s="75" t="str">
        <f t="shared" si="31"/>
        <v>10.1</v>
      </c>
      <c r="J217" s="31">
        <v>10</v>
      </c>
      <c r="K217" s="31">
        <v>1</v>
      </c>
      <c r="L217" s="31">
        <v>44825501000263</v>
      </c>
      <c r="M217" s="32" t="s">
        <v>122</v>
      </c>
      <c r="N217" s="31">
        <v>3948</v>
      </c>
      <c r="O217" s="32" t="s">
        <v>82</v>
      </c>
      <c r="P217" s="18">
        <v>45800</v>
      </c>
      <c r="Q217" s="31">
        <v>1</v>
      </c>
      <c r="R217" s="33">
        <v>4500</v>
      </c>
      <c r="S217" s="33">
        <v>0</v>
      </c>
      <c r="T217" s="33">
        <v>0</v>
      </c>
      <c r="U217" s="72">
        <f t="shared" si="32"/>
        <v>4500</v>
      </c>
      <c r="V217" s="18">
        <f>IF(X217&lt;&gt;"Liquidação Cancelada",VLOOKUP(B217,'BASE DE DADOS OPS'!$B$4:$P$9650,10,FALSE),"Liquidação Cancelada")</f>
        <v>45803</v>
      </c>
      <c r="W217" s="35">
        <f t="shared" si="33"/>
        <v>1</v>
      </c>
      <c r="X217" s="31">
        <f>VLOOKUP(A217,'BASE DE DADOS OPS'!$A$4:$P$9650,12,FALSE)</f>
        <v>31</v>
      </c>
      <c r="Y217" s="4">
        <f>IF(X217&lt;&gt;"Liquidação Cancelada",VLOOKUP(B217,'BASE DE DADOS OPS'!$B$5:$P$9635,12,FALSE),"Liquidação Cancelada")</f>
        <v>4500</v>
      </c>
      <c r="Z217" s="4">
        <f>IF(X217&lt;&gt;"Liquidação Cancelada",VLOOKUP(B217,'BASE DE DADOS OPS'!$B$5:$P$9635,14,FALSE),"Liquidação Cancelada")</f>
        <v>216</v>
      </c>
      <c r="AA217" s="4">
        <f>IF(X217&lt;&gt;"Liquidação Cancelada",VLOOKUP(B217,'BASE DE DADOS OPS'!$B$5:$P$9635,13,FALSE),"Liquidação Cancelada")</f>
        <v>4284</v>
      </c>
      <c r="AB217" s="4">
        <f t="shared" si="34"/>
        <v>4284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1441|1440011|91|2025|21154554000113|3920|17161,55</v>
      </c>
      <c r="B218" s="55" t="str">
        <f t="shared" si="28"/>
        <v>1441|1440011|91|2025|281</v>
      </c>
      <c r="C218" s="61" t="str">
        <f t="shared" si="29"/>
        <v>1440011|281</v>
      </c>
      <c r="D218" s="77">
        <v>1441</v>
      </c>
      <c r="E218" s="77">
        <v>1440011</v>
      </c>
      <c r="F218" s="75" t="str">
        <f t="shared" si="30"/>
        <v>91/2025</v>
      </c>
      <c r="G218" s="77">
        <v>91</v>
      </c>
      <c r="H218" s="77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133</v>
      </c>
      <c r="N218" s="31">
        <v>3920</v>
      </c>
      <c r="O218" s="32" t="s">
        <v>126</v>
      </c>
      <c r="P218" s="18">
        <v>45800</v>
      </c>
      <c r="Q218" s="31">
        <v>3</v>
      </c>
      <c r="R218" s="33">
        <v>17161.55</v>
      </c>
      <c r="S218" s="33">
        <v>0</v>
      </c>
      <c r="T218" s="33">
        <v>0</v>
      </c>
      <c r="U218" s="72">
        <f t="shared" si="32"/>
        <v>17161.55</v>
      </c>
      <c r="V218" s="18">
        <f>IF(X218&lt;&gt;"Liquidação Cancelada",VLOOKUP(B218,'BASE DE DADOS OPS'!$B$4:$P$9650,10,FALSE),"Liquidação Cancelada")</f>
        <v>45806</v>
      </c>
      <c r="W218" s="35">
        <f t="shared" si="33"/>
        <v>4</v>
      </c>
      <c r="X218" s="31">
        <f>VLOOKUP(A218,'BASE DE DADOS OPS'!$A$4:$P$9650,12,FALSE)</f>
        <v>281</v>
      </c>
      <c r="Y218" s="4">
        <f>IF(X218&lt;&gt;"Liquidação Cancelada",VLOOKUP(B218,'BASE DE DADOS OPS'!$B$5:$P$9635,12,FALSE),"Liquidação Cancelada")</f>
        <v>17161.55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17161.55</v>
      </c>
      <c r="AB218" s="4">
        <f t="shared" si="34"/>
        <v>17161.55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1441|1440006|19|2025|34342601000102|3948|10064</v>
      </c>
      <c r="B219" s="55" t="str">
        <f t="shared" si="28"/>
        <v>1441|1440006|19|2025|33</v>
      </c>
      <c r="C219" s="61" t="str">
        <f t="shared" si="29"/>
        <v>1440006|33</v>
      </c>
      <c r="D219" s="77">
        <v>1441</v>
      </c>
      <c r="E219" s="77">
        <v>1440006</v>
      </c>
      <c r="F219" s="75" t="str">
        <f t="shared" si="30"/>
        <v>19/2025</v>
      </c>
      <c r="G219" s="77">
        <v>19</v>
      </c>
      <c r="H219" s="77">
        <v>2025</v>
      </c>
      <c r="I219" s="75" t="str">
        <f t="shared" si="31"/>
        <v>10.1</v>
      </c>
      <c r="J219" s="31">
        <v>10</v>
      </c>
      <c r="K219" s="31">
        <v>1</v>
      </c>
      <c r="L219" s="31">
        <v>34342601000102</v>
      </c>
      <c r="M219" s="32" t="s">
        <v>120</v>
      </c>
      <c r="N219" s="31">
        <v>3948</v>
      </c>
      <c r="O219" s="32" t="s">
        <v>82</v>
      </c>
      <c r="P219" s="18">
        <v>45803</v>
      </c>
      <c r="Q219" s="31">
        <v>1</v>
      </c>
      <c r="R219" s="33">
        <v>10064</v>
      </c>
      <c r="S219" s="33">
        <v>0</v>
      </c>
      <c r="T219" s="33">
        <v>0</v>
      </c>
      <c r="U219" s="72">
        <f t="shared" si="32"/>
        <v>10064</v>
      </c>
      <c r="V219" s="18">
        <f>IF(X219&lt;&gt;"Liquidação Cancelada",VLOOKUP(B219,'BASE DE DADOS OPS'!$B$4:$P$9650,10,FALSE),"Liquidação Cancelada")</f>
        <v>45804</v>
      </c>
      <c r="W219" s="35">
        <f t="shared" si="33"/>
        <v>1</v>
      </c>
      <c r="X219" s="31">
        <f>VLOOKUP(A219,'BASE DE DADOS OPS'!$A$4:$P$9650,12,FALSE)</f>
        <v>33</v>
      </c>
      <c r="Y219" s="4">
        <f>IF(X219&lt;&gt;"Liquidação Cancelada",VLOOKUP(B219,'BASE DE DADOS OPS'!$B$5:$P$9635,12,FALSE),"Liquidação Cancelada")</f>
        <v>10064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10064</v>
      </c>
      <c r="AB219" s="4">
        <f t="shared" si="34"/>
        <v>10064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1441|1440011|189|2025|16636540000104|4003|2412</v>
      </c>
      <c r="B220" s="55" t="str">
        <f t="shared" si="28"/>
        <v>1441|1440011|189|2025|3275</v>
      </c>
      <c r="C220" s="61" t="str">
        <f t="shared" si="29"/>
        <v>1440011|3275</v>
      </c>
      <c r="D220" s="77">
        <v>1441</v>
      </c>
      <c r="E220" s="77">
        <v>1440011</v>
      </c>
      <c r="F220" s="75" t="str">
        <f t="shared" si="30"/>
        <v>189/2025</v>
      </c>
      <c r="G220" s="77">
        <v>189</v>
      </c>
      <c r="H220" s="77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16636540000104</v>
      </c>
      <c r="M220" s="32" t="s">
        <v>244</v>
      </c>
      <c r="N220" s="31">
        <v>4003</v>
      </c>
      <c r="O220" s="32" t="s">
        <v>245</v>
      </c>
      <c r="P220" s="18">
        <v>45803</v>
      </c>
      <c r="Q220" s="31">
        <v>4</v>
      </c>
      <c r="R220" s="33">
        <v>2473.85</v>
      </c>
      <c r="S220" s="33">
        <v>61.85</v>
      </c>
      <c r="T220" s="33">
        <v>0</v>
      </c>
      <c r="U220" s="72">
        <f t="shared" si="32"/>
        <v>2412</v>
      </c>
      <c r="V220" s="18">
        <f>IF(X220&lt;&gt;"Liquidação Cancelada",VLOOKUP(B220,'BASE DE DADOS OPS'!$B$4:$P$9650,10,FALSE),"Liquidação Cancelada")</f>
        <v>45804</v>
      </c>
      <c r="W220" s="35">
        <f t="shared" si="33"/>
        <v>1</v>
      </c>
      <c r="X220" s="31">
        <v>3275</v>
      </c>
      <c r="Y220" s="4">
        <f>IF(X220&lt;&gt;"Liquidação Cancelada",VLOOKUP(B220,'BASE DE DADOS OPS'!$B$5:$P$9635,12,FALSE),"Liquidação Cancelada")</f>
        <v>2412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2412</v>
      </c>
      <c r="AB220" s="4">
        <f t="shared" si="34"/>
        <v>2412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1441|1440011|203|2025|16636540000104|4003|7847,97</v>
      </c>
      <c r="B221" s="55" t="str">
        <f t="shared" si="28"/>
        <v>1441|1440011|203|2025|3277</v>
      </c>
      <c r="C221" s="61" t="str">
        <f t="shared" si="29"/>
        <v>1440011|3277</v>
      </c>
      <c r="D221" s="77">
        <v>1441</v>
      </c>
      <c r="E221" s="77">
        <v>1440011</v>
      </c>
      <c r="F221" s="75" t="str">
        <f t="shared" si="30"/>
        <v>203/2025</v>
      </c>
      <c r="G221" s="77">
        <v>203</v>
      </c>
      <c r="H221" s="77">
        <v>2025</v>
      </c>
      <c r="I221" s="75" t="str">
        <f t="shared" si="31"/>
        <v>10.1</v>
      </c>
      <c r="J221" s="31">
        <v>10</v>
      </c>
      <c r="K221" s="31">
        <v>1</v>
      </c>
      <c r="L221" s="31">
        <v>16636540000104</v>
      </c>
      <c r="M221" s="32" t="s">
        <v>244</v>
      </c>
      <c r="N221" s="31">
        <v>4003</v>
      </c>
      <c r="O221" s="32" t="s">
        <v>245</v>
      </c>
      <c r="P221" s="18">
        <v>45803</v>
      </c>
      <c r="Q221" s="31">
        <v>6</v>
      </c>
      <c r="R221" s="33">
        <v>8051</v>
      </c>
      <c r="S221" s="33">
        <v>203.03</v>
      </c>
      <c r="T221" s="33">
        <v>0</v>
      </c>
      <c r="U221" s="72">
        <f t="shared" si="32"/>
        <v>7847.97</v>
      </c>
      <c r="V221" s="18">
        <f>IF(X221&lt;&gt;"Liquidação Cancelada",VLOOKUP(B221,'BASE DE DADOS OPS'!$B$4:$P$9650,10,FALSE),"Liquidação Cancelada")</f>
        <v>45804</v>
      </c>
      <c r="W221" s="35">
        <f t="shared" si="33"/>
        <v>1</v>
      </c>
      <c r="X221" s="31">
        <f>VLOOKUP(A221,'BASE DE DADOS OPS'!$A$4:$P$9650,12,FALSE)</f>
        <v>3277</v>
      </c>
      <c r="Y221" s="4">
        <f>IF(X221&lt;&gt;"Liquidação Cancelada",VLOOKUP(B221,'BASE DE DADOS OPS'!$B$5:$P$9635,12,FALSE),"Liquidação Cancelada")</f>
        <v>7847.97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7847.97</v>
      </c>
      <c r="AB221" s="4">
        <f t="shared" si="34"/>
        <v>7847.97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1441|1440011|204|2025|16636540000104|4003|36973,95</v>
      </c>
      <c r="B222" s="55" t="str">
        <f t="shared" si="28"/>
        <v>1441|1440011|204|2025|3279</v>
      </c>
      <c r="C222" s="61" t="str">
        <f t="shared" si="29"/>
        <v>1440011|3279</v>
      </c>
      <c r="D222" s="77">
        <v>1441</v>
      </c>
      <c r="E222" s="77">
        <v>1440011</v>
      </c>
      <c r="F222" s="75" t="str">
        <f t="shared" si="30"/>
        <v>204/2025</v>
      </c>
      <c r="G222" s="77">
        <v>204</v>
      </c>
      <c r="H222" s="77">
        <v>2025</v>
      </c>
      <c r="I222" s="75" t="str">
        <f t="shared" si="31"/>
        <v>10.1</v>
      </c>
      <c r="J222" s="31">
        <v>10</v>
      </c>
      <c r="K222" s="31">
        <v>1</v>
      </c>
      <c r="L222" s="31">
        <v>16636540000104</v>
      </c>
      <c r="M222" s="32" t="s">
        <v>244</v>
      </c>
      <c r="N222" s="31">
        <v>4003</v>
      </c>
      <c r="O222" s="32" t="s">
        <v>245</v>
      </c>
      <c r="P222" s="18">
        <v>45803</v>
      </c>
      <c r="Q222" s="31">
        <v>4</v>
      </c>
      <c r="R222" s="33">
        <v>37922</v>
      </c>
      <c r="S222" s="33">
        <v>948.05</v>
      </c>
      <c r="T222" s="33">
        <v>0</v>
      </c>
      <c r="U222" s="72">
        <f t="shared" si="32"/>
        <v>36973.949999999997</v>
      </c>
      <c r="V222" s="18">
        <f>IF(X222&lt;&gt;"Liquidação Cancelada",VLOOKUP(B222,'BASE DE DADOS OPS'!$B$4:$P$9650,10,FALSE),"Liquidação Cancelada")</f>
        <v>45804</v>
      </c>
      <c r="W222" s="35">
        <f t="shared" si="33"/>
        <v>1</v>
      </c>
      <c r="X222" s="31">
        <v>3279</v>
      </c>
      <c r="Y222" s="4">
        <f>IF(X222&lt;&gt;"Liquidação Cancelada",VLOOKUP(B222,'BASE DE DADOS OPS'!$B$5:$P$9635,12,FALSE),"Liquidação Cancelada")</f>
        <v>36973.949999999997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36973.949999999997</v>
      </c>
      <c r="AB222" s="4">
        <f t="shared" si="34"/>
        <v>36973.949999999997</v>
      </c>
      <c r="AC222" s="3">
        <f t="shared" si="35"/>
        <v>0</v>
      </c>
      <c r="AD222" s="62"/>
    </row>
    <row r="223" spans="1:30" ht="24.95" customHeight="1" x14ac:dyDescent="0.2">
      <c r="A223" s="55" t="str">
        <f t="shared" si="27"/>
        <v>1441|1440011|161|2025|17282880000139|3918|47616,67</v>
      </c>
      <c r="B223" s="55" t="str">
        <f t="shared" si="28"/>
        <v>1441|1440011|161|2025|3507</v>
      </c>
      <c r="C223" s="61" t="str">
        <f t="shared" si="29"/>
        <v>1440011|3507</v>
      </c>
      <c r="D223" s="77">
        <v>1441</v>
      </c>
      <c r="E223" s="77">
        <v>1440011</v>
      </c>
      <c r="F223" s="75" t="str">
        <f t="shared" si="30"/>
        <v>161/2025</v>
      </c>
      <c r="G223" s="77">
        <v>161</v>
      </c>
      <c r="H223" s="77">
        <v>2025</v>
      </c>
      <c r="I223" s="75" t="str">
        <f t="shared" si="31"/>
        <v>10.1</v>
      </c>
      <c r="J223" s="31">
        <v>10</v>
      </c>
      <c r="K223" s="31">
        <v>1</v>
      </c>
      <c r="L223" s="31">
        <v>17282880000139</v>
      </c>
      <c r="M223" s="32" t="s">
        <v>213</v>
      </c>
      <c r="N223" s="31">
        <v>3918</v>
      </c>
      <c r="O223" s="32" t="s">
        <v>214</v>
      </c>
      <c r="P223" s="18">
        <v>45804</v>
      </c>
      <c r="Q223" s="31">
        <v>8</v>
      </c>
      <c r="R223" s="33">
        <v>48446.95</v>
      </c>
      <c r="S223" s="33">
        <v>830.28</v>
      </c>
      <c r="T223" s="33">
        <v>0</v>
      </c>
      <c r="U223" s="72">
        <f t="shared" si="32"/>
        <v>47616.67</v>
      </c>
      <c r="V223" s="18">
        <f>IF(X223&lt;&gt;"Liquidação Cancelada",VLOOKUP(B223,'BASE DE DADOS OPS'!$B$4:$P$9650,10,FALSE),"Liquidação Cancelada")</f>
        <v>45811</v>
      </c>
      <c r="W223" s="35">
        <f t="shared" si="33"/>
        <v>5</v>
      </c>
      <c r="X223" s="31">
        <f>VLOOKUP(A223,'BASE DE DADOS OPS'!$A$4:$P$9650,12,FALSE)</f>
        <v>3507</v>
      </c>
      <c r="Y223" s="4">
        <f>IF(X223&lt;&gt;"Liquidação Cancelada",VLOOKUP(B223,'BASE DE DADOS OPS'!$B$5:$P$9635,12,FALSE),"Liquidação Cancelada")</f>
        <v>47616.67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47616.67</v>
      </c>
      <c r="AB223" s="4">
        <f t="shared" si="34"/>
        <v>47616.67</v>
      </c>
      <c r="AC223" s="3">
        <f t="shared" si="35"/>
        <v>0</v>
      </c>
      <c r="AD223" s="62"/>
    </row>
    <row r="224" spans="1:30" ht="24.95" customHeight="1" x14ac:dyDescent="0.2">
      <c r="A224" s="55" t="str">
        <f t="shared" si="27"/>
        <v>1441|1440011|161|2025|17282880000139|3918|6369,91</v>
      </c>
      <c r="B224" s="55" t="str">
        <f t="shared" si="28"/>
        <v>1441|1440011|161|2025|3509</v>
      </c>
      <c r="C224" s="61" t="str">
        <f t="shared" si="29"/>
        <v>1440011|3509</v>
      </c>
      <c r="D224" s="77">
        <v>1441</v>
      </c>
      <c r="E224" s="77">
        <v>1440011</v>
      </c>
      <c r="F224" s="75" t="str">
        <f t="shared" si="30"/>
        <v>161/2025</v>
      </c>
      <c r="G224" s="77">
        <v>161</v>
      </c>
      <c r="H224" s="77">
        <v>2025</v>
      </c>
      <c r="I224" s="75" t="str">
        <f t="shared" si="31"/>
        <v>10.1</v>
      </c>
      <c r="J224" s="31">
        <v>10</v>
      </c>
      <c r="K224" s="31">
        <v>1</v>
      </c>
      <c r="L224" s="31">
        <v>17282880000139</v>
      </c>
      <c r="M224" s="32" t="s">
        <v>213</v>
      </c>
      <c r="N224" s="31">
        <v>3918</v>
      </c>
      <c r="O224" s="32" t="s">
        <v>214</v>
      </c>
      <c r="P224" s="18">
        <v>45804</v>
      </c>
      <c r="Q224" s="31">
        <v>9</v>
      </c>
      <c r="R224" s="33">
        <v>6487.19</v>
      </c>
      <c r="S224" s="33">
        <v>117.28</v>
      </c>
      <c r="T224" s="33">
        <v>0</v>
      </c>
      <c r="U224" s="72">
        <f t="shared" si="32"/>
        <v>6369.91</v>
      </c>
      <c r="V224" s="18">
        <f>IF(X224&lt;&gt;"Liquidação Cancelada",VLOOKUP(B224,'BASE DE DADOS OPS'!$B$4:$P$9650,10,FALSE),"Liquidação Cancelada")</f>
        <v>45811</v>
      </c>
      <c r="W224" s="35">
        <f t="shared" si="33"/>
        <v>5</v>
      </c>
      <c r="X224" s="31">
        <f>VLOOKUP(A224,'BASE DE DADOS OPS'!$A$4:$P$9650,12,FALSE)</f>
        <v>3509</v>
      </c>
      <c r="Y224" s="4">
        <f>IF(X224&lt;&gt;"Liquidação Cancelada",VLOOKUP(B224,'BASE DE DADOS OPS'!$B$5:$P$9635,12,FALSE),"Liquidação Cancelada")</f>
        <v>6369.91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6369.91</v>
      </c>
      <c r="AB224" s="4">
        <f t="shared" si="34"/>
        <v>6369.91</v>
      </c>
      <c r="AC224" s="3">
        <f t="shared" si="35"/>
        <v>0</v>
      </c>
      <c r="AD224" s="62"/>
    </row>
    <row r="225" spans="1:30" ht="24.95" customHeight="1" x14ac:dyDescent="0.2">
      <c r="A225" s="55" t="str">
        <f t="shared" si="27"/>
        <v>1441|1440011|184|2025|19201128000141|3702|126117,72</v>
      </c>
      <c r="B225" s="55" t="str">
        <f t="shared" si="28"/>
        <v>1441|1440011|184|2025|3322</v>
      </c>
      <c r="C225" s="61" t="str">
        <f t="shared" si="29"/>
        <v>1440011|3322</v>
      </c>
      <c r="D225" s="77">
        <v>1441</v>
      </c>
      <c r="E225" s="77">
        <v>1440011</v>
      </c>
      <c r="F225" s="75" t="str">
        <f t="shared" si="30"/>
        <v>184/2025</v>
      </c>
      <c r="G225" s="77">
        <v>184</v>
      </c>
      <c r="H225" s="77">
        <v>2025</v>
      </c>
      <c r="I225" s="75" t="str">
        <f t="shared" si="31"/>
        <v>10.1</v>
      </c>
      <c r="J225" s="31">
        <v>10</v>
      </c>
      <c r="K225" s="31">
        <v>1</v>
      </c>
      <c r="L225" s="31">
        <v>19201128000141</v>
      </c>
      <c r="M225" s="32" t="s">
        <v>240</v>
      </c>
      <c r="N225" s="31">
        <v>3702</v>
      </c>
      <c r="O225" s="32" t="s">
        <v>241</v>
      </c>
      <c r="P225" s="18">
        <v>45805</v>
      </c>
      <c r="Q225" s="31">
        <v>4</v>
      </c>
      <c r="R225" s="33">
        <v>126117.72</v>
      </c>
      <c r="S225" s="33">
        <v>0</v>
      </c>
      <c r="T225" s="33">
        <v>0</v>
      </c>
      <c r="U225" s="72">
        <f t="shared" si="32"/>
        <v>126117.72</v>
      </c>
      <c r="V225" s="18">
        <f>IF(X225&lt;&gt;"Liquidação Cancelada",VLOOKUP(B225,'BASE DE DADOS OPS'!$B$4:$P$9650,10,FALSE),"Liquidação Cancelada")</f>
        <v>45806</v>
      </c>
      <c r="W225" s="35">
        <f t="shared" si="33"/>
        <v>1</v>
      </c>
      <c r="X225" s="31">
        <f>VLOOKUP(A225,'BASE DE DADOS OPS'!$A$4:$P$9650,12,FALSE)</f>
        <v>3322</v>
      </c>
      <c r="Y225" s="4">
        <f>IF(X225&lt;&gt;"Liquidação Cancelada",VLOOKUP(B225,'BASE DE DADOS OPS'!$B$5:$P$9635,12,FALSE),"Liquidação Cancelada")</f>
        <v>126117.72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126117.72</v>
      </c>
      <c r="AB225" s="4">
        <f t="shared" si="34"/>
        <v>126117.72</v>
      </c>
      <c r="AC225" s="3">
        <f t="shared" si="35"/>
        <v>0</v>
      </c>
      <c r="AD225" s="62"/>
    </row>
    <row r="226" spans="1:30" ht="24.95" customHeight="1" x14ac:dyDescent="0.2">
      <c r="A226" s="55" t="str">
        <f t="shared" si="27"/>
        <v>1441|1440011|185|2025|405867000127|3999|7396,89</v>
      </c>
      <c r="B226" s="55" t="str">
        <f t="shared" si="28"/>
        <v>1441|1440011|185|2025|3323</v>
      </c>
      <c r="C226" s="61" t="str">
        <f t="shared" si="29"/>
        <v>1440011|3323</v>
      </c>
      <c r="D226" s="77">
        <v>1441</v>
      </c>
      <c r="E226" s="77">
        <v>1440011</v>
      </c>
      <c r="F226" s="75" t="str">
        <f t="shared" si="30"/>
        <v>185/2025</v>
      </c>
      <c r="G226" s="77">
        <v>185</v>
      </c>
      <c r="H226" s="77">
        <v>2025</v>
      </c>
      <c r="I226" s="75" t="str">
        <f t="shared" si="31"/>
        <v>10.1</v>
      </c>
      <c r="J226" s="31">
        <v>10</v>
      </c>
      <c r="K226" s="31">
        <v>1</v>
      </c>
      <c r="L226" s="31">
        <v>405867000127</v>
      </c>
      <c r="M226" s="32" t="s">
        <v>242</v>
      </c>
      <c r="N226" s="31">
        <v>3999</v>
      </c>
      <c r="O226" s="32" t="s">
        <v>225</v>
      </c>
      <c r="P226" s="18">
        <v>45805</v>
      </c>
      <c r="Q226" s="31">
        <v>4</v>
      </c>
      <c r="R226" s="33">
        <v>7786.2</v>
      </c>
      <c r="S226" s="33">
        <v>389.31</v>
      </c>
      <c r="T226" s="33">
        <v>0</v>
      </c>
      <c r="U226" s="72">
        <f t="shared" si="32"/>
        <v>7396.8899999999994</v>
      </c>
      <c r="V226" s="18">
        <f>IF(X226&lt;&gt;"Liquidação Cancelada",VLOOKUP(B226,'BASE DE DADOS OPS'!$B$4:$P$9650,10,FALSE),"Liquidação Cancelada")</f>
        <v>45806</v>
      </c>
      <c r="W226" s="35">
        <f t="shared" si="33"/>
        <v>1</v>
      </c>
      <c r="X226" s="31">
        <f>VLOOKUP(A226,'BASE DE DADOS OPS'!$A$4:$P$9650,12,FALSE)</f>
        <v>3323</v>
      </c>
      <c r="Y226" s="4">
        <f>IF(X226&lt;&gt;"Liquidação Cancelada",VLOOKUP(B226,'BASE DE DADOS OPS'!$B$5:$P$9635,12,FALSE),"Liquidação Cancelada")</f>
        <v>7396.8899999999994</v>
      </c>
      <c r="Z226" s="4">
        <f>IF(X226&lt;&gt;"Liquidação Cancelada",VLOOKUP(B226,'BASE DE DADOS OPS'!$B$5:$P$9635,14,FALSE),"Liquidação Cancelada")</f>
        <v>373.74</v>
      </c>
      <c r="AA226" s="4">
        <f>IF(X226&lt;&gt;"Liquidação Cancelada",VLOOKUP(B226,'BASE DE DADOS OPS'!$B$5:$P$9635,13,FALSE),"Liquidação Cancelada")</f>
        <v>7023.15</v>
      </c>
      <c r="AB226" s="4">
        <f t="shared" si="34"/>
        <v>7023.15</v>
      </c>
      <c r="AC226" s="3">
        <f t="shared" si="35"/>
        <v>0</v>
      </c>
      <c r="AD226" s="62"/>
    </row>
    <row r="227" spans="1:30" ht="24.95" customHeight="1" x14ac:dyDescent="0.2">
      <c r="A227" s="55" t="str">
        <f t="shared" si="27"/>
        <v>1441|1440011|206|2025|81243735000148|4002|24802,92</v>
      </c>
      <c r="B227" s="55" t="str">
        <f t="shared" si="28"/>
        <v>1441|1440011|206|2025|3336</v>
      </c>
      <c r="C227" s="61" t="str">
        <f t="shared" si="29"/>
        <v>1440011|3336</v>
      </c>
      <c r="D227" s="77">
        <v>1441</v>
      </c>
      <c r="E227" s="77">
        <v>1440011</v>
      </c>
      <c r="F227" s="75" t="str">
        <f t="shared" si="30"/>
        <v>206/2025</v>
      </c>
      <c r="G227" s="77">
        <v>206</v>
      </c>
      <c r="H227" s="77">
        <v>2025</v>
      </c>
      <c r="I227" s="75" t="str">
        <f t="shared" si="31"/>
        <v>10.1</v>
      </c>
      <c r="J227" s="31">
        <v>10</v>
      </c>
      <c r="K227" s="31">
        <v>1</v>
      </c>
      <c r="L227" s="31">
        <v>81243735000148</v>
      </c>
      <c r="M227" s="32" t="s">
        <v>257</v>
      </c>
      <c r="N227" s="31">
        <v>4002</v>
      </c>
      <c r="O227" s="32" t="s">
        <v>247</v>
      </c>
      <c r="P227" s="18">
        <v>45805</v>
      </c>
      <c r="Q227" s="31">
        <v>5</v>
      </c>
      <c r="R227" s="33">
        <v>24802.92</v>
      </c>
      <c r="S227" s="33">
        <v>0</v>
      </c>
      <c r="T227" s="33">
        <v>0</v>
      </c>
      <c r="U227" s="72">
        <f t="shared" si="32"/>
        <v>24802.92</v>
      </c>
      <c r="V227" s="18">
        <f>IF(X227&lt;&gt;"Liquidação Cancelada",VLOOKUP(B227,'BASE DE DADOS OPS'!$B$4:$P$9650,10,FALSE),"Liquidação Cancelada")</f>
        <v>45806</v>
      </c>
      <c r="W227" s="35">
        <f t="shared" si="33"/>
        <v>1</v>
      </c>
      <c r="X227" s="31">
        <f>VLOOKUP(A227,'BASE DE DADOS OPS'!$A$4:$P$9650,12,FALSE)</f>
        <v>3336</v>
      </c>
      <c r="Y227" s="4">
        <f>IF(X227&lt;&gt;"Liquidação Cancelada",VLOOKUP(B227,'BASE DE DADOS OPS'!$B$5:$P$9635,12,FALSE),"Liquidação Cancelada")</f>
        <v>24802.920000000002</v>
      </c>
      <c r="Z227" s="4">
        <f>IF(X227&lt;&gt;"Liquidação Cancelada",VLOOKUP(B227,'BASE DE DADOS OPS'!$B$5:$P$9635,14,FALSE),"Liquidação Cancelada")</f>
        <v>1190.54</v>
      </c>
      <c r="AA227" s="4">
        <f>IF(X227&lt;&gt;"Liquidação Cancelada",VLOOKUP(B227,'BASE DE DADOS OPS'!$B$5:$P$9635,13,FALSE),"Liquidação Cancelada")</f>
        <v>23612.38</v>
      </c>
      <c r="AB227" s="4">
        <f t="shared" si="34"/>
        <v>23612.38</v>
      </c>
      <c r="AC227" s="3">
        <f t="shared" si="35"/>
        <v>-3.637978807091713E-12</v>
      </c>
      <c r="AD227" s="62"/>
    </row>
    <row r="228" spans="1:30" ht="24.95" customHeight="1" x14ac:dyDescent="0.2">
      <c r="A228" s="55" t="str">
        <f t="shared" si="27"/>
        <v>1441|1440011|230|2025|12057731000152|3922|17000</v>
      </c>
      <c r="B228" s="55" t="str">
        <f t="shared" si="28"/>
        <v>1441|1440011|230|2025|3310</v>
      </c>
      <c r="C228" s="61" t="str">
        <f t="shared" si="29"/>
        <v>1440011|3310</v>
      </c>
      <c r="D228" s="77">
        <v>1441</v>
      </c>
      <c r="E228" s="77">
        <v>1440011</v>
      </c>
      <c r="F228" s="75" t="str">
        <f t="shared" si="30"/>
        <v>230/2025</v>
      </c>
      <c r="G228" s="77">
        <v>230</v>
      </c>
      <c r="H228" s="77">
        <v>2025</v>
      </c>
      <c r="I228" s="75" t="str">
        <f t="shared" si="31"/>
        <v>10.1</v>
      </c>
      <c r="J228" s="31">
        <v>10</v>
      </c>
      <c r="K228" s="31">
        <v>1</v>
      </c>
      <c r="L228" s="31">
        <v>12057731000152</v>
      </c>
      <c r="M228" s="32" t="s">
        <v>271</v>
      </c>
      <c r="N228" s="31">
        <v>3922</v>
      </c>
      <c r="O228" s="32" t="s">
        <v>60</v>
      </c>
      <c r="P228" s="18">
        <v>45805</v>
      </c>
      <c r="Q228" s="31">
        <v>7</v>
      </c>
      <c r="R228" s="33">
        <v>17000</v>
      </c>
      <c r="S228" s="33">
        <v>0</v>
      </c>
      <c r="T228" s="33">
        <v>0</v>
      </c>
      <c r="U228" s="72">
        <f t="shared" si="32"/>
        <v>17000</v>
      </c>
      <c r="V228" s="18">
        <f>IF(X228&lt;&gt;"Liquidação Cancelada",VLOOKUP(B228,'BASE DE DADOS OPS'!$B$4:$P$9650,10,FALSE),"Liquidação Cancelada")</f>
        <v>45806</v>
      </c>
      <c r="W228" s="35">
        <f t="shared" si="33"/>
        <v>1</v>
      </c>
      <c r="X228" s="31">
        <f>VLOOKUP(A228,'BASE DE DADOS OPS'!$A$4:$P$9650,12,FALSE)</f>
        <v>3310</v>
      </c>
      <c r="Y228" s="4">
        <f>IF(X228&lt;&gt;"Liquidação Cancelada",VLOOKUP(B228,'BASE DE DADOS OPS'!$B$5:$P$9635,12,FALSE),"Liquidação Cancelada")</f>
        <v>17000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17000</v>
      </c>
      <c r="AB228" s="4">
        <f t="shared" si="34"/>
        <v>17000</v>
      </c>
      <c r="AC228" s="3">
        <f t="shared" si="35"/>
        <v>0</v>
      </c>
      <c r="AD228" s="62"/>
    </row>
    <row r="229" spans="1:30" ht="24.95" customHeight="1" x14ac:dyDescent="0.2">
      <c r="A229" s="55" t="str">
        <f t="shared" si="27"/>
        <v>1441|1440011|231|2025|12057731000152|3921|20145</v>
      </c>
      <c r="B229" s="55" t="str">
        <f t="shared" si="28"/>
        <v>1441|1440011|231|2025|3316</v>
      </c>
      <c r="C229" s="61" t="str">
        <f t="shared" si="29"/>
        <v>1440011|3316</v>
      </c>
      <c r="D229" s="77">
        <v>1441</v>
      </c>
      <c r="E229" s="77">
        <v>1440011</v>
      </c>
      <c r="F229" s="75" t="str">
        <f t="shared" si="30"/>
        <v>231/2025</v>
      </c>
      <c r="G229" s="77">
        <v>231</v>
      </c>
      <c r="H229" s="77">
        <v>2025</v>
      </c>
      <c r="I229" s="75" t="str">
        <f t="shared" si="31"/>
        <v>10.1</v>
      </c>
      <c r="J229" s="31">
        <v>10</v>
      </c>
      <c r="K229" s="31">
        <v>1</v>
      </c>
      <c r="L229" s="31">
        <v>12057731000152</v>
      </c>
      <c r="M229" s="32" t="s">
        <v>271</v>
      </c>
      <c r="N229" s="31">
        <v>3921</v>
      </c>
      <c r="O229" s="32" t="s">
        <v>182</v>
      </c>
      <c r="P229" s="18">
        <v>45805</v>
      </c>
      <c r="Q229" s="31">
        <v>8</v>
      </c>
      <c r="R229" s="33">
        <v>22100</v>
      </c>
      <c r="S229" s="33">
        <v>1955</v>
      </c>
      <c r="T229" s="33">
        <v>0</v>
      </c>
      <c r="U229" s="72">
        <f t="shared" si="32"/>
        <v>20145</v>
      </c>
      <c r="V229" s="18">
        <f>IF(X229&lt;&gt;"Liquidação Cancelada",VLOOKUP(B229,'BASE DE DADOS OPS'!$B$4:$P$9650,10,FALSE),"Liquidação Cancelada")</f>
        <v>45806</v>
      </c>
      <c r="W229" s="35">
        <f t="shared" si="33"/>
        <v>1</v>
      </c>
      <c r="X229" s="31">
        <f>VLOOKUP(A229,'BASE DE DADOS OPS'!$A$4:$P$9650,12,FALSE)</f>
        <v>3316</v>
      </c>
      <c r="Y229" s="4">
        <f>IF(X229&lt;&gt;"Liquidação Cancelada",VLOOKUP(B229,'BASE DE DADOS OPS'!$B$5:$P$9635,12,FALSE),"Liquidação Cancelada")</f>
        <v>20145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20145</v>
      </c>
      <c r="AB229" s="4">
        <f t="shared" si="34"/>
        <v>20145</v>
      </c>
      <c r="AC229" s="3">
        <f t="shared" si="35"/>
        <v>0</v>
      </c>
      <c r="AD229" s="62"/>
    </row>
    <row r="230" spans="1:30" ht="24.95" customHeight="1" x14ac:dyDescent="0.2">
      <c r="A230" s="55" t="str">
        <f t="shared" si="27"/>
        <v>1441|1440011|248|2025|12057731000152|3921|42275</v>
      </c>
      <c r="B230" s="55" t="str">
        <f t="shared" si="28"/>
        <v>1441|1440011|248|2025|3319</v>
      </c>
      <c r="C230" s="61" t="str">
        <f t="shared" si="29"/>
        <v>1440011|3319</v>
      </c>
      <c r="D230" s="77">
        <v>1441</v>
      </c>
      <c r="E230" s="77">
        <v>1440011</v>
      </c>
      <c r="F230" s="75" t="str">
        <f t="shared" si="30"/>
        <v>248/2025</v>
      </c>
      <c r="G230" s="77">
        <v>248</v>
      </c>
      <c r="H230" s="77">
        <v>2025</v>
      </c>
      <c r="I230" s="75" t="str">
        <f t="shared" si="31"/>
        <v>10.1</v>
      </c>
      <c r="J230" s="31">
        <v>10</v>
      </c>
      <c r="K230" s="31">
        <v>1</v>
      </c>
      <c r="L230" s="31">
        <v>12057731000152</v>
      </c>
      <c r="M230" s="32" t="s">
        <v>271</v>
      </c>
      <c r="N230" s="31">
        <v>3921</v>
      </c>
      <c r="O230" s="32" t="s">
        <v>182</v>
      </c>
      <c r="P230" s="18">
        <v>45805</v>
      </c>
      <c r="Q230" s="31">
        <v>4</v>
      </c>
      <c r="R230" s="33">
        <v>44500</v>
      </c>
      <c r="S230" s="33">
        <v>2225</v>
      </c>
      <c r="T230" s="33">
        <v>0</v>
      </c>
      <c r="U230" s="72">
        <f t="shared" si="32"/>
        <v>42275</v>
      </c>
      <c r="V230" s="18">
        <f>IF(X230&lt;&gt;"Liquidação Cancelada",VLOOKUP(B230,'BASE DE DADOS OPS'!$B$4:$P$9650,10,FALSE),"Liquidação Cancelada")</f>
        <v>45806</v>
      </c>
      <c r="W230" s="35">
        <f t="shared" si="33"/>
        <v>1</v>
      </c>
      <c r="X230" s="31">
        <f>VLOOKUP(A230,'BASE DE DADOS OPS'!$A$4:$P$9650,12,FALSE)</f>
        <v>3319</v>
      </c>
      <c r="Y230" s="4">
        <f>IF(X230&lt;&gt;"Liquidação Cancelada",VLOOKUP(B230,'BASE DE DADOS OPS'!$B$5:$P$9635,12,FALSE),"Liquidação Cancelada")</f>
        <v>42275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42275</v>
      </c>
      <c r="AB230" s="4">
        <f t="shared" si="34"/>
        <v>42275</v>
      </c>
      <c r="AC230" s="3">
        <f t="shared" si="35"/>
        <v>0</v>
      </c>
      <c r="AD230" s="62"/>
    </row>
    <row r="231" spans="1:30" ht="24.95" customHeight="1" x14ac:dyDescent="0.2">
      <c r="A231" s="55" t="str">
        <f t="shared" si="27"/>
        <v>1441|1440011|268|2025|1554285000175|4002|1175,4</v>
      </c>
      <c r="B231" s="55" t="str">
        <f t="shared" si="28"/>
        <v>1441|1440011|268|2025|3339</v>
      </c>
      <c r="C231" s="61" t="str">
        <f t="shared" si="29"/>
        <v>1440011|3339</v>
      </c>
      <c r="D231" s="77">
        <v>1441</v>
      </c>
      <c r="E231" s="77">
        <v>1440011</v>
      </c>
      <c r="F231" s="75" t="str">
        <f t="shared" si="30"/>
        <v>268/2025</v>
      </c>
      <c r="G231" s="77">
        <v>268</v>
      </c>
      <c r="H231" s="77">
        <v>2025</v>
      </c>
      <c r="I231" s="75" t="str">
        <f t="shared" si="31"/>
        <v>10.1</v>
      </c>
      <c r="J231" s="31">
        <v>10</v>
      </c>
      <c r="K231" s="31">
        <v>1</v>
      </c>
      <c r="L231" s="31">
        <v>1554285000175</v>
      </c>
      <c r="M231" s="32" t="s">
        <v>290</v>
      </c>
      <c r="N231" s="31">
        <v>4002</v>
      </c>
      <c r="O231" s="32" t="s">
        <v>247</v>
      </c>
      <c r="P231" s="18">
        <v>45805</v>
      </c>
      <c r="Q231" s="31">
        <v>3</v>
      </c>
      <c r="R231" s="33">
        <v>1175.4000000000001</v>
      </c>
      <c r="S231" s="33">
        <v>0</v>
      </c>
      <c r="T231" s="33">
        <v>0</v>
      </c>
      <c r="U231" s="72">
        <f t="shared" si="32"/>
        <v>1175.4000000000001</v>
      </c>
      <c r="V231" s="18">
        <f>IF(X231&lt;&gt;"Liquidação Cancelada",VLOOKUP(B231,'BASE DE DADOS OPS'!$B$4:$P$9650,10,FALSE),"Liquidação Cancelada")</f>
        <v>45806</v>
      </c>
      <c r="W231" s="35">
        <f t="shared" si="33"/>
        <v>1</v>
      </c>
      <c r="X231" s="31">
        <v>3339</v>
      </c>
      <c r="Y231" s="4">
        <f>IF(X231&lt;&gt;"Liquidação Cancelada",VLOOKUP(B231,'BASE DE DADOS OPS'!$B$5:$P$9635,12,FALSE),"Liquidação Cancelada")</f>
        <v>1175.4000000000001</v>
      </c>
      <c r="Z231" s="4">
        <f>IF(X231&lt;&gt;"Liquidação Cancelada",VLOOKUP(B231,'BASE DE DADOS OPS'!$B$5:$P$9635,14,FALSE),"Liquidação Cancelada")</f>
        <v>51.9</v>
      </c>
      <c r="AA231" s="4">
        <f>IF(X231&lt;&gt;"Liquidação Cancelada",VLOOKUP(B231,'BASE DE DADOS OPS'!$B$5:$P$9635,13,FALSE),"Liquidação Cancelada")</f>
        <v>1123.5</v>
      </c>
      <c r="AB231" s="4">
        <f t="shared" si="34"/>
        <v>1123.5</v>
      </c>
      <c r="AC231" s="3">
        <f t="shared" si="35"/>
        <v>0</v>
      </c>
      <c r="AD231" s="62"/>
    </row>
    <row r="232" spans="1:30" ht="24.95" customHeight="1" x14ac:dyDescent="0.2">
      <c r="A232" s="55" t="str">
        <f t="shared" si="27"/>
        <v>1441|1440005|7|2025|58069360000120|4006|174733,79</v>
      </c>
      <c r="B232" s="55" t="str">
        <f t="shared" si="28"/>
        <v>1441|1440005|7|2025|121</v>
      </c>
      <c r="C232" s="61" t="str">
        <f t="shared" si="29"/>
        <v>1440005|121</v>
      </c>
      <c r="D232" s="77">
        <v>1441</v>
      </c>
      <c r="E232" s="77">
        <v>1440005</v>
      </c>
      <c r="F232" s="75" t="str">
        <f t="shared" si="30"/>
        <v>7/2025</v>
      </c>
      <c r="G232" s="77">
        <v>7</v>
      </c>
      <c r="H232" s="77">
        <v>2025</v>
      </c>
      <c r="I232" s="75" t="str">
        <f t="shared" si="31"/>
        <v>10.1</v>
      </c>
      <c r="J232" s="31">
        <v>10</v>
      </c>
      <c r="K232" s="31">
        <v>1</v>
      </c>
      <c r="L232" s="31">
        <v>58069360000120</v>
      </c>
      <c r="M232" s="32" t="s">
        <v>109</v>
      </c>
      <c r="N232" s="31">
        <v>4006</v>
      </c>
      <c r="O232" s="32" t="s">
        <v>57</v>
      </c>
      <c r="P232" s="18">
        <v>45807</v>
      </c>
      <c r="Q232" s="31">
        <v>8</v>
      </c>
      <c r="R232" s="33">
        <v>174733.79</v>
      </c>
      <c r="S232" s="33">
        <v>0</v>
      </c>
      <c r="T232" s="33">
        <v>0</v>
      </c>
      <c r="U232" s="72">
        <f t="shared" si="32"/>
        <v>174733.79</v>
      </c>
      <c r="V232" s="18">
        <f>IF(X232&lt;&gt;"Liquidação Cancelada",VLOOKUP(B232,'BASE DE DADOS OPS'!$B$4:$P$9650,10,FALSE),"Liquidação Cancelada")</f>
        <v>45810</v>
      </c>
      <c r="W232" s="35">
        <f t="shared" si="33"/>
        <v>1</v>
      </c>
      <c r="X232" s="31">
        <f>VLOOKUP(A232,'BASE DE DADOS OPS'!$A$4:$P$9650,12,FALSE)</f>
        <v>121</v>
      </c>
      <c r="Y232" s="4">
        <f>IF(X232&lt;&gt;"Liquidação Cancelada",VLOOKUP(B232,'BASE DE DADOS OPS'!$B$5:$P$9635,12,FALSE),"Liquidação Cancelada")</f>
        <v>174733.79</v>
      </c>
      <c r="Z232" s="4">
        <f>IF(X232&lt;&gt;"Liquidação Cancelada",VLOOKUP(B232,'BASE DE DADOS OPS'!$B$5:$P$9635,14,FALSE),"Liquidação Cancelada")</f>
        <v>8387.23</v>
      </c>
      <c r="AA232" s="4">
        <f>IF(X232&lt;&gt;"Liquidação Cancelada",VLOOKUP(B232,'BASE DE DADOS OPS'!$B$5:$P$9635,13,FALSE),"Liquidação Cancelada")</f>
        <v>166346.56</v>
      </c>
      <c r="AB232" s="4">
        <f t="shared" si="34"/>
        <v>166346.56</v>
      </c>
      <c r="AC232" s="3">
        <f t="shared" si="35"/>
        <v>0</v>
      </c>
      <c r="AD232" s="62"/>
    </row>
    <row r="233" spans="1:30" ht="24.95" customHeight="1" x14ac:dyDescent="0.2">
      <c r="A233" s="55" t="str">
        <f t="shared" si="27"/>
        <v>1441|1440011|240|2025|76535764000143|4005|1942,8</v>
      </c>
      <c r="B233" s="55" t="str">
        <f t="shared" si="28"/>
        <v>1441|1440011|240|2025|3438</v>
      </c>
      <c r="C233" s="61" t="str">
        <f t="shared" si="29"/>
        <v>1440011|3438</v>
      </c>
      <c r="D233" s="77">
        <v>1441</v>
      </c>
      <c r="E233" s="77">
        <v>1440011</v>
      </c>
      <c r="F233" s="75" t="str">
        <f t="shared" si="30"/>
        <v>240/2025</v>
      </c>
      <c r="G233" s="77">
        <v>240</v>
      </c>
      <c r="H233" s="77">
        <v>2025</v>
      </c>
      <c r="I233" s="75" t="str">
        <f t="shared" si="31"/>
        <v>10.1</v>
      </c>
      <c r="J233" s="31">
        <v>10</v>
      </c>
      <c r="K233" s="31">
        <v>1</v>
      </c>
      <c r="L233" s="31">
        <v>76535764000143</v>
      </c>
      <c r="M233" s="32" t="s">
        <v>277</v>
      </c>
      <c r="N233" s="31">
        <v>4005</v>
      </c>
      <c r="O233" s="32" t="s">
        <v>278</v>
      </c>
      <c r="P233" s="18">
        <v>45807</v>
      </c>
      <c r="Q233" s="31">
        <v>4</v>
      </c>
      <c r="R233" s="33">
        <v>1942.8</v>
      </c>
      <c r="S233" s="33">
        <v>0</v>
      </c>
      <c r="T233" s="33">
        <v>0</v>
      </c>
      <c r="U233" s="72">
        <f t="shared" si="32"/>
        <v>1942.8</v>
      </c>
      <c r="V233" s="18">
        <f>IF(X233&lt;&gt;"Liquidação Cancelada",VLOOKUP(B233,'BASE DE DADOS OPS'!$B$4:$P$9650,10,FALSE),"Liquidação Cancelada")</f>
        <v>45810</v>
      </c>
      <c r="W233" s="35">
        <f t="shared" si="33"/>
        <v>1</v>
      </c>
      <c r="X233" s="31">
        <f>VLOOKUP(A233,'BASE DE DADOS OPS'!$A$4:$P$9650,12,FALSE)</f>
        <v>3438</v>
      </c>
      <c r="Y233" s="4">
        <f>IF(X233&lt;&gt;"Liquidação Cancelada",VLOOKUP(B233,'BASE DE DADOS OPS'!$B$5:$P$9635,12,FALSE),"Liquidação Cancelada")</f>
        <v>1942.8</v>
      </c>
      <c r="Z233" s="4">
        <f>IF(X233&lt;&gt;"Liquidação Cancelada",VLOOKUP(B233,'BASE DE DADOS OPS'!$B$5:$P$9635,14,FALSE),"Liquidação Cancelada")</f>
        <v>93.25</v>
      </c>
      <c r="AA233" s="4">
        <f>IF(X233&lt;&gt;"Liquidação Cancelada",VLOOKUP(B233,'BASE DE DADOS OPS'!$B$5:$P$9635,13,FALSE),"Liquidação Cancelada")</f>
        <v>1849.55</v>
      </c>
      <c r="AB233" s="4">
        <f t="shared" si="34"/>
        <v>1849.55</v>
      </c>
      <c r="AC233" s="3">
        <f t="shared" si="35"/>
        <v>0</v>
      </c>
      <c r="AD233" s="62"/>
    </row>
    <row r="234" spans="1:30" ht="24.95" customHeight="1" x14ac:dyDescent="0.2">
      <c r="A234" s="55" t="str">
        <f t="shared" si="27"/>
        <v>1441|1440011|293|2025|5487631000109|9329|2280</v>
      </c>
      <c r="B234" s="55" t="str">
        <f t="shared" si="28"/>
        <v>1441|1440011|293|2025|282</v>
      </c>
      <c r="C234" s="61" t="str">
        <f t="shared" si="29"/>
        <v>1440011|282</v>
      </c>
      <c r="D234" s="77">
        <v>1441</v>
      </c>
      <c r="E234" s="77">
        <v>1440011</v>
      </c>
      <c r="F234" s="75" t="str">
        <f t="shared" si="30"/>
        <v>293/2025</v>
      </c>
      <c r="G234" s="77">
        <v>293</v>
      </c>
      <c r="H234" s="77">
        <v>2025</v>
      </c>
      <c r="I234" s="75" t="str">
        <f t="shared" si="31"/>
        <v>10.1</v>
      </c>
      <c r="J234" s="31">
        <v>10</v>
      </c>
      <c r="K234" s="31">
        <v>1</v>
      </c>
      <c r="L234" s="31">
        <v>5487631000109</v>
      </c>
      <c r="M234" s="32" t="s">
        <v>293</v>
      </c>
      <c r="N234" s="31">
        <v>9329</v>
      </c>
      <c r="O234" s="32" t="s">
        <v>294</v>
      </c>
      <c r="P234" s="18">
        <v>45807</v>
      </c>
      <c r="Q234" s="31">
        <v>6</v>
      </c>
      <c r="R234" s="33">
        <v>2280</v>
      </c>
      <c r="S234" s="33">
        <v>0</v>
      </c>
      <c r="T234" s="33">
        <v>0</v>
      </c>
      <c r="U234" s="72">
        <f t="shared" si="32"/>
        <v>2280</v>
      </c>
      <c r="V234" s="18">
        <f>IF(X234&lt;&gt;"Liquidação Cancelada",VLOOKUP(B234,'BASE DE DADOS OPS'!$B$4:$P$9650,10,FALSE),"Liquidação Cancelada")</f>
        <v>45807</v>
      </c>
      <c r="W234" s="35">
        <f t="shared" si="33"/>
        <v>0</v>
      </c>
      <c r="X234" s="31">
        <f>VLOOKUP(A234,'BASE DE DADOS OPS'!$A$4:$P$9650,12,FALSE)</f>
        <v>282</v>
      </c>
      <c r="Y234" s="4">
        <f>IF(X234&lt;&gt;"Liquidação Cancelada",VLOOKUP(B234,'BASE DE DADOS OPS'!$B$5:$P$9635,12,FALSE),"Liquidação Cancelada")</f>
        <v>2280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2280</v>
      </c>
      <c r="AB234" s="4">
        <f t="shared" si="34"/>
        <v>2280</v>
      </c>
      <c r="AC234" s="3">
        <f t="shared" si="35"/>
        <v>0</v>
      </c>
      <c r="AD234" s="62"/>
    </row>
    <row r="235" spans="1:30" ht="24.95" customHeight="1" x14ac:dyDescent="0.2">
      <c r="A235" s="55" t="str">
        <f t="shared" si="27"/>
        <v>1441|1440011|317|2025|19201128000141|3702|34970,36</v>
      </c>
      <c r="B235" s="55" t="str">
        <f t="shared" si="28"/>
        <v>1441|1440011|317|2025|3434</v>
      </c>
      <c r="C235" s="61" t="str">
        <f t="shared" si="29"/>
        <v>1440011|3434</v>
      </c>
      <c r="D235" s="77">
        <v>1441</v>
      </c>
      <c r="E235" s="77">
        <v>1440011</v>
      </c>
      <c r="F235" s="75" t="str">
        <f t="shared" si="30"/>
        <v>317/2025</v>
      </c>
      <c r="G235" s="77">
        <v>317</v>
      </c>
      <c r="H235" s="77">
        <v>2025</v>
      </c>
      <c r="I235" s="75" t="str">
        <f t="shared" si="31"/>
        <v>10.1</v>
      </c>
      <c r="J235" s="31">
        <v>10</v>
      </c>
      <c r="K235" s="31">
        <v>1</v>
      </c>
      <c r="L235" s="31">
        <v>19201128000141</v>
      </c>
      <c r="M235" s="32" t="s">
        <v>240</v>
      </c>
      <c r="N235" s="31">
        <v>3702</v>
      </c>
      <c r="O235" s="32" t="s">
        <v>241</v>
      </c>
      <c r="P235" s="18">
        <v>45807</v>
      </c>
      <c r="Q235" s="31">
        <v>1</v>
      </c>
      <c r="R235" s="33">
        <v>34970.36</v>
      </c>
      <c r="S235" s="33">
        <v>0</v>
      </c>
      <c r="T235" s="33">
        <v>0</v>
      </c>
      <c r="U235" s="72">
        <f t="shared" si="32"/>
        <v>34970.36</v>
      </c>
      <c r="V235" s="18">
        <f>IF(X235&lt;&gt;"Liquidação Cancelada",VLOOKUP(B235,'BASE DE DADOS OPS'!$B$4:$P$9650,10,FALSE),"Liquidação Cancelada")</f>
        <v>45810</v>
      </c>
      <c r="W235" s="35">
        <f t="shared" si="33"/>
        <v>1</v>
      </c>
      <c r="X235" s="31">
        <f>VLOOKUP(A235,'BASE DE DADOS OPS'!$A$4:$P$9650,12,FALSE)</f>
        <v>3434</v>
      </c>
      <c r="Y235" s="4">
        <f>IF(X235&lt;&gt;"Liquidação Cancelada",VLOOKUP(B235,'BASE DE DADOS OPS'!$B$5:$P$9635,12,FALSE),"Liquidação Cancelada")</f>
        <v>34970.36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34970.36</v>
      </c>
      <c r="AB235" s="4">
        <f t="shared" si="34"/>
        <v>34970.36</v>
      </c>
      <c r="AC235" s="3">
        <f t="shared" si="35"/>
        <v>0</v>
      </c>
      <c r="AD235" s="62"/>
    </row>
    <row r="236" spans="1:30" ht="24.95" customHeight="1" x14ac:dyDescent="0.2">
      <c r="A236" s="55" t="str">
        <f t="shared" si="27"/>
        <v>1441|1440005|115|2024|81243735000903|5207|749890,8</v>
      </c>
      <c r="B236" s="55" t="str">
        <f t="shared" si="28"/>
        <v>1441|1440005|115|2024|122</v>
      </c>
      <c r="C236" s="61" t="str">
        <f t="shared" si="29"/>
        <v>1440005|122</v>
      </c>
      <c r="D236" s="77">
        <v>1441</v>
      </c>
      <c r="E236" s="77">
        <v>1440005</v>
      </c>
      <c r="F236" s="75" t="str">
        <f t="shared" si="30"/>
        <v>115/2024</v>
      </c>
      <c r="G236" s="77">
        <v>115</v>
      </c>
      <c r="H236" s="77">
        <v>2024</v>
      </c>
      <c r="I236" s="75" t="str">
        <f t="shared" si="31"/>
        <v>10.1</v>
      </c>
      <c r="J236" s="31">
        <v>10</v>
      </c>
      <c r="K236" s="31">
        <v>1</v>
      </c>
      <c r="L236" s="31">
        <v>81243735000903</v>
      </c>
      <c r="M236" s="32" t="s">
        <v>257</v>
      </c>
      <c r="N236" s="31">
        <v>5207</v>
      </c>
      <c r="O236" s="32" t="s">
        <v>303</v>
      </c>
      <c r="P236" s="18">
        <v>45807</v>
      </c>
      <c r="Q236" s="31">
        <v>1</v>
      </c>
      <c r="R236" s="33">
        <v>749890.8</v>
      </c>
      <c r="S236" s="33">
        <v>0</v>
      </c>
      <c r="T236" s="33">
        <v>0</v>
      </c>
      <c r="U236" s="72">
        <f t="shared" si="32"/>
        <v>749890.8</v>
      </c>
      <c r="V236" s="18">
        <f>IF(X236&lt;&gt;"Liquidação Cancelada",VLOOKUP(B236,'BASE DE DADOS OPS'!$B$4:$P$9650,10,FALSE),"Liquidação Cancelada")</f>
        <v>45810</v>
      </c>
      <c r="W236" s="35">
        <f t="shared" si="33"/>
        <v>1</v>
      </c>
      <c r="X236" s="31">
        <f>VLOOKUP(A236,'BASE DE DADOS OPS'!$A$4:$P$9650,12,FALSE)</f>
        <v>122</v>
      </c>
      <c r="Y236" s="4">
        <f>IF(X236&lt;&gt;"Liquidação Cancelada",VLOOKUP(B236,'BASE DE DADOS OPS'!$B$5:$P$9635,12,FALSE),"Liquidação Cancelada")</f>
        <v>749890.79999999993</v>
      </c>
      <c r="Z236" s="4">
        <f>IF(X236&lt;&gt;"Liquidação Cancelada",VLOOKUP(B236,'BASE DE DADOS OPS'!$B$5:$P$9635,14,FALSE),"Liquidação Cancelada")</f>
        <v>8998.69</v>
      </c>
      <c r="AA236" s="4">
        <f>IF(X236&lt;&gt;"Liquidação Cancelada",VLOOKUP(B236,'BASE DE DADOS OPS'!$B$5:$P$9635,13,FALSE),"Liquidação Cancelada")</f>
        <v>740892.11</v>
      </c>
      <c r="AB236" s="4">
        <f t="shared" si="34"/>
        <v>740892.11</v>
      </c>
      <c r="AC236" s="3">
        <f t="shared" si="35"/>
        <v>1.1641532182693481E-10</v>
      </c>
      <c r="AD236" s="62"/>
    </row>
  </sheetData>
  <sheetProtection algorithmName="SHA-512" hashValue="xw+ska9C/8GJMkUZ3p/4OXqI9zhWdAk5OP5RRhHEkvjDRkJOn/Mfc81Kqh56y4pKqp8G4J5Q6nqBAMFE3J3zdA==" saltValue="YXdLJ85b1C+Mew3dVt57QA==" spinCount="100000" sheet="1" formatCells="0" formatColumns="0" formatRows="0" insertColumns="0" insertRows="0" deleteColumns="0" deleteRows="0" sort="0" autoFilter="0" pivotTables="0"/>
  <protectedRanges>
    <protectedRange sqref="AD5:AD1048575" name="Intervalo18"/>
    <protectedRange sqref="J241:T1048575" name="Intervalo17"/>
    <protectedRange sqref="G241:H1048575" name="Intervalo16"/>
    <protectedRange sqref="D241:E1048575" name="Intervalo15"/>
    <protectedRange sqref="U5:U1048575 I5:S240 F5:F240 D241:T1048575" name="Intervalo1"/>
    <protectedRange sqref="X5:AB1048575" name="Intervalo2"/>
    <protectedRange sqref="J5:T240 AD5:AD1048575" name="Intervalo3"/>
    <protectedRange sqref="D237:E240" name="Intervalo3_1"/>
    <protectedRange sqref="D237:E240" name="Intervalo1_1"/>
    <protectedRange sqref="G237:H240" name="Intervalo3_29"/>
    <protectedRange sqref="G237:H240" name="Intervalo1_39"/>
    <protectedRange sqref="T5:T240" name="Intervalo2_30"/>
    <protectedRange sqref="D5:E236" name="Intervalo3_2"/>
    <protectedRange sqref="D5:E236" name="Intervalo1_2"/>
    <protectedRange sqref="G5:H236" name="Intervalo3_3"/>
    <protectedRange sqref="G5:H236" name="Intervalo1_3"/>
  </protectedRanges>
  <autoFilter ref="A4:AD236">
    <sortState ref="A5:AD236">
      <sortCondition ref="P4:P236"/>
    </sortState>
  </autoFilter>
  <mergeCells count="2">
    <mergeCell ref="D2:S2"/>
    <mergeCell ref="T2:AD2"/>
  </mergeCells>
  <conditionalFormatting sqref="W5:W23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3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36">
    <cfRule type="duplicateValues" dxfId="1" priority="19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0"/>
  <sheetViews>
    <sheetView topLeftCell="F211" zoomScale="85" zoomScaleNormal="85" workbookViewId="0">
      <selection activeCell="F5" sqref="F5:P237"/>
    </sheetView>
  </sheetViews>
  <sheetFormatPr defaultRowHeight="24.95" customHeight="1" x14ac:dyDescent="0.2"/>
  <cols>
    <col min="1" max="1" width="22.140625" style="40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7" si="0">B5&amp;"|"&amp;C5&amp;"|"&amp;D5&amp;"|"&amp;E5&amp;"|"&amp;M5</f>
        <v>1441|1440005|2|2025|4</v>
      </c>
      <c r="B5" s="31">
        <v>1441</v>
      </c>
      <c r="C5" s="31">
        <v>1440005</v>
      </c>
      <c r="D5" s="31">
        <v>2</v>
      </c>
      <c r="E5" s="31">
        <v>2025</v>
      </c>
      <c r="F5" s="31">
        <v>10</v>
      </c>
      <c r="G5" s="31">
        <v>1</v>
      </c>
      <c r="H5" s="31">
        <v>201182000169</v>
      </c>
      <c r="I5" s="32" t="s">
        <v>105</v>
      </c>
      <c r="J5" s="31">
        <v>3008</v>
      </c>
      <c r="K5" s="32" t="s">
        <v>106</v>
      </c>
      <c r="L5" s="18">
        <v>45790</v>
      </c>
      <c r="M5" s="31">
        <v>4</v>
      </c>
      <c r="N5" s="33">
        <v>4781</v>
      </c>
      <c r="O5" s="33">
        <v>0</v>
      </c>
      <c r="P5" s="33">
        <v>0</v>
      </c>
      <c r="Q5" s="72">
        <f>N5-O5-P5</f>
        <v>4781</v>
      </c>
    </row>
    <row r="6" spans="1:17" ht="24.95" customHeight="1" x14ac:dyDescent="0.2">
      <c r="A6" s="77" t="str">
        <f t="shared" si="0"/>
        <v>1441|1440005|3|2025|1</v>
      </c>
      <c r="B6" s="77">
        <v>1441</v>
      </c>
      <c r="C6" s="77">
        <v>1440005</v>
      </c>
      <c r="D6" s="77">
        <v>3</v>
      </c>
      <c r="E6" s="77">
        <v>2025</v>
      </c>
      <c r="F6" s="77">
        <v>10</v>
      </c>
      <c r="G6" s="77">
        <v>1</v>
      </c>
      <c r="H6" s="77">
        <v>66455593000199</v>
      </c>
      <c r="I6" s="78" t="s">
        <v>107</v>
      </c>
      <c r="J6" s="77">
        <v>5214</v>
      </c>
      <c r="K6" s="78" t="s">
        <v>108</v>
      </c>
      <c r="L6" s="79">
        <v>45790</v>
      </c>
      <c r="M6" s="77">
        <v>1</v>
      </c>
      <c r="N6" s="80">
        <v>24268.5</v>
      </c>
      <c r="O6" s="80">
        <v>0</v>
      </c>
      <c r="P6" s="80">
        <v>0</v>
      </c>
      <c r="Q6" s="72">
        <f t="shared" ref="Q6:Q68" si="1">N6-O6-P6</f>
        <v>24268.5</v>
      </c>
    </row>
    <row r="7" spans="1:17" ht="24.95" customHeight="1" x14ac:dyDescent="0.2">
      <c r="A7" s="77" t="str">
        <f t="shared" si="0"/>
        <v>1441|1440005|7|2025|5</v>
      </c>
      <c r="B7" s="77">
        <v>1441</v>
      </c>
      <c r="C7" s="77">
        <v>1440005</v>
      </c>
      <c r="D7" s="77">
        <v>7</v>
      </c>
      <c r="E7" s="77">
        <v>2025</v>
      </c>
      <c r="F7" s="77">
        <v>10</v>
      </c>
      <c r="G7" s="77">
        <v>1</v>
      </c>
      <c r="H7" s="77">
        <v>58069360000120</v>
      </c>
      <c r="I7" s="78" t="s">
        <v>109</v>
      </c>
      <c r="J7" s="77">
        <v>4006</v>
      </c>
      <c r="K7" s="78" t="s">
        <v>57</v>
      </c>
      <c r="L7" s="79">
        <v>45791</v>
      </c>
      <c r="M7" s="77">
        <v>5</v>
      </c>
      <c r="N7" s="80">
        <v>13049.06</v>
      </c>
      <c r="O7" s="80">
        <v>0</v>
      </c>
      <c r="P7" s="80">
        <v>0</v>
      </c>
      <c r="Q7" s="72">
        <f t="shared" si="1"/>
        <v>13049.06</v>
      </c>
    </row>
    <row r="8" spans="1:17" ht="24.95" customHeight="1" x14ac:dyDescent="0.2">
      <c r="A8" s="77" t="str">
        <f t="shared" si="0"/>
        <v>1441|1440005|7|2025|6</v>
      </c>
      <c r="B8" s="77">
        <v>1441</v>
      </c>
      <c r="C8" s="77">
        <v>1440005</v>
      </c>
      <c r="D8" s="77">
        <v>7</v>
      </c>
      <c r="E8" s="77">
        <v>2025</v>
      </c>
      <c r="F8" s="77">
        <v>10</v>
      </c>
      <c r="G8" s="77">
        <v>1</v>
      </c>
      <c r="H8" s="77">
        <v>58069360000120</v>
      </c>
      <c r="I8" s="78" t="s">
        <v>109</v>
      </c>
      <c r="J8" s="77">
        <v>4006</v>
      </c>
      <c r="K8" s="78" t="s">
        <v>57</v>
      </c>
      <c r="L8" s="79">
        <v>45796</v>
      </c>
      <c r="M8" s="77">
        <v>6</v>
      </c>
      <c r="N8" s="80">
        <v>51130.16</v>
      </c>
      <c r="O8" s="80">
        <v>0</v>
      </c>
      <c r="P8" s="80">
        <v>0</v>
      </c>
      <c r="Q8" s="72">
        <f t="shared" si="1"/>
        <v>51130.16</v>
      </c>
    </row>
    <row r="9" spans="1:17" ht="24.95" customHeight="1" x14ac:dyDescent="0.2">
      <c r="A9" s="77" t="str">
        <f t="shared" si="0"/>
        <v>1441|1440005|7|2025|7</v>
      </c>
      <c r="B9" s="77">
        <v>1441</v>
      </c>
      <c r="C9" s="77">
        <v>1440005</v>
      </c>
      <c r="D9" s="77">
        <v>7</v>
      </c>
      <c r="E9" s="77">
        <v>2025</v>
      </c>
      <c r="F9" s="77">
        <v>10</v>
      </c>
      <c r="G9" s="77">
        <v>1</v>
      </c>
      <c r="H9" s="77">
        <v>58069360000120</v>
      </c>
      <c r="I9" s="78" t="s">
        <v>109</v>
      </c>
      <c r="J9" s="77">
        <v>4006</v>
      </c>
      <c r="K9" s="78" t="s">
        <v>57</v>
      </c>
      <c r="L9" s="79">
        <v>45799</v>
      </c>
      <c r="M9" s="77">
        <v>7</v>
      </c>
      <c r="N9" s="80">
        <v>44765.54</v>
      </c>
      <c r="O9" s="80">
        <v>0</v>
      </c>
      <c r="P9" s="80">
        <v>0</v>
      </c>
      <c r="Q9" s="72">
        <f t="shared" si="1"/>
        <v>44765.54</v>
      </c>
    </row>
    <row r="10" spans="1:17" ht="24.95" customHeight="1" x14ac:dyDescent="0.2">
      <c r="A10" s="77" t="str">
        <f t="shared" si="0"/>
        <v>1441|1440005|7|2025|8</v>
      </c>
      <c r="B10" s="77">
        <v>1441</v>
      </c>
      <c r="C10" s="77">
        <v>1440005</v>
      </c>
      <c r="D10" s="77">
        <v>7</v>
      </c>
      <c r="E10" s="77">
        <v>2025</v>
      </c>
      <c r="F10" s="77">
        <v>10</v>
      </c>
      <c r="G10" s="77">
        <v>1</v>
      </c>
      <c r="H10" s="77">
        <v>58069360000120</v>
      </c>
      <c r="I10" s="78" t="s">
        <v>109</v>
      </c>
      <c r="J10" s="77">
        <v>4006</v>
      </c>
      <c r="K10" s="78" t="s">
        <v>57</v>
      </c>
      <c r="L10" s="79">
        <v>45807</v>
      </c>
      <c r="M10" s="77">
        <v>8</v>
      </c>
      <c r="N10" s="80">
        <v>174733.79</v>
      </c>
      <c r="O10" s="80">
        <v>0</v>
      </c>
      <c r="P10" s="80">
        <v>0</v>
      </c>
      <c r="Q10" s="72">
        <f t="shared" si="1"/>
        <v>174733.79</v>
      </c>
    </row>
    <row r="11" spans="1:17" ht="24.95" customHeight="1" x14ac:dyDescent="0.2">
      <c r="A11" s="77" t="str">
        <f t="shared" si="0"/>
        <v>1441|1440005|14|2025|3</v>
      </c>
      <c r="B11" s="77">
        <v>1441</v>
      </c>
      <c r="C11" s="77">
        <v>1440005</v>
      </c>
      <c r="D11" s="77">
        <v>14</v>
      </c>
      <c r="E11" s="77">
        <v>2025</v>
      </c>
      <c r="F11" s="77">
        <v>10</v>
      </c>
      <c r="G11" s="77">
        <v>1</v>
      </c>
      <c r="H11" s="77">
        <v>17138140000123</v>
      </c>
      <c r="I11" s="78" t="s">
        <v>110</v>
      </c>
      <c r="J11" s="77">
        <v>3008</v>
      </c>
      <c r="K11" s="78" t="s">
        <v>106</v>
      </c>
      <c r="L11" s="79">
        <v>45790</v>
      </c>
      <c r="M11" s="77">
        <v>3</v>
      </c>
      <c r="N11" s="80">
        <v>24000</v>
      </c>
      <c r="O11" s="80">
        <v>0</v>
      </c>
      <c r="P11" s="80">
        <v>0</v>
      </c>
      <c r="Q11" s="72">
        <f t="shared" si="1"/>
        <v>24000</v>
      </c>
    </row>
    <row r="12" spans="1:17" ht="24.95" customHeight="1" x14ac:dyDescent="0.2">
      <c r="A12" s="77" t="str">
        <f t="shared" si="0"/>
        <v>1441|1440005|15|2025|2</v>
      </c>
      <c r="B12" s="77">
        <v>1441</v>
      </c>
      <c r="C12" s="77">
        <v>1440005</v>
      </c>
      <c r="D12" s="77">
        <v>15</v>
      </c>
      <c r="E12" s="77">
        <v>2025</v>
      </c>
      <c r="F12" s="77">
        <v>10</v>
      </c>
      <c r="G12" s="77">
        <v>1</v>
      </c>
      <c r="H12" s="77">
        <v>27386559000158</v>
      </c>
      <c r="I12" s="78" t="s">
        <v>111</v>
      </c>
      <c r="J12" s="77">
        <v>3008</v>
      </c>
      <c r="K12" s="78" t="s">
        <v>106</v>
      </c>
      <c r="L12" s="79">
        <v>45793</v>
      </c>
      <c r="M12" s="77">
        <v>2</v>
      </c>
      <c r="N12" s="80">
        <v>1341.2</v>
      </c>
      <c r="O12" s="80">
        <v>0</v>
      </c>
      <c r="P12" s="80">
        <v>0</v>
      </c>
      <c r="Q12" s="72">
        <f t="shared" si="1"/>
        <v>1341.2</v>
      </c>
    </row>
    <row r="13" spans="1:17" ht="24.95" customHeight="1" x14ac:dyDescent="0.2">
      <c r="A13" s="77" t="str">
        <f t="shared" si="0"/>
        <v>1441|1440005|18|2025|3</v>
      </c>
      <c r="B13" s="77">
        <v>1441</v>
      </c>
      <c r="C13" s="77">
        <v>1440005</v>
      </c>
      <c r="D13" s="77">
        <v>18</v>
      </c>
      <c r="E13" s="77">
        <v>2025</v>
      </c>
      <c r="F13" s="77">
        <v>10</v>
      </c>
      <c r="G13" s="77">
        <v>1</v>
      </c>
      <c r="H13" s="77">
        <v>13743953000191</v>
      </c>
      <c r="I13" s="78" t="s">
        <v>112</v>
      </c>
      <c r="J13" s="77">
        <v>3008</v>
      </c>
      <c r="K13" s="78" t="s">
        <v>106</v>
      </c>
      <c r="L13" s="79">
        <v>45790</v>
      </c>
      <c r="M13" s="77">
        <v>3</v>
      </c>
      <c r="N13" s="80">
        <v>769.7</v>
      </c>
      <c r="O13" s="80">
        <v>0</v>
      </c>
      <c r="P13" s="80">
        <v>0</v>
      </c>
      <c r="Q13" s="72">
        <f t="shared" si="1"/>
        <v>769.7</v>
      </c>
    </row>
    <row r="14" spans="1:17" ht="24.95" customHeight="1" x14ac:dyDescent="0.2">
      <c r="A14" s="77" t="str">
        <f t="shared" si="0"/>
        <v>1441|1440005|19|2025|6</v>
      </c>
      <c r="B14" s="77">
        <v>1441</v>
      </c>
      <c r="C14" s="77">
        <v>1440005</v>
      </c>
      <c r="D14" s="77">
        <v>19</v>
      </c>
      <c r="E14" s="77">
        <v>2025</v>
      </c>
      <c r="F14" s="77">
        <v>10</v>
      </c>
      <c r="G14" s="77">
        <v>1</v>
      </c>
      <c r="H14" s="77">
        <v>26759927000101</v>
      </c>
      <c r="I14" s="78" t="s">
        <v>113</v>
      </c>
      <c r="J14" s="77">
        <v>3017</v>
      </c>
      <c r="K14" s="78" t="s">
        <v>114</v>
      </c>
      <c r="L14" s="79">
        <v>45789</v>
      </c>
      <c r="M14" s="77">
        <v>6</v>
      </c>
      <c r="N14" s="80">
        <v>2484.8000000000002</v>
      </c>
      <c r="O14" s="80">
        <v>0</v>
      </c>
      <c r="P14" s="80">
        <v>0</v>
      </c>
      <c r="Q14" s="72">
        <f t="shared" si="1"/>
        <v>2484.8000000000002</v>
      </c>
    </row>
    <row r="15" spans="1:17" ht="24.95" customHeight="1" x14ac:dyDescent="0.2">
      <c r="A15" s="77" t="str">
        <f t="shared" si="0"/>
        <v>1441|1440005|37|2025|1</v>
      </c>
      <c r="B15" s="77">
        <v>1441</v>
      </c>
      <c r="C15" s="77">
        <v>1440005</v>
      </c>
      <c r="D15" s="77">
        <v>37</v>
      </c>
      <c r="E15" s="77">
        <v>2025</v>
      </c>
      <c r="F15" s="77">
        <v>10</v>
      </c>
      <c r="G15" s="77">
        <v>1</v>
      </c>
      <c r="H15" s="77">
        <v>38588648000101</v>
      </c>
      <c r="I15" s="78" t="s">
        <v>115</v>
      </c>
      <c r="J15" s="77">
        <v>3005</v>
      </c>
      <c r="K15" s="78" t="s">
        <v>116</v>
      </c>
      <c r="L15" s="79">
        <v>45797</v>
      </c>
      <c r="M15" s="77">
        <v>1</v>
      </c>
      <c r="N15" s="80">
        <v>846</v>
      </c>
      <c r="O15" s="80">
        <v>0</v>
      </c>
      <c r="P15" s="80">
        <v>0</v>
      </c>
      <c r="Q15" s="72">
        <f t="shared" si="1"/>
        <v>846</v>
      </c>
    </row>
    <row r="16" spans="1:17" ht="24.95" customHeight="1" x14ac:dyDescent="0.2">
      <c r="A16" s="77" t="str">
        <f t="shared" si="0"/>
        <v>1441|1440005|38|2025|1</v>
      </c>
      <c r="B16" s="77">
        <v>1441</v>
      </c>
      <c r="C16" s="77">
        <v>1440005</v>
      </c>
      <c r="D16" s="77">
        <v>38</v>
      </c>
      <c r="E16" s="77">
        <v>2025</v>
      </c>
      <c r="F16" s="77">
        <v>10</v>
      </c>
      <c r="G16" s="77">
        <v>1</v>
      </c>
      <c r="H16" s="77">
        <v>38588648000101</v>
      </c>
      <c r="I16" s="78" t="s">
        <v>115</v>
      </c>
      <c r="J16" s="77">
        <v>5212</v>
      </c>
      <c r="K16" s="78" t="s">
        <v>54</v>
      </c>
      <c r="L16" s="79">
        <v>45798</v>
      </c>
      <c r="M16" s="77">
        <v>1</v>
      </c>
      <c r="N16" s="80">
        <v>7616.1</v>
      </c>
      <c r="O16" s="80">
        <v>0</v>
      </c>
      <c r="P16" s="80">
        <v>0</v>
      </c>
      <c r="Q16" s="72">
        <f t="shared" si="1"/>
        <v>7616.1</v>
      </c>
    </row>
    <row r="17" spans="1:17" ht="24.95" customHeight="1" x14ac:dyDescent="0.2">
      <c r="A17" s="77" t="str">
        <f t="shared" si="0"/>
        <v>1441|1440005|39|2025|1</v>
      </c>
      <c r="B17" s="77">
        <v>1441</v>
      </c>
      <c r="C17" s="77">
        <v>1440005</v>
      </c>
      <c r="D17" s="77">
        <v>39</v>
      </c>
      <c r="E17" s="77">
        <v>2025</v>
      </c>
      <c r="F17" s="77">
        <v>10</v>
      </c>
      <c r="G17" s="77">
        <v>1</v>
      </c>
      <c r="H17" s="77">
        <v>41156351000173</v>
      </c>
      <c r="I17" s="78" t="s">
        <v>117</v>
      </c>
      <c r="J17" s="77">
        <v>5212</v>
      </c>
      <c r="K17" s="78" t="s">
        <v>54</v>
      </c>
      <c r="L17" s="79">
        <v>45791</v>
      </c>
      <c r="M17" s="77">
        <v>1</v>
      </c>
      <c r="N17" s="80">
        <v>50375</v>
      </c>
      <c r="O17" s="80">
        <v>0</v>
      </c>
      <c r="P17" s="80">
        <v>0</v>
      </c>
      <c r="Q17" s="72">
        <f t="shared" si="1"/>
        <v>50375</v>
      </c>
    </row>
    <row r="18" spans="1:17" ht="24.95" customHeight="1" x14ac:dyDescent="0.2">
      <c r="A18" s="77" t="str">
        <f t="shared" si="0"/>
        <v>1441|1440006|1|2025|3</v>
      </c>
      <c r="B18" s="77">
        <v>1441</v>
      </c>
      <c r="C18" s="77">
        <v>1440006</v>
      </c>
      <c r="D18" s="77">
        <v>1</v>
      </c>
      <c r="E18" s="77">
        <v>2025</v>
      </c>
      <c r="F18" s="77">
        <v>10</v>
      </c>
      <c r="G18" s="77">
        <v>1</v>
      </c>
      <c r="H18" s="77">
        <v>1017250000105</v>
      </c>
      <c r="I18" s="78" t="s">
        <v>118</v>
      </c>
      <c r="J18" s="77">
        <v>3304</v>
      </c>
      <c r="K18" s="78" t="s">
        <v>119</v>
      </c>
      <c r="L18" s="79">
        <v>45792</v>
      </c>
      <c r="M18" s="77">
        <v>3</v>
      </c>
      <c r="N18" s="80">
        <v>685.49</v>
      </c>
      <c r="O18" s="80">
        <v>0</v>
      </c>
      <c r="P18" s="80">
        <v>0</v>
      </c>
      <c r="Q18" s="72">
        <f t="shared" si="1"/>
        <v>685.49</v>
      </c>
    </row>
    <row r="19" spans="1:17" ht="24.95" customHeight="1" x14ac:dyDescent="0.2">
      <c r="A19" s="77" t="str">
        <f t="shared" si="0"/>
        <v>1441|1440006|19|2025|1</v>
      </c>
      <c r="B19" s="77">
        <v>1441</v>
      </c>
      <c r="C19" s="77">
        <v>1440006</v>
      </c>
      <c r="D19" s="77">
        <v>19</v>
      </c>
      <c r="E19" s="77">
        <v>2025</v>
      </c>
      <c r="F19" s="77">
        <v>10</v>
      </c>
      <c r="G19" s="77">
        <v>1</v>
      </c>
      <c r="H19" s="77">
        <v>34342601000102</v>
      </c>
      <c r="I19" s="78" t="s">
        <v>120</v>
      </c>
      <c r="J19" s="77">
        <v>3948</v>
      </c>
      <c r="K19" s="78" t="s">
        <v>82</v>
      </c>
      <c r="L19" s="79">
        <v>45803</v>
      </c>
      <c r="M19" s="77">
        <v>1</v>
      </c>
      <c r="N19" s="80">
        <v>10064</v>
      </c>
      <c r="O19" s="80">
        <v>0</v>
      </c>
      <c r="P19" s="80">
        <v>0</v>
      </c>
      <c r="Q19" s="72">
        <f t="shared" si="1"/>
        <v>10064</v>
      </c>
    </row>
    <row r="20" spans="1:17" ht="24.95" customHeight="1" x14ac:dyDescent="0.2">
      <c r="A20" s="77" t="str">
        <f t="shared" si="0"/>
        <v>1441|1440006|32|2025|1</v>
      </c>
      <c r="B20" s="77">
        <v>1441</v>
      </c>
      <c r="C20" s="77">
        <v>1440006</v>
      </c>
      <c r="D20" s="77">
        <v>32</v>
      </c>
      <c r="E20" s="77">
        <v>2025</v>
      </c>
      <c r="F20" s="77">
        <v>10</v>
      </c>
      <c r="G20" s="77">
        <v>1</v>
      </c>
      <c r="H20" s="77">
        <v>44825501000263</v>
      </c>
      <c r="I20" s="78" t="s">
        <v>122</v>
      </c>
      <c r="J20" s="77">
        <v>3948</v>
      </c>
      <c r="K20" s="78" t="s">
        <v>82</v>
      </c>
      <c r="L20" s="79">
        <v>45800</v>
      </c>
      <c r="M20" s="77">
        <v>1</v>
      </c>
      <c r="N20" s="80">
        <v>4500</v>
      </c>
      <c r="O20" s="80">
        <v>0</v>
      </c>
      <c r="P20" s="80">
        <v>0</v>
      </c>
      <c r="Q20" s="72">
        <f t="shared" si="1"/>
        <v>4500</v>
      </c>
    </row>
    <row r="21" spans="1:17" ht="24.95" customHeight="1" x14ac:dyDescent="0.2">
      <c r="A21" s="77" t="str">
        <f t="shared" si="0"/>
        <v>1441|1440011|55|2025|2</v>
      </c>
      <c r="B21" s="77">
        <v>1441</v>
      </c>
      <c r="C21" s="77">
        <v>1440011</v>
      </c>
      <c r="D21" s="77">
        <v>55</v>
      </c>
      <c r="E21" s="77">
        <v>2025</v>
      </c>
      <c r="F21" s="77">
        <v>10</v>
      </c>
      <c r="G21" s="77">
        <v>1</v>
      </c>
      <c r="H21" s="77">
        <v>52078371000190</v>
      </c>
      <c r="I21" s="78" t="s">
        <v>123</v>
      </c>
      <c r="J21" s="77">
        <v>3919</v>
      </c>
      <c r="K21" s="78" t="s">
        <v>124</v>
      </c>
      <c r="L21" s="79">
        <v>45797</v>
      </c>
      <c r="M21" s="77">
        <v>2</v>
      </c>
      <c r="N21" s="80">
        <v>466</v>
      </c>
      <c r="O21" s="80">
        <v>0</v>
      </c>
      <c r="P21" s="80">
        <v>0</v>
      </c>
      <c r="Q21" s="72">
        <f t="shared" si="1"/>
        <v>466</v>
      </c>
    </row>
    <row r="22" spans="1:17" ht="24.95" customHeight="1" x14ac:dyDescent="0.2">
      <c r="A22" s="77" t="str">
        <f t="shared" si="0"/>
        <v>1441|1440011|57|2025|6</v>
      </c>
      <c r="B22" s="77">
        <v>1441</v>
      </c>
      <c r="C22" s="77">
        <v>1440011</v>
      </c>
      <c r="D22" s="77">
        <v>57</v>
      </c>
      <c r="E22" s="77">
        <v>2025</v>
      </c>
      <c r="F22" s="77">
        <v>10</v>
      </c>
      <c r="G22" s="77">
        <v>1</v>
      </c>
      <c r="H22" s="77">
        <v>1017250000105</v>
      </c>
      <c r="I22" s="78" t="s">
        <v>118</v>
      </c>
      <c r="J22" s="77">
        <v>3304</v>
      </c>
      <c r="K22" s="78" t="s">
        <v>119</v>
      </c>
      <c r="L22" s="79">
        <v>45792</v>
      </c>
      <c r="M22" s="77">
        <v>6</v>
      </c>
      <c r="N22" s="80">
        <v>18831.82</v>
      </c>
      <c r="O22" s="80">
        <v>0</v>
      </c>
      <c r="P22" s="80">
        <v>0</v>
      </c>
      <c r="Q22" s="72">
        <f t="shared" si="1"/>
        <v>18831.82</v>
      </c>
    </row>
    <row r="23" spans="1:17" ht="24.95" customHeight="1" x14ac:dyDescent="0.2">
      <c r="A23" s="77" t="str">
        <f t="shared" si="0"/>
        <v>1441|1440011|57|2025|7</v>
      </c>
      <c r="B23" s="77">
        <v>1441</v>
      </c>
      <c r="C23" s="77">
        <v>1440011</v>
      </c>
      <c r="D23" s="77">
        <v>57</v>
      </c>
      <c r="E23" s="77">
        <v>2025</v>
      </c>
      <c r="F23" s="77">
        <v>10</v>
      </c>
      <c r="G23" s="77">
        <v>1</v>
      </c>
      <c r="H23" s="77">
        <v>1017250000105</v>
      </c>
      <c r="I23" s="78" t="s">
        <v>118</v>
      </c>
      <c r="J23" s="77">
        <v>3304</v>
      </c>
      <c r="K23" s="78" t="s">
        <v>119</v>
      </c>
      <c r="L23" s="79">
        <v>45792</v>
      </c>
      <c r="M23" s="77">
        <v>7</v>
      </c>
      <c r="N23" s="80">
        <v>8936.76</v>
      </c>
      <c r="O23" s="80">
        <v>0</v>
      </c>
      <c r="P23" s="80">
        <v>0</v>
      </c>
      <c r="Q23" s="72">
        <f t="shared" si="1"/>
        <v>8936.76</v>
      </c>
    </row>
    <row r="24" spans="1:17" ht="24.95" customHeight="1" x14ac:dyDescent="0.2">
      <c r="A24" s="77" t="str">
        <f t="shared" si="0"/>
        <v>1441|1440011|64|2025|4</v>
      </c>
      <c r="B24" s="77">
        <v>1441</v>
      </c>
      <c r="C24" s="77">
        <v>1440011</v>
      </c>
      <c r="D24" s="77">
        <v>64</v>
      </c>
      <c r="E24" s="77">
        <v>2025</v>
      </c>
      <c r="F24" s="77">
        <v>10</v>
      </c>
      <c r="G24" s="77">
        <v>1</v>
      </c>
      <c r="H24" s="77">
        <v>26791960663</v>
      </c>
      <c r="I24" s="78" t="s">
        <v>125</v>
      </c>
      <c r="J24" s="77">
        <v>3611</v>
      </c>
      <c r="K24" s="78" t="s">
        <v>126</v>
      </c>
      <c r="L24" s="79">
        <v>45786</v>
      </c>
      <c r="M24" s="77">
        <v>4</v>
      </c>
      <c r="N24" s="80">
        <v>4899.17</v>
      </c>
      <c r="O24" s="80">
        <v>0</v>
      </c>
      <c r="P24" s="80">
        <v>0</v>
      </c>
      <c r="Q24" s="72">
        <f t="shared" si="1"/>
        <v>4899.17</v>
      </c>
    </row>
    <row r="25" spans="1:17" ht="24.95" customHeight="1" x14ac:dyDescent="0.2">
      <c r="A25" s="77" t="str">
        <f t="shared" si="0"/>
        <v>1441|1440011|65|2025|4</v>
      </c>
      <c r="B25" s="77">
        <v>1441</v>
      </c>
      <c r="C25" s="77">
        <v>1440011</v>
      </c>
      <c r="D25" s="77">
        <v>65</v>
      </c>
      <c r="E25" s="77">
        <v>2025</v>
      </c>
      <c r="F25" s="77">
        <v>10</v>
      </c>
      <c r="G25" s="77">
        <v>1</v>
      </c>
      <c r="H25" s="77">
        <v>96593172804</v>
      </c>
      <c r="I25" s="78" t="s">
        <v>127</v>
      </c>
      <c r="J25" s="77">
        <v>3611</v>
      </c>
      <c r="K25" s="78" t="s">
        <v>126</v>
      </c>
      <c r="L25" s="79">
        <v>45786</v>
      </c>
      <c r="M25" s="77">
        <v>4</v>
      </c>
      <c r="N25" s="80">
        <v>1641.68</v>
      </c>
      <c r="O25" s="80">
        <v>0</v>
      </c>
      <c r="P25" s="80">
        <v>0</v>
      </c>
      <c r="Q25" s="72">
        <f t="shared" si="1"/>
        <v>1641.68</v>
      </c>
    </row>
    <row r="26" spans="1:17" ht="24.95" customHeight="1" x14ac:dyDescent="0.2">
      <c r="A26" s="77" t="str">
        <f t="shared" si="0"/>
        <v>1441|1440011|66|2025|4</v>
      </c>
      <c r="B26" s="77">
        <v>1441</v>
      </c>
      <c r="C26" s="77">
        <v>1440011</v>
      </c>
      <c r="D26" s="77">
        <v>66</v>
      </c>
      <c r="E26" s="77">
        <v>2025</v>
      </c>
      <c r="F26" s="77">
        <v>10</v>
      </c>
      <c r="G26" s="77">
        <v>1</v>
      </c>
      <c r="H26" s="77">
        <v>14408503649</v>
      </c>
      <c r="I26" s="78" t="s">
        <v>128</v>
      </c>
      <c r="J26" s="77">
        <v>3611</v>
      </c>
      <c r="K26" s="78" t="s">
        <v>126</v>
      </c>
      <c r="L26" s="79">
        <v>45789</v>
      </c>
      <c r="M26" s="77">
        <v>4</v>
      </c>
      <c r="N26" s="80">
        <v>6642.37</v>
      </c>
      <c r="O26" s="80">
        <v>0</v>
      </c>
      <c r="P26" s="80">
        <v>0</v>
      </c>
      <c r="Q26" s="72">
        <f t="shared" si="1"/>
        <v>6642.37</v>
      </c>
    </row>
    <row r="27" spans="1:17" ht="24.95" customHeight="1" x14ac:dyDescent="0.2">
      <c r="A27" s="77" t="str">
        <f t="shared" si="0"/>
        <v>1441|1440011|67|2025|4</v>
      </c>
      <c r="B27" s="77">
        <v>1441</v>
      </c>
      <c r="C27" s="77">
        <v>1440011</v>
      </c>
      <c r="D27" s="77">
        <v>67</v>
      </c>
      <c r="E27" s="77">
        <v>2025</v>
      </c>
      <c r="F27" s="77">
        <v>10</v>
      </c>
      <c r="G27" s="77">
        <v>1</v>
      </c>
      <c r="H27" s="77">
        <v>3941401840</v>
      </c>
      <c r="I27" s="78" t="s">
        <v>129</v>
      </c>
      <c r="J27" s="77">
        <v>3611</v>
      </c>
      <c r="K27" s="78" t="s">
        <v>126</v>
      </c>
      <c r="L27" s="79">
        <v>45786</v>
      </c>
      <c r="M27" s="77">
        <v>4</v>
      </c>
      <c r="N27" s="80">
        <v>1641.69</v>
      </c>
      <c r="O27" s="80">
        <v>0</v>
      </c>
      <c r="P27" s="80">
        <v>0</v>
      </c>
      <c r="Q27" s="72">
        <f t="shared" si="1"/>
        <v>1641.69</v>
      </c>
    </row>
    <row r="28" spans="1:17" ht="24.95" customHeight="1" x14ac:dyDescent="0.2">
      <c r="A28" s="77" t="str">
        <f t="shared" si="0"/>
        <v>1441|1440011|68|2025|4</v>
      </c>
      <c r="B28" s="77">
        <v>1441</v>
      </c>
      <c r="C28" s="77">
        <v>1440011</v>
      </c>
      <c r="D28" s="77">
        <v>68</v>
      </c>
      <c r="E28" s="77">
        <v>2025</v>
      </c>
      <c r="F28" s="77">
        <v>10</v>
      </c>
      <c r="G28" s="77">
        <v>1</v>
      </c>
      <c r="H28" s="77">
        <v>48447510697</v>
      </c>
      <c r="I28" s="78" t="s">
        <v>130</v>
      </c>
      <c r="J28" s="77">
        <v>3611</v>
      </c>
      <c r="K28" s="78" t="s">
        <v>126</v>
      </c>
      <c r="L28" s="79">
        <v>45785</v>
      </c>
      <c r="M28" s="77">
        <v>4</v>
      </c>
      <c r="N28" s="80">
        <v>7005.51</v>
      </c>
      <c r="O28" s="80">
        <v>0</v>
      </c>
      <c r="P28" s="80">
        <v>0</v>
      </c>
      <c r="Q28" s="72">
        <f t="shared" si="1"/>
        <v>7005.51</v>
      </c>
    </row>
    <row r="29" spans="1:17" ht="24.95" customHeight="1" x14ac:dyDescent="0.2">
      <c r="A29" s="77" t="str">
        <f t="shared" si="0"/>
        <v>1441|1440011|69|2025|4</v>
      </c>
      <c r="B29" s="77">
        <v>1441</v>
      </c>
      <c r="C29" s="77">
        <v>1440011</v>
      </c>
      <c r="D29" s="77">
        <v>69</v>
      </c>
      <c r="E29" s="77">
        <v>2025</v>
      </c>
      <c r="F29" s="77">
        <v>10</v>
      </c>
      <c r="G29" s="77">
        <v>1</v>
      </c>
      <c r="H29" s="77">
        <v>66606667615</v>
      </c>
      <c r="I29" s="78" t="s">
        <v>131</v>
      </c>
      <c r="J29" s="77">
        <v>3611</v>
      </c>
      <c r="K29" s="78" t="s">
        <v>126</v>
      </c>
      <c r="L29" s="79">
        <v>45789</v>
      </c>
      <c r="M29" s="77">
        <v>4</v>
      </c>
      <c r="N29" s="80">
        <v>6914.83</v>
      </c>
      <c r="O29" s="80">
        <v>0</v>
      </c>
      <c r="P29" s="80">
        <v>0</v>
      </c>
      <c r="Q29" s="72">
        <f t="shared" si="1"/>
        <v>6914.83</v>
      </c>
    </row>
    <row r="30" spans="1:17" ht="24.95" customHeight="1" x14ac:dyDescent="0.2">
      <c r="A30" s="77" t="str">
        <f t="shared" si="0"/>
        <v>1441|1440011|70|2025|4</v>
      </c>
      <c r="B30" s="77">
        <v>1441</v>
      </c>
      <c r="C30" s="77">
        <v>1440011</v>
      </c>
      <c r="D30" s="77">
        <v>70</v>
      </c>
      <c r="E30" s="77">
        <v>2025</v>
      </c>
      <c r="F30" s="77">
        <v>10</v>
      </c>
      <c r="G30" s="77">
        <v>1</v>
      </c>
      <c r="H30" s="77">
        <v>9269157628</v>
      </c>
      <c r="I30" s="78" t="s">
        <v>132</v>
      </c>
      <c r="J30" s="77">
        <v>3611</v>
      </c>
      <c r="K30" s="78" t="s">
        <v>126</v>
      </c>
      <c r="L30" s="79">
        <v>45786</v>
      </c>
      <c r="M30" s="77">
        <v>4</v>
      </c>
      <c r="N30" s="80">
        <v>3932.79</v>
      </c>
      <c r="O30" s="80">
        <v>0</v>
      </c>
      <c r="P30" s="80">
        <v>0</v>
      </c>
      <c r="Q30" s="72">
        <f t="shared" si="1"/>
        <v>3932.79</v>
      </c>
    </row>
    <row r="31" spans="1:17" ht="24.95" customHeight="1" x14ac:dyDescent="0.2">
      <c r="A31" s="77" t="str">
        <f t="shared" si="0"/>
        <v>1441|1440011|71|2025|4</v>
      </c>
      <c r="B31" s="77">
        <v>1441</v>
      </c>
      <c r="C31" s="77">
        <v>1440011</v>
      </c>
      <c r="D31" s="77">
        <v>71</v>
      </c>
      <c r="E31" s="77">
        <v>2025</v>
      </c>
      <c r="F31" s="77">
        <v>10</v>
      </c>
      <c r="G31" s="77">
        <v>1</v>
      </c>
      <c r="H31" s="77">
        <v>21154554000113</v>
      </c>
      <c r="I31" s="78" t="s">
        <v>133</v>
      </c>
      <c r="J31" s="77">
        <v>3920</v>
      </c>
      <c r="K31" s="78" t="s">
        <v>126</v>
      </c>
      <c r="L31" s="79">
        <v>45785</v>
      </c>
      <c r="M31" s="77">
        <v>4</v>
      </c>
      <c r="N31" s="80">
        <v>48269.2</v>
      </c>
      <c r="O31" s="80">
        <v>0</v>
      </c>
      <c r="P31" s="80">
        <v>0</v>
      </c>
      <c r="Q31" s="72">
        <f t="shared" si="1"/>
        <v>48269.2</v>
      </c>
    </row>
    <row r="32" spans="1:17" ht="24.95" customHeight="1" x14ac:dyDescent="0.2">
      <c r="A32" s="77" t="str">
        <f t="shared" si="0"/>
        <v>1441|1440011|72|2025|4</v>
      </c>
      <c r="B32" s="77">
        <v>1441</v>
      </c>
      <c r="C32" s="77">
        <v>1440011</v>
      </c>
      <c r="D32" s="77">
        <v>72</v>
      </c>
      <c r="E32" s="77">
        <v>2025</v>
      </c>
      <c r="F32" s="77">
        <v>10</v>
      </c>
      <c r="G32" s="77">
        <v>1</v>
      </c>
      <c r="H32" s="77">
        <v>2896116605</v>
      </c>
      <c r="I32" s="78" t="s">
        <v>134</v>
      </c>
      <c r="J32" s="77">
        <v>3611</v>
      </c>
      <c r="K32" s="78" t="s">
        <v>126</v>
      </c>
      <c r="L32" s="79">
        <v>45785</v>
      </c>
      <c r="M32" s="77">
        <v>4</v>
      </c>
      <c r="N32" s="80">
        <v>4091.89</v>
      </c>
      <c r="O32" s="80">
        <v>0</v>
      </c>
      <c r="P32" s="80">
        <v>0</v>
      </c>
      <c r="Q32" s="72">
        <f t="shared" si="1"/>
        <v>4091.89</v>
      </c>
    </row>
    <row r="33" spans="1:17" ht="24.95" customHeight="1" x14ac:dyDescent="0.2">
      <c r="A33" s="77" t="str">
        <f t="shared" si="0"/>
        <v>1441|1440011|73|2025|4</v>
      </c>
      <c r="B33" s="77">
        <v>1441</v>
      </c>
      <c r="C33" s="77">
        <v>1440011</v>
      </c>
      <c r="D33" s="77">
        <v>73</v>
      </c>
      <c r="E33" s="77">
        <v>2025</v>
      </c>
      <c r="F33" s="77">
        <v>10</v>
      </c>
      <c r="G33" s="77">
        <v>1</v>
      </c>
      <c r="H33" s="77">
        <v>3063355000118</v>
      </c>
      <c r="I33" s="78" t="s">
        <v>135</v>
      </c>
      <c r="J33" s="77">
        <v>3920</v>
      </c>
      <c r="K33" s="78" t="s">
        <v>126</v>
      </c>
      <c r="L33" s="79">
        <v>45786</v>
      </c>
      <c r="M33" s="77">
        <v>4</v>
      </c>
      <c r="N33" s="80">
        <v>62581.61</v>
      </c>
      <c r="O33" s="80">
        <v>0</v>
      </c>
      <c r="P33" s="80">
        <v>0</v>
      </c>
      <c r="Q33" s="72">
        <f t="shared" si="1"/>
        <v>62581.61</v>
      </c>
    </row>
    <row r="34" spans="1:17" ht="24.95" customHeight="1" x14ac:dyDescent="0.2">
      <c r="A34" s="77" t="str">
        <f t="shared" si="0"/>
        <v>1441|1440011|74|2025|4</v>
      </c>
      <c r="B34" s="77">
        <v>1441</v>
      </c>
      <c r="C34" s="77">
        <v>1440011</v>
      </c>
      <c r="D34" s="77">
        <v>74</v>
      </c>
      <c r="E34" s="77">
        <v>2025</v>
      </c>
      <c r="F34" s="77">
        <v>10</v>
      </c>
      <c r="G34" s="77">
        <v>1</v>
      </c>
      <c r="H34" s="77">
        <v>30059674687</v>
      </c>
      <c r="I34" s="78" t="s">
        <v>136</v>
      </c>
      <c r="J34" s="77">
        <v>3611</v>
      </c>
      <c r="K34" s="78" t="s">
        <v>126</v>
      </c>
      <c r="L34" s="79">
        <v>45785</v>
      </c>
      <c r="M34" s="77">
        <v>4</v>
      </c>
      <c r="N34" s="80">
        <v>2202.8000000000002</v>
      </c>
      <c r="O34" s="80">
        <v>0</v>
      </c>
      <c r="P34" s="80">
        <v>0</v>
      </c>
      <c r="Q34" s="72">
        <f t="shared" si="1"/>
        <v>2202.8000000000002</v>
      </c>
    </row>
    <row r="35" spans="1:17" ht="24.95" customHeight="1" x14ac:dyDescent="0.2">
      <c r="A35" s="77" t="str">
        <f t="shared" si="0"/>
        <v>1441|1440011|75|2025|4</v>
      </c>
      <c r="B35" s="77">
        <v>1441</v>
      </c>
      <c r="C35" s="77">
        <v>1440011</v>
      </c>
      <c r="D35" s="77">
        <v>75</v>
      </c>
      <c r="E35" s="77">
        <v>2025</v>
      </c>
      <c r="F35" s="77">
        <v>10</v>
      </c>
      <c r="G35" s="77">
        <v>1</v>
      </c>
      <c r="H35" s="77">
        <v>15794466634</v>
      </c>
      <c r="I35" s="78" t="s">
        <v>137</v>
      </c>
      <c r="J35" s="77">
        <v>3611</v>
      </c>
      <c r="K35" s="78" t="s">
        <v>126</v>
      </c>
      <c r="L35" s="79">
        <v>45785</v>
      </c>
      <c r="M35" s="77">
        <v>4</v>
      </c>
      <c r="N35" s="80">
        <v>4091.89</v>
      </c>
      <c r="O35" s="80">
        <v>0</v>
      </c>
      <c r="P35" s="80">
        <v>0</v>
      </c>
      <c r="Q35" s="72">
        <f t="shared" si="1"/>
        <v>4091.89</v>
      </c>
    </row>
    <row r="36" spans="1:17" ht="24.95" customHeight="1" x14ac:dyDescent="0.2">
      <c r="A36" s="77" t="str">
        <f t="shared" si="0"/>
        <v>1441|1440011|76|2025|4</v>
      </c>
      <c r="B36" s="77">
        <v>1441</v>
      </c>
      <c r="C36" s="77">
        <v>1440011</v>
      </c>
      <c r="D36" s="77">
        <v>76</v>
      </c>
      <c r="E36" s="77">
        <v>2025</v>
      </c>
      <c r="F36" s="77">
        <v>10</v>
      </c>
      <c r="G36" s="77">
        <v>1</v>
      </c>
      <c r="H36" s="77">
        <v>2274463131</v>
      </c>
      <c r="I36" s="78" t="s">
        <v>138</v>
      </c>
      <c r="J36" s="77">
        <v>3611</v>
      </c>
      <c r="K36" s="78" t="s">
        <v>126</v>
      </c>
      <c r="L36" s="79">
        <v>45785</v>
      </c>
      <c r="M36" s="77">
        <v>4</v>
      </c>
      <c r="N36" s="80">
        <v>8741.76</v>
      </c>
      <c r="O36" s="80">
        <v>0</v>
      </c>
      <c r="P36" s="80">
        <v>0</v>
      </c>
      <c r="Q36" s="72">
        <f t="shared" si="1"/>
        <v>8741.76</v>
      </c>
    </row>
    <row r="37" spans="1:17" ht="24.95" customHeight="1" x14ac:dyDescent="0.2">
      <c r="A37" s="77" t="str">
        <f t="shared" si="0"/>
        <v>1441|1440011|77|2025|4</v>
      </c>
      <c r="B37" s="77">
        <v>1441</v>
      </c>
      <c r="C37" s="77">
        <v>1440011</v>
      </c>
      <c r="D37" s="77">
        <v>77</v>
      </c>
      <c r="E37" s="77">
        <v>2025</v>
      </c>
      <c r="F37" s="77">
        <v>10</v>
      </c>
      <c r="G37" s="77">
        <v>1</v>
      </c>
      <c r="H37" s="77">
        <v>71077325000110</v>
      </c>
      <c r="I37" s="78" t="s">
        <v>139</v>
      </c>
      <c r="J37" s="77">
        <v>3920</v>
      </c>
      <c r="K37" s="78" t="s">
        <v>126</v>
      </c>
      <c r="L37" s="79">
        <v>45785</v>
      </c>
      <c r="M37" s="77">
        <v>4</v>
      </c>
      <c r="N37" s="80">
        <v>29238.93</v>
      </c>
      <c r="O37" s="80">
        <v>0</v>
      </c>
      <c r="P37" s="80">
        <v>0</v>
      </c>
      <c r="Q37" s="72">
        <f t="shared" si="1"/>
        <v>29238.93</v>
      </c>
    </row>
    <row r="38" spans="1:17" ht="24.95" customHeight="1" x14ac:dyDescent="0.2">
      <c r="A38" s="77" t="str">
        <f t="shared" si="0"/>
        <v>1441|1440011|78|2025|5</v>
      </c>
      <c r="B38" s="77">
        <v>1441</v>
      </c>
      <c r="C38" s="77">
        <v>1440011</v>
      </c>
      <c r="D38" s="77">
        <v>78</v>
      </c>
      <c r="E38" s="77">
        <v>2025</v>
      </c>
      <c r="F38" s="77">
        <v>10</v>
      </c>
      <c r="G38" s="77">
        <v>1</v>
      </c>
      <c r="H38" s="77">
        <v>11040267670</v>
      </c>
      <c r="I38" s="78" t="s">
        <v>140</v>
      </c>
      <c r="J38" s="77">
        <v>3611</v>
      </c>
      <c r="K38" s="78" t="s">
        <v>126</v>
      </c>
      <c r="L38" s="79">
        <v>45785</v>
      </c>
      <c r="M38" s="77">
        <v>5</v>
      </c>
      <c r="N38" s="80">
        <v>2195.63</v>
      </c>
      <c r="O38" s="80">
        <v>0</v>
      </c>
      <c r="P38" s="80">
        <v>0</v>
      </c>
      <c r="Q38" s="72">
        <f t="shared" si="1"/>
        <v>2195.63</v>
      </c>
    </row>
    <row r="39" spans="1:17" ht="24.95" customHeight="1" x14ac:dyDescent="0.2">
      <c r="A39" s="77" t="str">
        <f t="shared" si="0"/>
        <v>1441|1440011|79|2025|4</v>
      </c>
      <c r="B39" s="77">
        <v>1441</v>
      </c>
      <c r="C39" s="77">
        <v>1440011</v>
      </c>
      <c r="D39" s="77">
        <v>79</v>
      </c>
      <c r="E39" s="77">
        <v>2025</v>
      </c>
      <c r="F39" s="77">
        <v>10</v>
      </c>
      <c r="G39" s="77">
        <v>1</v>
      </c>
      <c r="H39" s="77">
        <v>82655251768</v>
      </c>
      <c r="I39" s="78" t="s">
        <v>141</v>
      </c>
      <c r="J39" s="77">
        <v>3611</v>
      </c>
      <c r="K39" s="78" t="s">
        <v>126</v>
      </c>
      <c r="L39" s="79">
        <v>45786</v>
      </c>
      <c r="M39" s="77">
        <v>4</v>
      </c>
      <c r="N39" s="80">
        <v>4380.9799999999996</v>
      </c>
      <c r="O39" s="80">
        <v>0</v>
      </c>
      <c r="P39" s="80">
        <v>0</v>
      </c>
      <c r="Q39" s="72">
        <f t="shared" si="1"/>
        <v>4380.9799999999996</v>
      </c>
    </row>
    <row r="40" spans="1:17" ht="24.95" customHeight="1" x14ac:dyDescent="0.2">
      <c r="A40" s="77" t="str">
        <f t="shared" si="0"/>
        <v>1441|1440011|80|2025|4</v>
      </c>
      <c r="B40" s="77">
        <v>1441</v>
      </c>
      <c r="C40" s="77">
        <v>1440011</v>
      </c>
      <c r="D40" s="77">
        <v>80</v>
      </c>
      <c r="E40" s="77">
        <v>2025</v>
      </c>
      <c r="F40" s="77">
        <v>10</v>
      </c>
      <c r="G40" s="77">
        <v>1</v>
      </c>
      <c r="H40" s="77">
        <v>84374071687</v>
      </c>
      <c r="I40" s="78" t="s">
        <v>142</v>
      </c>
      <c r="J40" s="77">
        <v>3611</v>
      </c>
      <c r="K40" s="78" t="s">
        <v>126</v>
      </c>
      <c r="L40" s="79">
        <v>45786</v>
      </c>
      <c r="M40" s="77">
        <v>4</v>
      </c>
      <c r="N40" s="80">
        <v>3334.42</v>
      </c>
      <c r="O40" s="80">
        <v>0</v>
      </c>
      <c r="P40" s="80">
        <v>0</v>
      </c>
      <c r="Q40" s="72">
        <f t="shared" si="1"/>
        <v>3334.42</v>
      </c>
    </row>
    <row r="41" spans="1:17" ht="24.95" customHeight="1" x14ac:dyDescent="0.2">
      <c r="A41" s="77" t="str">
        <f t="shared" si="0"/>
        <v>1441|1440011|81|2025|4</v>
      </c>
      <c r="B41" s="77">
        <v>1441</v>
      </c>
      <c r="C41" s="77">
        <v>1440011</v>
      </c>
      <c r="D41" s="77">
        <v>81</v>
      </c>
      <c r="E41" s="77">
        <v>2025</v>
      </c>
      <c r="F41" s="77">
        <v>10</v>
      </c>
      <c r="G41" s="77">
        <v>1</v>
      </c>
      <c r="H41" s="77">
        <v>32734751615</v>
      </c>
      <c r="I41" s="78" t="s">
        <v>143</v>
      </c>
      <c r="J41" s="77">
        <v>3611</v>
      </c>
      <c r="K41" s="78" t="s">
        <v>126</v>
      </c>
      <c r="L41" s="79">
        <v>45786</v>
      </c>
      <c r="M41" s="77">
        <v>4</v>
      </c>
      <c r="N41" s="80">
        <v>5883.92</v>
      </c>
      <c r="O41" s="80">
        <v>0</v>
      </c>
      <c r="P41" s="80">
        <v>0</v>
      </c>
      <c r="Q41" s="72">
        <f t="shared" si="1"/>
        <v>5883.92</v>
      </c>
    </row>
    <row r="42" spans="1:17" ht="24.95" customHeight="1" x14ac:dyDescent="0.2">
      <c r="A42" s="77" t="str">
        <f t="shared" si="0"/>
        <v>1441|1440011|82|2025|4</v>
      </c>
      <c r="B42" s="77">
        <v>1441</v>
      </c>
      <c r="C42" s="77">
        <v>1440011</v>
      </c>
      <c r="D42" s="77">
        <v>82</v>
      </c>
      <c r="E42" s="77">
        <v>2025</v>
      </c>
      <c r="F42" s="77">
        <v>10</v>
      </c>
      <c r="G42" s="77">
        <v>1</v>
      </c>
      <c r="H42" s="77">
        <v>73694126600</v>
      </c>
      <c r="I42" s="78" t="s">
        <v>144</v>
      </c>
      <c r="J42" s="77">
        <v>3611</v>
      </c>
      <c r="K42" s="78" t="s">
        <v>126</v>
      </c>
      <c r="L42" s="79">
        <v>45786</v>
      </c>
      <c r="M42" s="77">
        <v>4</v>
      </c>
      <c r="N42" s="80">
        <v>7785.03</v>
      </c>
      <c r="O42" s="80">
        <v>0</v>
      </c>
      <c r="P42" s="80">
        <v>0</v>
      </c>
      <c r="Q42" s="72">
        <f t="shared" si="1"/>
        <v>7785.03</v>
      </c>
    </row>
    <row r="43" spans="1:17" ht="24.95" customHeight="1" x14ac:dyDescent="0.2">
      <c r="A43" s="77" t="str">
        <f t="shared" si="0"/>
        <v>1441|1440011|84|2025|4</v>
      </c>
      <c r="B43" s="77">
        <v>1441</v>
      </c>
      <c r="C43" s="77">
        <v>1440011</v>
      </c>
      <c r="D43" s="77">
        <v>84</v>
      </c>
      <c r="E43" s="77">
        <v>2025</v>
      </c>
      <c r="F43" s="77">
        <v>10</v>
      </c>
      <c r="G43" s="77">
        <v>1</v>
      </c>
      <c r="H43" s="77">
        <v>22068043000141</v>
      </c>
      <c r="I43" s="78" t="s">
        <v>145</v>
      </c>
      <c r="J43" s="77">
        <v>3920</v>
      </c>
      <c r="K43" s="78" t="s">
        <v>126</v>
      </c>
      <c r="L43" s="79">
        <v>45786</v>
      </c>
      <c r="M43" s="77">
        <v>4</v>
      </c>
      <c r="N43" s="80">
        <v>8380.65</v>
      </c>
      <c r="O43" s="80">
        <v>0</v>
      </c>
      <c r="P43" s="80">
        <v>0</v>
      </c>
      <c r="Q43" s="72">
        <f t="shared" si="1"/>
        <v>8380.65</v>
      </c>
    </row>
    <row r="44" spans="1:17" ht="24.95" customHeight="1" x14ac:dyDescent="0.2">
      <c r="A44" s="77" t="str">
        <f t="shared" si="0"/>
        <v>1441|1440011|85|2025|4</v>
      </c>
      <c r="B44" s="77">
        <v>1441</v>
      </c>
      <c r="C44" s="77">
        <v>1440011</v>
      </c>
      <c r="D44" s="77">
        <v>85</v>
      </c>
      <c r="E44" s="77">
        <v>2025</v>
      </c>
      <c r="F44" s="77">
        <v>10</v>
      </c>
      <c r="G44" s="77">
        <v>1</v>
      </c>
      <c r="H44" s="77">
        <v>89330994687</v>
      </c>
      <c r="I44" s="78" t="s">
        <v>146</v>
      </c>
      <c r="J44" s="77">
        <v>3611</v>
      </c>
      <c r="K44" s="78" t="s">
        <v>126</v>
      </c>
      <c r="L44" s="79">
        <v>45786</v>
      </c>
      <c r="M44" s="77">
        <v>4</v>
      </c>
      <c r="N44" s="80">
        <v>3854.88</v>
      </c>
      <c r="O44" s="80">
        <v>0</v>
      </c>
      <c r="P44" s="80">
        <v>0</v>
      </c>
      <c r="Q44" s="72">
        <f t="shared" si="1"/>
        <v>3854.88</v>
      </c>
    </row>
    <row r="45" spans="1:17" ht="24.95" customHeight="1" x14ac:dyDescent="0.2">
      <c r="A45" s="77" t="str">
        <f t="shared" si="0"/>
        <v>1441|1440011|86|2025|4</v>
      </c>
      <c r="B45" s="77">
        <v>1441</v>
      </c>
      <c r="C45" s="77">
        <v>1440011</v>
      </c>
      <c r="D45" s="77">
        <v>86</v>
      </c>
      <c r="E45" s="77">
        <v>2025</v>
      </c>
      <c r="F45" s="77">
        <v>10</v>
      </c>
      <c r="G45" s="77">
        <v>1</v>
      </c>
      <c r="H45" s="77">
        <v>76809528920</v>
      </c>
      <c r="I45" s="78" t="s">
        <v>147</v>
      </c>
      <c r="J45" s="77">
        <v>3611</v>
      </c>
      <c r="K45" s="78" t="s">
        <v>126</v>
      </c>
      <c r="L45" s="79">
        <v>45786</v>
      </c>
      <c r="M45" s="77">
        <v>4</v>
      </c>
      <c r="N45" s="80">
        <v>1166.21</v>
      </c>
      <c r="O45" s="80">
        <v>0</v>
      </c>
      <c r="P45" s="80">
        <v>0</v>
      </c>
      <c r="Q45" s="72">
        <f t="shared" si="1"/>
        <v>1166.21</v>
      </c>
    </row>
    <row r="46" spans="1:17" ht="24.95" customHeight="1" x14ac:dyDescent="0.2">
      <c r="A46" s="77" t="str">
        <f t="shared" si="0"/>
        <v>1441|1440011|87|2025|4</v>
      </c>
      <c r="B46" s="77">
        <v>1441</v>
      </c>
      <c r="C46" s="77">
        <v>1440011</v>
      </c>
      <c r="D46" s="77">
        <v>87</v>
      </c>
      <c r="E46" s="77">
        <v>2025</v>
      </c>
      <c r="F46" s="77">
        <v>10</v>
      </c>
      <c r="G46" s="77">
        <v>1</v>
      </c>
      <c r="H46" s="77">
        <v>17709692000144</v>
      </c>
      <c r="I46" s="78" t="s">
        <v>148</v>
      </c>
      <c r="J46" s="77">
        <v>3920</v>
      </c>
      <c r="K46" s="78" t="s">
        <v>126</v>
      </c>
      <c r="L46" s="79">
        <v>45789</v>
      </c>
      <c r="M46" s="77">
        <v>4</v>
      </c>
      <c r="N46" s="80">
        <v>29071.77</v>
      </c>
      <c r="O46" s="80">
        <v>0</v>
      </c>
      <c r="P46" s="80">
        <v>0</v>
      </c>
      <c r="Q46" s="72">
        <f t="shared" si="1"/>
        <v>29071.77</v>
      </c>
    </row>
    <row r="47" spans="1:17" ht="24.95" customHeight="1" x14ac:dyDescent="0.2">
      <c r="A47" s="77" t="str">
        <f t="shared" si="0"/>
        <v>1441|1440011|88|2025|4</v>
      </c>
      <c r="B47" s="77">
        <v>1441</v>
      </c>
      <c r="C47" s="77">
        <v>1440011</v>
      </c>
      <c r="D47" s="77">
        <v>88</v>
      </c>
      <c r="E47" s="77">
        <v>2025</v>
      </c>
      <c r="F47" s="77">
        <v>10</v>
      </c>
      <c r="G47" s="77">
        <v>1</v>
      </c>
      <c r="H47" s="77">
        <v>62895958653</v>
      </c>
      <c r="I47" s="78" t="s">
        <v>149</v>
      </c>
      <c r="J47" s="77">
        <v>3611</v>
      </c>
      <c r="K47" s="78" t="s">
        <v>126</v>
      </c>
      <c r="L47" s="79">
        <v>45789</v>
      </c>
      <c r="M47" s="77">
        <v>4</v>
      </c>
      <c r="N47" s="80">
        <v>1475.22</v>
      </c>
      <c r="O47" s="80">
        <v>0</v>
      </c>
      <c r="P47" s="80">
        <v>0</v>
      </c>
      <c r="Q47" s="72">
        <f t="shared" si="1"/>
        <v>1475.22</v>
      </c>
    </row>
    <row r="48" spans="1:17" ht="24.95" customHeight="1" x14ac:dyDescent="0.2">
      <c r="A48" s="77" t="str">
        <f t="shared" si="0"/>
        <v>1441|1440011|89|2025|4</v>
      </c>
      <c r="B48" s="77">
        <v>1441</v>
      </c>
      <c r="C48" s="77">
        <v>1440011</v>
      </c>
      <c r="D48" s="77">
        <v>89</v>
      </c>
      <c r="E48" s="77">
        <v>2025</v>
      </c>
      <c r="F48" s="77">
        <v>10</v>
      </c>
      <c r="G48" s="77">
        <v>1</v>
      </c>
      <c r="H48" s="77">
        <v>62897306653</v>
      </c>
      <c r="I48" s="78" t="s">
        <v>150</v>
      </c>
      <c r="J48" s="77">
        <v>3611</v>
      </c>
      <c r="K48" s="78" t="s">
        <v>126</v>
      </c>
      <c r="L48" s="79">
        <v>45789</v>
      </c>
      <c r="M48" s="77">
        <v>4</v>
      </c>
      <c r="N48" s="80">
        <v>1475.22</v>
      </c>
      <c r="O48" s="80">
        <v>0</v>
      </c>
      <c r="P48" s="80">
        <v>0</v>
      </c>
      <c r="Q48" s="72">
        <f t="shared" si="1"/>
        <v>1475.22</v>
      </c>
    </row>
    <row r="49" spans="1:17" ht="24.95" customHeight="1" x14ac:dyDescent="0.2">
      <c r="A49" s="77" t="str">
        <f t="shared" si="0"/>
        <v>1441|1440011|90|2025|4</v>
      </c>
      <c r="B49" s="77">
        <v>1441</v>
      </c>
      <c r="C49" s="77">
        <v>1440011</v>
      </c>
      <c r="D49" s="77">
        <v>90</v>
      </c>
      <c r="E49" s="77">
        <v>2025</v>
      </c>
      <c r="F49" s="77">
        <v>10</v>
      </c>
      <c r="G49" s="77">
        <v>1</v>
      </c>
      <c r="H49" s="77">
        <v>54565707691</v>
      </c>
      <c r="I49" s="78" t="s">
        <v>151</v>
      </c>
      <c r="J49" s="77">
        <v>3611</v>
      </c>
      <c r="K49" s="78" t="s">
        <v>126</v>
      </c>
      <c r="L49" s="79">
        <v>45789</v>
      </c>
      <c r="M49" s="77">
        <v>4</v>
      </c>
      <c r="N49" s="80">
        <v>1475.22</v>
      </c>
      <c r="O49" s="80">
        <v>0</v>
      </c>
      <c r="P49" s="80">
        <v>0</v>
      </c>
      <c r="Q49" s="72">
        <f t="shared" si="1"/>
        <v>1475.22</v>
      </c>
    </row>
    <row r="50" spans="1:17" ht="24.95" customHeight="1" x14ac:dyDescent="0.2">
      <c r="A50" s="77" t="str">
        <f t="shared" si="0"/>
        <v>1441|1440011|91|2025|3</v>
      </c>
      <c r="B50" s="77">
        <v>1441</v>
      </c>
      <c r="C50" s="77">
        <v>1440011</v>
      </c>
      <c r="D50" s="77">
        <v>91</v>
      </c>
      <c r="E50" s="77">
        <v>2025</v>
      </c>
      <c r="F50" s="77">
        <v>10</v>
      </c>
      <c r="G50" s="77">
        <v>1</v>
      </c>
      <c r="H50" s="77">
        <v>21154554000113</v>
      </c>
      <c r="I50" s="78" t="s">
        <v>133</v>
      </c>
      <c r="J50" s="77">
        <v>3920</v>
      </c>
      <c r="K50" s="78" t="s">
        <v>126</v>
      </c>
      <c r="L50" s="79">
        <v>45800</v>
      </c>
      <c r="M50" s="77">
        <v>3</v>
      </c>
      <c r="N50" s="80">
        <v>17161.55</v>
      </c>
      <c r="O50" s="80">
        <v>0</v>
      </c>
      <c r="P50" s="80">
        <v>0</v>
      </c>
      <c r="Q50" s="72">
        <f t="shared" si="1"/>
        <v>17161.55</v>
      </c>
    </row>
    <row r="51" spans="1:17" ht="24.95" customHeight="1" x14ac:dyDescent="0.2">
      <c r="A51" s="77" t="str">
        <f t="shared" si="0"/>
        <v>1441|1440011|92|2025|4</v>
      </c>
      <c r="B51" s="77">
        <v>1441</v>
      </c>
      <c r="C51" s="77">
        <v>1440011</v>
      </c>
      <c r="D51" s="77">
        <v>92</v>
      </c>
      <c r="E51" s="77">
        <v>2025</v>
      </c>
      <c r="F51" s="77">
        <v>10</v>
      </c>
      <c r="G51" s="77">
        <v>1</v>
      </c>
      <c r="H51" s="77">
        <v>24046590653</v>
      </c>
      <c r="I51" s="78" t="s">
        <v>152</v>
      </c>
      <c r="J51" s="77">
        <v>3611</v>
      </c>
      <c r="K51" s="78" t="s">
        <v>126</v>
      </c>
      <c r="L51" s="79">
        <v>45789</v>
      </c>
      <c r="M51" s="77">
        <v>4</v>
      </c>
      <c r="N51" s="80">
        <v>6368.79</v>
      </c>
      <c r="O51" s="80">
        <v>0</v>
      </c>
      <c r="P51" s="80">
        <v>0</v>
      </c>
      <c r="Q51" s="72">
        <f t="shared" si="1"/>
        <v>6368.79</v>
      </c>
    </row>
    <row r="52" spans="1:17" ht="24.95" customHeight="1" x14ac:dyDescent="0.2">
      <c r="A52" s="77" t="str">
        <f t="shared" si="0"/>
        <v>1441|1440011|93|2025|4</v>
      </c>
      <c r="B52" s="77">
        <v>1441</v>
      </c>
      <c r="C52" s="77">
        <v>1440011</v>
      </c>
      <c r="D52" s="77">
        <v>93</v>
      </c>
      <c r="E52" s="77">
        <v>2025</v>
      </c>
      <c r="F52" s="77">
        <v>10</v>
      </c>
      <c r="G52" s="77">
        <v>1</v>
      </c>
      <c r="H52" s="77">
        <v>20808044000150</v>
      </c>
      <c r="I52" s="78" t="s">
        <v>153</v>
      </c>
      <c r="J52" s="77">
        <v>3920</v>
      </c>
      <c r="K52" s="78" t="s">
        <v>126</v>
      </c>
      <c r="L52" s="79">
        <v>45786</v>
      </c>
      <c r="M52" s="77">
        <v>4</v>
      </c>
      <c r="N52" s="80">
        <v>15093.7</v>
      </c>
      <c r="O52" s="80">
        <v>0</v>
      </c>
      <c r="P52" s="80">
        <v>0</v>
      </c>
      <c r="Q52" s="72">
        <f t="shared" si="1"/>
        <v>15093.7</v>
      </c>
    </row>
    <row r="53" spans="1:17" ht="24.95" customHeight="1" x14ac:dyDescent="0.2">
      <c r="A53" s="77" t="str">
        <f t="shared" si="0"/>
        <v>1441|1440011|94|2025|4</v>
      </c>
      <c r="B53" s="77">
        <v>1441</v>
      </c>
      <c r="C53" s="77">
        <v>1440011</v>
      </c>
      <c r="D53" s="77">
        <v>94</v>
      </c>
      <c r="E53" s="77">
        <v>2025</v>
      </c>
      <c r="F53" s="77">
        <v>10</v>
      </c>
      <c r="G53" s="77">
        <v>1</v>
      </c>
      <c r="H53" s="77">
        <v>2589209630</v>
      </c>
      <c r="I53" s="78" t="s">
        <v>154</v>
      </c>
      <c r="J53" s="77">
        <v>3611</v>
      </c>
      <c r="K53" s="78" t="s">
        <v>126</v>
      </c>
      <c r="L53" s="79">
        <v>45785</v>
      </c>
      <c r="M53" s="77">
        <v>4</v>
      </c>
      <c r="N53" s="80">
        <v>3205.7</v>
      </c>
      <c r="O53" s="80">
        <v>0</v>
      </c>
      <c r="P53" s="80">
        <v>0</v>
      </c>
      <c r="Q53" s="72">
        <f t="shared" si="1"/>
        <v>3205.7</v>
      </c>
    </row>
    <row r="54" spans="1:17" ht="24.95" customHeight="1" x14ac:dyDescent="0.2">
      <c r="A54" s="77" t="str">
        <f t="shared" si="0"/>
        <v>1441|1440011|95|2025|4</v>
      </c>
      <c r="B54" s="77">
        <v>1441</v>
      </c>
      <c r="C54" s="77">
        <v>1440011</v>
      </c>
      <c r="D54" s="77">
        <v>95</v>
      </c>
      <c r="E54" s="77">
        <v>2025</v>
      </c>
      <c r="F54" s="77">
        <v>10</v>
      </c>
      <c r="G54" s="77">
        <v>1</v>
      </c>
      <c r="H54" s="77">
        <v>12104191653</v>
      </c>
      <c r="I54" s="78" t="s">
        <v>155</v>
      </c>
      <c r="J54" s="77">
        <v>3611</v>
      </c>
      <c r="K54" s="78" t="s">
        <v>126</v>
      </c>
      <c r="L54" s="79">
        <v>45789</v>
      </c>
      <c r="M54" s="77">
        <v>4</v>
      </c>
      <c r="N54" s="80">
        <v>12654.84</v>
      </c>
      <c r="O54" s="80">
        <v>0</v>
      </c>
      <c r="P54" s="80">
        <v>0</v>
      </c>
      <c r="Q54" s="72">
        <f t="shared" si="1"/>
        <v>12654.84</v>
      </c>
    </row>
    <row r="55" spans="1:17" ht="24.95" customHeight="1" x14ac:dyDescent="0.2">
      <c r="A55" s="77" t="str">
        <f t="shared" si="0"/>
        <v>1441|1440011|96|2025|4</v>
      </c>
      <c r="B55" s="77">
        <v>1441</v>
      </c>
      <c r="C55" s="77">
        <v>1440011</v>
      </c>
      <c r="D55" s="77">
        <v>96</v>
      </c>
      <c r="E55" s="77">
        <v>2025</v>
      </c>
      <c r="F55" s="77">
        <v>10</v>
      </c>
      <c r="G55" s="77">
        <v>1</v>
      </c>
      <c r="H55" s="77">
        <v>4450881680</v>
      </c>
      <c r="I55" s="78" t="s">
        <v>156</v>
      </c>
      <c r="J55" s="77">
        <v>3611</v>
      </c>
      <c r="K55" s="78" t="s">
        <v>126</v>
      </c>
      <c r="L55" s="79">
        <v>45785</v>
      </c>
      <c r="M55" s="77">
        <v>4</v>
      </c>
      <c r="N55" s="80">
        <v>7300</v>
      </c>
      <c r="O55" s="80">
        <v>0</v>
      </c>
      <c r="P55" s="80">
        <v>0</v>
      </c>
      <c r="Q55" s="72">
        <f t="shared" si="1"/>
        <v>7300</v>
      </c>
    </row>
    <row r="56" spans="1:17" ht="24.95" customHeight="1" x14ac:dyDescent="0.2">
      <c r="A56" s="77" t="str">
        <f t="shared" si="0"/>
        <v>1441|1440011|97|2025|4</v>
      </c>
      <c r="B56" s="77">
        <v>1441</v>
      </c>
      <c r="C56" s="77">
        <v>1440011</v>
      </c>
      <c r="D56" s="77">
        <v>97</v>
      </c>
      <c r="E56" s="77">
        <v>2025</v>
      </c>
      <c r="F56" s="77">
        <v>10</v>
      </c>
      <c r="G56" s="77">
        <v>1</v>
      </c>
      <c r="H56" s="77">
        <v>4858733629</v>
      </c>
      <c r="I56" s="78" t="s">
        <v>157</v>
      </c>
      <c r="J56" s="77">
        <v>3611</v>
      </c>
      <c r="K56" s="78" t="s">
        <v>126</v>
      </c>
      <c r="L56" s="79">
        <v>45786</v>
      </c>
      <c r="M56" s="77">
        <v>4</v>
      </c>
      <c r="N56" s="80">
        <v>2080.42</v>
      </c>
      <c r="O56" s="80">
        <v>0</v>
      </c>
      <c r="P56" s="80">
        <v>0</v>
      </c>
      <c r="Q56" s="72">
        <f t="shared" si="1"/>
        <v>2080.42</v>
      </c>
    </row>
    <row r="57" spans="1:17" ht="24.95" customHeight="1" x14ac:dyDescent="0.2">
      <c r="A57" s="77" t="str">
        <f t="shared" si="0"/>
        <v>1441|1440011|98|2025|4</v>
      </c>
      <c r="B57" s="77">
        <v>1441</v>
      </c>
      <c r="C57" s="77">
        <v>1440011</v>
      </c>
      <c r="D57" s="77">
        <v>98</v>
      </c>
      <c r="E57" s="77">
        <v>2025</v>
      </c>
      <c r="F57" s="77">
        <v>10</v>
      </c>
      <c r="G57" s="77">
        <v>1</v>
      </c>
      <c r="H57" s="77">
        <v>58352910604</v>
      </c>
      <c r="I57" s="78" t="s">
        <v>158</v>
      </c>
      <c r="J57" s="77">
        <v>3611</v>
      </c>
      <c r="K57" s="78" t="s">
        <v>126</v>
      </c>
      <c r="L57" s="79">
        <v>45789</v>
      </c>
      <c r="M57" s="77">
        <v>4</v>
      </c>
      <c r="N57" s="80">
        <v>6642.37</v>
      </c>
      <c r="O57" s="80">
        <v>0</v>
      </c>
      <c r="P57" s="80">
        <v>0</v>
      </c>
      <c r="Q57" s="72">
        <f t="shared" si="1"/>
        <v>6642.37</v>
      </c>
    </row>
    <row r="58" spans="1:17" ht="24.95" customHeight="1" x14ac:dyDescent="0.2">
      <c r="A58" s="77" t="str">
        <f t="shared" si="0"/>
        <v>1441|1440011|99|2025|4</v>
      </c>
      <c r="B58" s="77">
        <v>1441</v>
      </c>
      <c r="C58" s="77">
        <v>1440011</v>
      </c>
      <c r="D58" s="77">
        <v>99</v>
      </c>
      <c r="E58" s="77">
        <v>2025</v>
      </c>
      <c r="F58" s="77">
        <v>10</v>
      </c>
      <c r="G58" s="77">
        <v>1</v>
      </c>
      <c r="H58" s="77">
        <v>1980768000131</v>
      </c>
      <c r="I58" s="78" t="s">
        <v>159</v>
      </c>
      <c r="J58" s="77">
        <v>3920</v>
      </c>
      <c r="K58" s="78" t="s">
        <v>126</v>
      </c>
      <c r="L58" s="79">
        <v>45786</v>
      </c>
      <c r="M58" s="77">
        <v>4</v>
      </c>
      <c r="N58" s="80">
        <v>8859.34</v>
      </c>
      <c r="O58" s="80">
        <v>0</v>
      </c>
      <c r="P58" s="80">
        <v>0</v>
      </c>
      <c r="Q58" s="72">
        <f t="shared" si="1"/>
        <v>8859.34</v>
      </c>
    </row>
    <row r="59" spans="1:17" ht="24.95" customHeight="1" x14ac:dyDescent="0.2">
      <c r="A59" s="77" t="str">
        <f t="shared" si="0"/>
        <v>1441|1440011|100|2025|4</v>
      </c>
      <c r="B59" s="77">
        <v>1441</v>
      </c>
      <c r="C59" s="77">
        <v>1440011</v>
      </c>
      <c r="D59" s="77">
        <v>100</v>
      </c>
      <c r="E59" s="77">
        <v>2025</v>
      </c>
      <c r="F59" s="77">
        <v>10</v>
      </c>
      <c r="G59" s="77">
        <v>1</v>
      </c>
      <c r="H59" s="77">
        <v>96572523691</v>
      </c>
      <c r="I59" s="78" t="s">
        <v>160</v>
      </c>
      <c r="J59" s="77">
        <v>3611</v>
      </c>
      <c r="K59" s="78" t="s">
        <v>126</v>
      </c>
      <c r="L59" s="79">
        <v>45789</v>
      </c>
      <c r="M59" s="77">
        <v>4</v>
      </c>
      <c r="N59" s="80">
        <v>9223.33</v>
      </c>
      <c r="O59" s="80">
        <v>0</v>
      </c>
      <c r="P59" s="80">
        <v>0</v>
      </c>
      <c r="Q59" s="72">
        <f t="shared" si="1"/>
        <v>9223.33</v>
      </c>
    </row>
    <row r="60" spans="1:17" ht="24.95" customHeight="1" x14ac:dyDescent="0.2">
      <c r="A60" s="77" t="str">
        <f t="shared" si="0"/>
        <v>1441|1440011|101|2025|4</v>
      </c>
      <c r="B60" s="77">
        <v>1441</v>
      </c>
      <c r="C60" s="77">
        <v>1440011</v>
      </c>
      <c r="D60" s="77">
        <v>101</v>
      </c>
      <c r="E60" s="77">
        <v>2025</v>
      </c>
      <c r="F60" s="77">
        <v>10</v>
      </c>
      <c r="G60" s="77">
        <v>1</v>
      </c>
      <c r="H60" s="77">
        <v>16618025672</v>
      </c>
      <c r="I60" s="78" t="s">
        <v>161</v>
      </c>
      <c r="J60" s="77">
        <v>3611</v>
      </c>
      <c r="K60" s="78" t="s">
        <v>126</v>
      </c>
      <c r="L60" s="79">
        <v>45789</v>
      </c>
      <c r="M60" s="77">
        <v>4</v>
      </c>
      <c r="N60" s="80">
        <v>3518.27</v>
      </c>
      <c r="O60" s="80">
        <v>0</v>
      </c>
      <c r="P60" s="80">
        <v>0</v>
      </c>
      <c r="Q60" s="72">
        <f t="shared" si="1"/>
        <v>3518.27</v>
      </c>
    </row>
    <row r="61" spans="1:17" ht="24.95" customHeight="1" x14ac:dyDescent="0.2">
      <c r="A61" s="77" t="str">
        <f t="shared" si="0"/>
        <v>1441|1440011|102|2025|4</v>
      </c>
      <c r="B61" s="77">
        <v>1441</v>
      </c>
      <c r="C61" s="77">
        <v>1440011</v>
      </c>
      <c r="D61" s="77">
        <v>102</v>
      </c>
      <c r="E61" s="77">
        <v>2025</v>
      </c>
      <c r="F61" s="77">
        <v>10</v>
      </c>
      <c r="G61" s="77">
        <v>1</v>
      </c>
      <c r="H61" s="77">
        <v>56445180604</v>
      </c>
      <c r="I61" s="78" t="s">
        <v>162</v>
      </c>
      <c r="J61" s="77">
        <v>3611</v>
      </c>
      <c r="K61" s="78" t="s">
        <v>126</v>
      </c>
      <c r="L61" s="79">
        <v>45789</v>
      </c>
      <c r="M61" s="77">
        <v>4</v>
      </c>
      <c r="N61" s="80">
        <v>3193.84</v>
      </c>
      <c r="O61" s="80">
        <v>0</v>
      </c>
      <c r="P61" s="80">
        <v>0</v>
      </c>
      <c r="Q61" s="72">
        <f t="shared" si="1"/>
        <v>3193.84</v>
      </c>
    </row>
    <row r="62" spans="1:17" ht="24.95" customHeight="1" x14ac:dyDescent="0.2">
      <c r="A62" s="77" t="str">
        <f t="shared" si="0"/>
        <v>1441|1440011|103|2025|4</v>
      </c>
      <c r="B62" s="77">
        <v>1441</v>
      </c>
      <c r="C62" s="77">
        <v>1440011</v>
      </c>
      <c r="D62" s="77">
        <v>103</v>
      </c>
      <c r="E62" s="77">
        <v>2025</v>
      </c>
      <c r="F62" s="77">
        <v>10</v>
      </c>
      <c r="G62" s="77">
        <v>1</v>
      </c>
      <c r="H62" s="77">
        <v>31355960606</v>
      </c>
      <c r="I62" s="78" t="s">
        <v>163</v>
      </c>
      <c r="J62" s="77">
        <v>3611</v>
      </c>
      <c r="K62" s="78" t="s">
        <v>126</v>
      </c>
      <c r="L62" s="79">
        <v>45786</v>
      </c>
      <c r="M62" s="77">
        <v>4</v>
      </c>
      <c r="N62" s="80">
        <v>3560</v>
      </c>
      <c r="O62" s="80">
        <v>0</v>
      </c>
      <c r="P62" s="80">
        <v>0</v>
      </c>
      <c r="Q62" s="72">
        <f t="shared" si="1"/>
        <v>3560</v>
      </c>
    </row>
    <row r="63" spans="1:17" ht="24.95" customHeight="1" x14ac:dyDescent="0.2">
      <c r="A63" s="77" t="str">
        <f t="shared" si="0"/>
        <v>1441|1440011|104|2025|5</v>
      </c>
      <c r="B63" s="77">
        <v>1441</v>
      </c>
      <c r="C63" s="77">
        <v>1440011</v>
      </c>
      <c r="D63" s="77">
        <v>104</v>
      </c>
      <c r="E63" s="77">
        <v>2025</v>
      </c>
      <c r="F63" s="77">
        <v>10</v>
      </c>
      <c r="G63" s="77">
        <v>1</v>
      </c>
      <c r="H63" s="77">
        <v>6355953620</v>
      </c>
      <c r="I63" s="78" t="s">
        <v>164</v>
      </c>
      <c r="J63" s="77">
        <v>3611</v>
      </c>
      <c r="K63" s="78" t="s">
        <v>126</v>
      </c>
      <c r="L63" s="79">
        <v>45785</v>
      </c>
      <c r="M63" s="77">
        <v>5</v>
      </c>
      <c r="N63" s="80">
        <v>4018.51</v>
      </c>
      <c r="O63" s="80">
        <v>0</v>
      </c>
      <c r="P63" s="80">
        <v>0</v>
      </c>
      <c r="Q63" s="72">
        <f t="shared" si="1"/>
        <v>4018.51</v>
      </c>
    </row>
    <row r="64" spans="1:17" ht="24.95" customHeight="1" x14ac:dyDescent="0.2">
      <c r="A64" s="77" t="str">
        <f t="shared" si="0"/>
        <v>1441|1440011|105|2025|4</v>
      </c>
      <c r="B64" s="77">
        <v>1441</v>
      </c>
      <c r="C64" s="77">
        <v>1440011</v>
      </c>
      <c r="D64" s="77">
        <v>105</v>
      </c>
      <c r="E64" s="77">
        <v>2025</v>
      </c>
      <c r="F64" s="77">
        <v>10</v>
      </c>
      <c r="G64" s="77">
        <v>1</v>
      </c>
      <c r="H64" s="77">
        <v>91352053691</v>
      </c>
      <c r="I64" s="78" t="s">
        <v>165</v>
      </c>
      <c r="J64" s="77">
        <v>3611</v>
      </c>
      <c r="K64" s="78" t="s">
        <v>126</v>
      </c>
      <c r="L64" s="79">
        <v>45786</v>
      </c>
      <c r="M64" s="77">
        <v>4</v>
      </c>
      <c r="N64" s="80">
        <v>4908.9799999999996</v>
      </c>
      <c r="O64" s="80">
        <v>0</v>
      </c>
      <c r="P64" s="80">
        <v>0</v>
      </c>
      <c r="Q64" s="72">
        <f t="shared" si="1"/>
        <v>4908.9799999999996</v>
      </c>
    </row>
    <row r="65" spans="1:17" ht="24.95" customHeight="1" x14ac:dyDescent="0.2">
      <c r="A65" s="77" t="str">
        <f t="shared" si="0"/>
        <v>1441|1440011|106|2025|4</v>
      </c>
      <c r="B65" s="77">
        <v>1441</v>
      </c>
      <c r="C65" s="77">
        <v>1440011</v>
      </c>
      <c r="D65" s="77">
        <v>106</v>
      </c>
      <c r="E65" s="77">
        <v>2025</v>
      </c>
      <c r="F65" s="77">
        <v>10</v>
      </c>
      <c r="G65" s="77">
        <v>1</v>
      </c>
      <c r="H65" s="77">
        <v>69750416104</v>
      </c>
      <c r="I65" s="78" t="s">
        <v>166</v>
      </c>
      <c r="J65" s="77">
        <v>3611</v>
      </c>
      <c r="K65" s="78" t="s">
        <v>126</v>
      </c>
      <c r="L65" s="79">
        <v>45786</v>
      </c>
      <c r="M65" s="77">
        <v>4</v>
      </c>
      <c r="N65" s="80">
        <v>1298.9000000000001</v>
      </c>
      <c r="O65" s="80">
        <v>0</v>
      </c>
      <c r="P65" s="80">
        <v>0</v>
      </c>
      <c r="Q65" s="72">
        <f t="shared" si="1"/>
        <v>1298.9000000000001</v>
      </c>
    </row>
    <row r="66" spans="1:17" ht="24.95" customHeight="1" x14ac:dyDescent="0.2">
      <c r="A66" s="77" t="str">
        <f t="shared" si="0"/>
        <v>1441|1440011|107|2025|4</v>
      </c>
      <c r="B66" s="77">
        <v>1441</v>
      </c>
      <c r="C66" s="77">
        <v>1440011</v>
      </c>
      <c r="D66" s="77">
        <v>107</v>
      </c>
      <c r="E66" s="77">
        <v>2025</v>
      </c>
      <c r="F66" s="77">
        <v>10</v>
      </c>
      <c r="G66" s="77">
        <v>1</v>
      </c>
      <c r="H66" s="77">
        <v>5985417646</v>
      </c>
      <c r="I66" s="78" t="s">
        <v>167</v>
      </c>
      <c r="J66" s="77">
        <v>3611</v>
      </c>
      <c r="K66" s="78" t="s">
        <v>126</v>
      </c>
      <c r="L66" s="79">
        <v>45786</v>
      </c>
      <c r="M66" s="77">
        <v>4</v>
      </c>
      <c r="N66" s="80">
        <v>2572.04</v>
      </c>
      <c r="O66" s="80">
        <v>0</v>
      </c>
      <c r="P66" s="80">
        <v>0</v>
      </c>
      <c r="Q66" s="72">
        <f t="shared" si="1"/>
        <v>2572.04</v>
      </c>
    </row>
    <row r="67" spans="1:17" ht="24.95" customHeight="1" x14ac:dyDescent="0.2">
      <c r="A67" s="77" t="str">
        <f t="shared" si="0"/>
        <v>1441|1440011|108|2025|4</v>
      </c>
      <c r="B67" s="77">
        <v>1441</v>
      </c>
      <c r="C67" s="77">
        <v>1440011</v>
      </c>
      <c r="D67" s="77">
        <v>108</v>
      </c>
      <c r="E67" s="77">
        <v>2025</v>
      </c>
      <c r="F67" s="77">
        <v>10</v>
      </c>
      <c r="G67" s="77">
        <v>1</v>
      </c>
      <c r="H67" s="77">
        <v>20660570610</v>
      </c>
      <c r="I67" s="78" t="s">
        <v>168</v>
      </c>
      <c r="J67" s="77">
        <v>3611</v>
      </c>
      <c r="K67" s="78" t="s">
        <v>126</v>
      </c>
      <c r="L67" s="79">
        <v>45789</v>
      </c>
      <c r="M67" s="77">
        <v>4</v>
      </c>
      <c r="N67" s="80">
        <v>13040.43</v>
      </c>
      <c r="O67" s="80">
        <v>0</v>
      </c>
      <c r="P67" s="80">
        <v>0</v>
      </c>
      <c r="Q67" s="72">
        <f t="shared" si="1"/>
        <v>13040.43</v>
      </c>
    </row>
    <row r="68" spans="1:17" ht="24.95" customHeight="1" x14ac:dyDescent="0.2">
      <c r="A68" s="77" t="str">
        <f t="shared" ref="A68:A118" si="2">B68&amp;"|"&amp;C68&amp;"|"&amp;D68&amp;"|"&amp;E68&amp;"|"&amp;M68</f>
        <v>1441|1440011|109|2025|4</v>
      </c>
      <c r="B68" s="77">
        <v>1441</v>
      </c>
      <c r="C68" s="77">
        <v>1440011</v>
      </c>
      <c r="D68" s="77">
        <v>109</v>
      </c>
      <c r="E68" s="77">
        <v>2025</v>
      </c>
      <c r="F68" s="77">
        <v>10</v>
      </c>
      <c r="G68" s="77">
        <v>1</v>
      </c>
      <c r="H68" s="77">
        <v>73060178615</v>
      </c>
      <c r="I68" s="78" t="s">
        <v>169</v>
      </c>
      <c r="J68" s="77">
        <v>3611</v>
      </c>
      <c r="K68" s="78" t="s">
        <v>126</v>
      </c>
      <c r="L68" s="79">
        <v>45786</v>
      </c>
      <c r="M68" s="77">
        <v>4</v>
      </c>
      <c r="N68" s="80">
        <v>3756.64</v>
      </c>
      <c r="O68" s="80">
        <v>0</v>
      </c>
      <c r="P68" s="80">
        <v>0</v>
      </c>
      <c r="Q68" s="72">
        <f t="shared" si="1"/>
        <v>3756.64</v>
      </c>
    </row>
    <row r="69" spans="1:17" ht="24.95" customHeight="1" x14ac:dyDescent="0.2">
      <c r="A69" s="77" t="str">
        <f t="shared" si="2"/>
        <v>1441|1440011|110|2025|4</v>
      </c>
      <c r="B69" s="77">
        <v>1441</v>
      </c>
      <c r="C69" s="77">
        <v>1440011</v>
      </c>
      <c r="D69" s="77">
        <v>110</v>
      </c>
      <c r="E69" s="77">
        <v>2025</v>
      </c>
      <c r="F69" s="77">
        <v>10</v>
      </c>
      <c r="G69" s="77">
        <v>1</v>
      </c>
      <c r="H69" s="77">
        <v>37578588672</v>
      </c>
      <c r="I69" s="78" t="s">
        <v>170</v>
      </c>
      <c r="J69" s="77">
        <v>3611</v>
      </c>
      <c r="K69" s="78" t="s">
        <v>126</v>
      </c>
      <c r="L69" s="79">
        <v>45786</v>
      </c>
      <c r="M69" s="77">
        <v>4</v>
      </c>
      <c r="N69" s="80">
        <v>1780.23</v>
      </c>
      <c r="O69" s="80">
        <v>0</v>
      </c>
      <c r="P69" s="80">
        <v>0</v>
      </c>
      <c r="Q69" s="72">
        <f t="shared" ref="Q69:Q118" si="3">N69-O69-P69</f>
        <v>1780.23</v>
      </c>
    </row>
    <row r="70" spans="1:17" ht="24.95" customHeight="1" x14ac:dyDescent="0.2">
      <c r="A70" s="77" t="str">
        <f t="shared" si="2"/>
        <v>1441|1440011|111|2025|4</v>
      </c>
      <c r="B70" s="77">
        <v>1441</v>
      </c>
      <c r="C70" s="77">
        <v>1440011</v>
      </c>
      <c r="D70" s="77">
        <v>111</v>
      </c>
      <c r="E70" s="77">
        <v>2025</v>
      </c>
      <c r="F70" s="77">
        <v>10</v>
      </c>
      <c r="G70" s="77">
        <v>1</v>
      </c>
      <c r="H70" s="77">
        <v>83228365620</v>
      </c>
      <c r="I70" s="78" t="s">
        <v>171</v>
      </c>
      <c r="J70" s="77">
        <v>3611</v>
      </c>
      <c r="K70" s="78" t="s">
        <v>126</v>
      </c>
      <c r="L70" s="79">
        <v>45786</v>
      </c>
      <c r="M70" s="77">
        <v>4</v>
      </c>
      <c r="N70" s="80">
        <v>3633.97</v>
      </c>
      <c r="O70" s="80">
        <v>0</v>
      </c>
      <c r="P70" s="80">
        <v>0</v>
      </c>
      <c r="Q70" s="72">
        <f t="shared" si="3"/>
        <v>3633.97</v>
      </c>
    </row>
    <row r="71" spans="1:17" ht="24.95" customHeight="1" x14ac:dyDescent="0.2">
      <c r="A71" s="77" t="str">
        <f t="shared" si="2"/>
        <v>1441|1440011|112|2025|4</v>
      </c>
      <c r="B71" s="77">
        <v>1441</v>
      </c>
      <c r="C71" s="77">
        <v>1440011</v>
      </c>
      <c r="D71" s="77">
        <v>112</v>
      </c>
      <c r="E71" s="77">
        <v>2025</v>
      </c>
      <c r="F71" s="77">
        <v>10</v>
      </c>
      <c r="G71" s="77">
        <v>1</v>
      </c>
      <c r="H71" s="77">
        <v>83507191687</v>
      </c>
      <c r="I71" s="78" t="s">
        <v>172</v>
      </c>
      <c r="J71" s="77">
        <v>3611</v>
      </c>
      <c r="K71" s="78" t="s">
        <v>126</v>
      </c>
      <c r="L71" s="79">
        <v>45786</v>
      </c>
      <c r="M71" s="77">
        <v>4</v>
      </c>
      <c r="N71" s="80">
        <v>3633.97</v>
      </c>
      <c r="O71" s="80">
        <v>0</v>
      </c>
      <c r="P71" s="80">
        <v>0</v>
      </c>
      <c r="Q71" s="72">
        <f t="shared" si="3"/>
        <v>3633.97</v>
      </c>
    </row>
    <row r="72" spans="1:17" ht="24.95" customHeight="1" x14ac:dyDescent="0.2">
      <c r="A72" s="77" t="str">
        <f t="shared" si="2"/>
        <v>1441|1440011|113|2025|4</v>
      </c>
      <c r="B72" s="77">
        <v>1441</v>
      </c>
      <c r="C72" s="77">
        <v>1440011</v>
      </c>
      <c r="D72" s="77">
        <v>113</v>
      </c>
      <c r="E72" s="77">
        <v>2025</v>
      </c>
      <c r="F72" s="77">
        <v>10</v>
      </c>
      <c r="G72" s="77">
        <v>1</v>
      </c>
      <c r="H72" s="77">
        <v>11713521660</v>
      </c>
      <c r="I72" s="78" t="s">
        <v>173</v>
      </c>
      <c r="J72" s="77">
        <v>3611</v>
      </c>
      <c r="K72" s="78" t="s">
        <v>126</v>
      </c>
      <c r="L72" s="79">
        <v>45786</v>
      </c>
      <c r="M72" s="77">
        <v>4</v>
      </c>
      <c r="N72" s="80">
        <v>2748.76</v>
      </c>
      <c r="O72" s="80">
        <v>0</v>
      </c>
      <c r="P72" s="80">
        <v>0</v>
      </c>
      <c r="Q72" s="72">
        <f t="shared" si="3"/>
        <v>2748.76</v>
      </c>
    </row>
    <row r="73" spans="1:17" ht="24.95" customHeight="1" x14ac:dyDescent="0.2">
      <c r="A73" s="77" t="str">
        <f t="shared" si="2"/>
        <v>1441|1440011|114|2025|4</v>
      </c>
      <c r="B73" s="77">
        <v>1441</v>
      </c>
      <c r="C73" s="77">
        <v>1440011</v>
      </c>
      <c r="D73" s="77">
        <v>114</v>
      </c>
      <c r="E73" s="77">
        <v>2025</v>
      </c>
      <c r="F73" s="77">
        <v>10</v>
      </c>
      <c r="G73" s="77">
        <v>1</v>
      </c>
      <c r="H73" s="77">
        <v>84939974634</v>
      </c>
      <c r="I73" s="78" t="s">
        <v>174</v>
      </c>
      <c r="J73" s="77">
        <v>3611</v>
      </c>
      <c r="K73" s="78" t="s">
        <v>126</v>
      </c>
      <c r="L73" s="79">
        <v>45786</v>
      </c>
      <c r="M73" s="77">
        <v>4</v>
      </c>
      <c r="N73" s="80">
        <v>5237.3500000000004</v>
      </c>
      <c r="O73" s="80">
        <v>0</v>
      </c>
      <c r="P73" s="80">
        <v>0</v>
      </c>
      <c r="Q73" s="72">
        <f t="shared" si="3"/>
        <v>5237.3500000000004</v>
      </c>
    </row>
    <row r="74" spans="1:17" ht="24.95" customHeight="1" x14ac:dyDescent="0.2">
      <c r="A74" s="77" t="str">
        <f t="shared" si="2"/>
        <v>1441|1440011|115|2025|4</v>
      </c>
      <c r="B74" s="77">
        <v>1441</v>
      </c>
      <c r="C74" s="77">
        <v>1440011</v>
      </c>
      <c r="D74" s="77">
        <v>115</v>
      </c>
      <c r="E74" s="77">
        <v>2025</v>
      </c>
      <c r="F74" s="77">
        <v>10</v>
      </c>
      <c r="G74" s="77">
        <v>1</v>
      </c>
      <c r="H74" s="77">
        <v>24891606649</v>
      </c>
      <c r="I74" s="78" t="s">
        <v>175</v>
      </c>
      <c r="J74" s="77">
        <v>3611</v>
      </c>
      <c r="K74" s="78" t="s">
        <v>126</v>
      </c>
      <c r="L74" s="79">
        <v>45786</v>
      </c>
      <c r="M74" s="77">
        <v>4</v>
      </c>
      <c r="N74" s="80">
        <v>5237.34</v>
      </c>
      <c r="O74" s="80">
        <v>0</v>
      </c>
      <c r="P74" s="80">
        <v>0</v>
      </c>
      <c r="Q74" s="72">
        <f t="shared" si="3"/>
        <v>5237.34</v>
      </c>
    </row>
    <row r="75" spans="1:17" ht="24.95" customHeight="1" x14ac:dyDescent="0.2">
      <c r="A75" s="77" t="str">
        <f t="shared" si="2"/>
        <v>1441|1440011|116|2025|4</v>
      </c>
      <c r="B75" s="77">
        <v>1441</v>
      </c>
      <c r="C75" s="77">
        <v>1440011</v>
      </c>
      <c r="D75" s="77">
        <v>116</v>
      </c>
      <c r="E75" s="77">
        <v>2025</v>
      </c>
      <c r="F75" s="77">
        <v>10</v>
      </c>
      <c r="G75" s="77">
        <v>1</v>
      </c>
      <c r="H75" s="77">
        <v>21374872687</v>
      </c>
      <c r="I75" s="78" t="s">
        <v>176</v>
      </c>
      <c r="J75" s="77">
        <v>3611</v>
      </c>
      <c r="K75" s="78" t="s">
        <v>126</v>
      </c>
      <c r="L75" s="79">
        <v>45786</v>
      </c>
      <c r="M75" s="77">
        <v>4</v>
      </c>
      <c r="N75" s="80">
        <v>7723.94</v>
      </c>
      <c r="O75" s="80">
        <v>0</v>
      </c>
      <c r="P75" s="80">
        <v>0</v>
      </c>
      <c r="Q75" s="72">
        <f t="shared" si="3"/>
        <v>7723.94</v>
      </c>
    </row>
    <row r="76" spans="1:17" ht="24.95" customHeight="1" x14ac:dyDescent="0.2">
      <c r="A76" s="77" t="str">
        <f t="shared" si="2"/>
        <v>1441|1440011|117|2025|4</v>
      </c>
      <c r="B76" s="77">
        <v>1441</v>
      </c>
      <c r="C76" s="77">
        <v>1440011</v>
      </c>
      <c r="D76" s="77">
        <v>117</v>
      </c>
      <c r="E76" s="77">
        <v>2025</v>
      </c>
      <c r="F76" s="77">
        <v>10</v>
      </c>
      <c r="G76" s="77">
        <v>1</v>
      </c>
      <c r="H76" s="77">
        <v>64487796000131</v>
      </c>
      <c r="I76" s="78" t="s">
        <v>177</v>
      </c>
      <c r="J76" s="77">
        <v>3920</v>
      </c>
      <c r="K76" s="78" t="s">
        <v>126</v>
      </c>
      <c r="L76" s="79">
        <v>45786</v>
      </c>
      <c r="M76" s="77">
        <v>4</v>
      </c>
      <c r="N76" s="80">
        <v>8931.7099999999991</v>
      </c>
      <c r="O76" s="80">
        <v>0</v>
      </c>
      <c r="P76" s="80">
        <v>0</v>
      </c>
      <c r="Q76" s="72">
        <f t="shared" si="3"/>
        <v>8931.7099999999991</v>
      </c>
    </row>
    <row r="77" spans="1:17" ht="24.95" customHeight="1" x14ac:dyDescent="0.2">
      <c r="A77" s="77" t="str">
        <f t="shared" si="2"/>
        <v>1441|1440011|118|2025|4</v>
      </c>
      <c r="B77" s="77">
        <v>1441</v>
      </c>
      <c r="C77" s="77">
        <v>1440011</v>
      </c>
      <c r="D77" s="77">
        <v>118</v>
      </c>
      <c r="E77" s="77">
        <v>2025</v>
      </c>
      <c r="F77" s="77">
        <v>10</v>
      </c>
      <c r="G77" s="77">
        <v>1</v>
      </c>
      <c r="H77" s="77">
        <v>82839425653</v>
      </c>
      <c r="I77" s="78" t="s">
        <v>178</v>
      </c>
      <c r="J77" s="77">
        <v>3611</v>
      </c>
      <c r="K77" s="78" t="s">
        <v>126</v>
      </c>
      <c r="L77" s="79">
        <v>45786</v>
      </c>
      <c r="M77" s="77">
        <v>4</v>
      </c>
      <c r="N77" s="80">
        <v>12000</v>
      </c>
      <c r="O77" s="80">
        <v>0</v>
      </c>
      <c r="P77" s="80">
        <v>0</v>
      </c>
      <c r="Q77" s="72">
        <f t="shared" si="3"/>
        <v>12000</v>
      </c>
    </row>
    <row r="78" spans="1:17" ht="24.95" customHeight="1" x14ac:dyDescent="0.2">
      <c r="A78" s="77" t="str">
        <f t="shared" si="2"/>
        <v>1441|1440011|119|2025|4</v>
      </c>
      <c r="B78" s="77">
        <v>1441</v>
      </c>
      <c r="C78" s="77">
        <v>1440011</v>
      </c>
      <c r="D78" s="77">
        <v>119</v>
      </c>
      <c r="E78" s="77">
        <v>2025</v>
      </c>
      <c r="F78" s="77">
        <v>10</v>
      </c>
      <c r="G78" s="77">
        <v>1</v>
      </c>
      <c r="H78" s="77">
        <v>4928579895</v>
      </c>
      <c r="I78" s="78" t="s">
        <v>179</v>
      </c>
      <c r="J78" s="77">
        <v>3611</v>
      </c>
      <c r="K78" s="78" t="s">
        <v>126</v>
      </c>
      <c r="L78" s="79">
        <v>45786</v>
      </c>
      <c r="M78" s="77">
        <v>4</v>
      </c>
      <c r="N78" s="80">
        <v>7327.92</v>
      </c>
      <c r="O78" s="80">
        <v>0</v>
      </c>
      <c r="P78" s="80">
        <v>0</v>
      </c>
      <c r="Q78" s="72">
        <f t="shared" si="3"/>
        <v>7327.92</v>
      </c>
    </row>
    <row r="79" spans="1:17" ht="24.95" customHeight="1" x14ac:dyDescent="0.2">
      <c r="A79" s="77" t="str">
        <f t="shared" si="2"/>
        <v>1441|1440011|120|2025|4</v>
      </c>
      <c r="B79" s="77">
        <v>1441</v>
      </c>
      <c r="C79" s="77">
        <v>1440011</v>
      </c>
      <c r="D79" s="77">
        <v>120</v>
      </c>
      <c r="E79" s="77">
        <v>2025</v>
      </c>
      <c r="F79" s="77">
        <v>10</v>
      </c>
      <c r="G79" s="77">
        <v>1</v>
      </c>
      <c r="H79" s="77">
        <v>24596892687</v>
      </c>
      <c r="I79" s="78" t="s">
        <v>180</v>
      </c>
      <c r="J79" s="77">
        <v>3611</v>
      </c>
      <c r="K79" s="78" t="s">
        <v>126</v>
      </c>
      <c r="L79" s="79">
        <v>45786</v>
      </c>
      <c r="M79" s="77">
        <v>4</v>
      </c>
      <c r="N79" s="80">
        <v>3622.87</v>
      </c>
      <c r="O79" s="80">
        <v>0</v>
      </c>
      <c r="P79" s="80">
        <v>0</v>
      </c>
      <c r="Q79" s="72">
        <f t="shared" si="3"/>
        <v>3622.87</v>
      </c>
    </row>
    <row r="80" spans="1:17" ht="24.95" customHeight="1" x14ac:dyDescent="0.2">
      <c r="A80" s="77" t="str">
        <f t="shared" si="2"/>
        <v>1441|1440011|121|2025|4</v>
      </c>
      <c r="B80" s="77">
        <v>1441</v>
      </c>
      <c r="C80" s="77">
        <v>1440011</v>
      </c>
      <c r="D80" s="77">
        <v>121</v>
      </c>
      <c r="E80" s="77">
        <v>2025</v>
      </c>
      <c r="F80" s="77">
        <v>10</v>
      </c>
      <c r="G80" s="77">
        <v>1</v>
      </c>
      <c r="H80" s="77">
        <v>22884260000100</v>
      </c>
      <c r="I80" s="78" t="s">
        <v>183</v>
      </c>
      <c r="J80" s="77">
        <v>3921</v>
      </c>
      <c r="K80" s="78" t="s">
        <v>182</v>
      </c>
      <c r="L80" s="79">
        <v>45789</v>
      </c>
      <c r="M80" s="77">
        <v>4</v>
      </c>
      <c r="N80" s="80">
        <v>11005.5</v>
      </c>
      <c r="O80" s="87">
        <v>550.28</v>
      </c>
      <c r="P80" s="80">
        <v>0</v>
      </c>
      <c r="Q80" s="72">
        <f t="shared" si="3"/>
        <v>10455.219999999999</v>
      </c>
    </row>
    <row r="81" spans="1:17" ht="24.95" customHeight="1" x14ac:dyDescent="0.2">
      <c r="A81" s="77" t="str">
        <f t="shared" si="2"/>
        <v>1441|1440011|122|2025|4</v>
      </c>
      <c r="B81" s="77">
        <v>1441</v>
      </c>
      <c r="C81" s="77">
        <v>1440011</v>
      </c>
      <c r="D81" s="77">
        <v>122</v>
      </c>
      <c r="E81" s="77">
        <v>2025</v>
      </c>
      <c r="F81" s="77">
        <v>10</v>
      </c>
      <c r="G81" s="77">
        <v>1</v>
      </c>
      <c r="H81" s="77">
        <v>86784552687</v>
      </c>
      <c r="I81" s="78" t="s">
        <v>184</v>
      </c>
      <c r="J81" s="77">
        <v>3611</v>
      </c>
      <c r="K81" s="78" t="s">
        <v>126</v>
      </c>
      <c r="L81" s="79">
        <v>45786</v>
      </c>
      <c r="M81" s="77">
        <v>4</v>
      </c>
      <c r="N81" s="80">
        <v>5129.12</v>
      </c>
      <c r="O81" s="80">
        <v>0</v>
      </c>
      <c r="P81" s="80">
        <v>0</v>
      </c>
      <c r="Q81" s="72">
        <f t="shared" si="3"/>
        <v>5129.12</v>
      </c>
    </row>
    <row r="82" spans="1:17" ht="24.95" customHeight="1" x14ac:dyDescent="0.2">
      <c r="A82" s="77" t="str">
        <f t="shared" si="2"/>
        <v>1441|1440011|123|2025|5</v>
      </c>
      <c r="B82" s="77">
        <v>1441</v>
      </c>
      <c r="C82" s="77">
        <v>1440011</v>
      </c>
      <c r="D82" s="77">
        <v>123</v>
      </c>
      <c r="E82" s="77">
        <v>2025</v>
      </c>
      <c r="F82" s="77">
        <v>10</v>
      </c>
      <c r="G82" s="77">
        <v>1</v>
      </c>
      <c r="H82" s="77">
        <v>22884260000100</v>
      </c>
      <c r="I82" s="78" t="s">
        <v>183</v>
      </c>
      <c r="J82" s="77">
        <v>3921</v>
      </c>
      <c r="K82" s="78" t="s">
        <v>182</v>
      </c>
      <c r="L82" s="79">
        <v>45785</v>
      </c>
      <c r="M82" s="77">
        <v>5</v>
      </c>
      <c r="N82" s="80">
        <v>25874.31</v>
      </c>
      <c r="O82" s="87">
        <v>1293.72</v>
      </c>
      <c r="P82" s="80">
        <v>0</v>
      </c>
      <c r="Q82" s="72">
        <f t="shared" si="3"/>
        <v>24580.59</v>
      </c>
    </row>
    <row r="83" spans="1:17" ht="24.95" customHeight="1" x14ac:dyDescent="0.2">
      <c r="A83" s="77" t="str">
        <f t="shared" si="2"/>
        <v>1441|1440011|124|2025|4</v>
      </c>
      <c r="B83" s="77">
        <v>1441</v>
      </c>
      <c r="C83" s="77">
        <v>1440011</v>
      </c>
      <c r="D83" s="77">
        <v>124</v>
      </c>
      <c r="E83" s="77">
        <v>2025</v>
      </c>
      <c r="F83" s="77">
        <v>10</v>
      </c>
      <c r="G83" s="77">
        <v>1</v>
      </c>
      <c r="H83" s="77">
        <v>10212674650</v>
      </c>
      <c r="I83" s="78" t="s">
        <v>185</v>
      </c>
      <c r="J83" s="77">
        <v>3611</v>
      </c>
      <c r="K83" s="78" t="s">
        <v>126</v>
      </c>
      <c r="L83" s="79">
        <v>45786</v>
      </c>
      <c r="M83" s="77">
        <v>4</v>
      </c>
      <c r="N83" s="80">
        <v>3800</v>
      </c>
      <c r="O83" s="80">
        <v>0</v>
      </c>
      <c r="P83" s="80">
        <v>0</v>
      </c>
      <c r="Q83" s="72">
        <f t="shared" si="3"/>
        <v>3800</v>
      </c>
    </row>
    <row r="84" spans="1:17" ht="24.95" customHeight="1" x14ac:dyDescent="0.2">
      <c r="A84" s="77" t="str">
        <f t="shared" si="2"/>
        <v>1441|1440011|125|2025|4</v>
      </c>
      <c r="B84" s="77">
        <v>1441</v>
      </c>
      <c r="C84" s="77">
        <v>1440011</v>
      </c>
      <c r="D84" s="77">
        <v>125</v>
      </c>
      <c r="E84" s="77">
        <v>2025</v>
      </c>
      <c r="F84" s="77">
        <v>10</v>
      </c>
      <c r="G84" s="77">
        <v>1</v>
      </c>
      <c r="H84" s="77">
        <v>62297406649</v>
      </c>
      <c r="I84" s="78" t="s">
        <v>186</v>
      </c>
      <c r="J84" s="77">
        <v>3611</v>
      </c>
      <c r="K84" s="78" t="s">
        <v>126</v>
      </c>
      <c r="L84" s="79">
        <v>45786</v>
      </c>
      <c r="M84" s="77">
        <v>4</v>
      </c>
      <c r="N84" s="80">
        <v>1859.17</v>
      </c>
      <c r="O84" s="80">
        <v>0</v>
      </c>
      <c r="P84" s="80">
        <v>0</v>
      </c>
      <c r="Q84" s="72">
        <f t="shared" si="3"/>
        <v>1859.17</v>
      </c>
    </row>
    <row r="85" spans="1:17" ht="24.95" customHeight="1" x14ac:dyDescent="0.2">
      <c r="A85" s="77" t="str">
        <f t="shared" si="2"/>
        <v>1441|1440011|126|2025|4</v>
      </c>
      <c r="B85" s="77">
        <v>1441</v>
      </c>
      <c r="C85" s="77">
        <v>1440011</v>
      </c>
      <c r="D85" s="77">
        <v>126</v>
      </c>
      <c r="E85" s="77">
        <v>2025</v>
      </c>
      <c r="F85" s="77">
        <v>10</v>
      </c>
      <c r="G85" s="77">
        <v>1</v>
      </c>
      <c r="H85" s="77">
        <v>7346478000117</v>
      </c>
      <c r="I85" s="78" t="s">
        <v>187</v>
      </c>
      <c r="J85" s="77">
        <v>3921</v>
      </c>
      <c r="K85" s="78" t="s">
        <v>182</v>
      </c>
      <c r="L85" s="79">
        <v>45785</v>
      </c>
      <c r="M85" s="77">
        <v>4</v>
      </c>
      <c r="N85" s="80">
        <v>35951.760000000002</v>
      </c>
      <c r="O85" s="80">
        <v>0</v>
      </c>
      <c r="P85" s="80">
        <v>0</v>
      </c>
      <c r="Q85" s="72">
        <f t="shared" si="3"/>
        <v>35951.760000000002</v>
      </c>
    </row>
    <row r="86" spans="1:17" ht="24.95" customHeight="1" x14ac:dyDescent="0.2">
      <c r="A86" s="77" t="str">
        <f t="shared" si="2"/>
        <v>1441|1440011|127|2025|4</v>
      </c>
      <c r="B86" s="77">
        <v>1441</v>
      </c>
      <c r="C86" s="77">
        <v>1440011</v>
      </c>
      <c r="D86" s="77">
        <v>127</v>
      </c>
      <c r="E86" s="77">
        <v>2025</v>
      </c>
      <c r="F86" s="77">
        <v>10</v>
      </c>
      <c r="G86" s="77">
        <v>1</v>
      </c>
      <c r="H86" s="77">
        <v>98321560687</v>
      </c>
      <c r="I86" s="78" t="s">
        <v>188</v>
      </c>
      <c r="J86" s="77">
        <v>3611</v>
      </c>
      <c r="K86" s="78" t="s">
        <v>126</v>
      </c>
      <c r="L86" s="79">
        <v>45786</v>
      </c>
      <c r="M86" s="77">
        <v>4</v>
      </c>
      <c r="N86" s="80">
        <v>3354.23</v>
      </c>
      <c r="O86" s="80">
        <v>0</v>
      </c>
      <c r="P86" s="80">
        <v>0</v>
      </c>
      <c r="Q86" s="72">
        <f t="shared" si="3"/>
        <v>3354.23</v>
      </c>
    </row>
    <row r="87" spans="1:17" ht="24.95" customHeight="1" x14ac:dyDescent="0.2">
      <c r="A87" s="77" t="str">
        <f t="shared" si="2"/>
        <v>1441|1440011|128|2025|4</v>
      </c>
      <c r="B87" s="77">
        <v>1441</v>
      </c>
      <c r="C87" s="77">
        <v>1440011</v>
      </c>
      <c r="D87" s="77">
        <v>128</v>
      </c>
      <c r="E87" s="77">
        <v>2025</v>
      </c>
      <c r="F87" s="77">
        <v>10</v>
      </c>
      <c r="G87" s="77">
        <v>1</v>
      </c>
      <c r="H87" s="77">
        <v>56653212653</v>
      </c>
      <c r="I87" s="78" t="s">
        <v>189</v>
      </c>
      <c r="J87" s="77">
        <v>3611</v>
      </c>
      <c r="K87" s="78" t="s">
        <v>126</v>
      </c>
      <c r="L87" s="79">
        <v>45786</v>
      </c>
      <c r="M87" s="77">
        <v>4</v>
      </c>
      <c r="N87" s="80">
        <v>1999.27</v>
      </c>
      <c r="O87" s="80">
        <v>0</v>
      </c>
      <c r="P87" s="80">
        <v>0</v>
      </c>
      <c r="Q87" s="72">
        <f t="shared" si="3"/>
        <v>1999.27</v>
      </c>
    </row>
    <row r="88" spans="1:17" ht="24.95" customHeight="1" x14ac:dyDescent="0.2">
      <c r="A88" s="77" t="str">
        <f t="shared" si="2"/>
        <v>1441|1440011|129|2025|4</v>
      </c>
      <c r="B88" s="77">
        <v>1441</v>
      </c>
      <c r="C88" s="77">
        <v>1440011</v>
      </c>
      <c r="D88" s="77">
        <v>129</v>
      </c>
      <c r="E88" s="77">
        <v>2025</v>
      </c>
      <c r="F88" s="77">
        <v>10</v>
      </c>
      <c r="G88" s="77">
        <v>1</v>
      </c>
      <c r="H88" s="77">
        <v>9037150000144</v>
      </c>
      <c r="I88" s="78" t="s">
        <v>190</v>
      </c>
      <c r="J88" s="77">
        <v>3921</v>
      </c>
      <c r="K88" s="78" t="s">
        <v>182</v>
      </c>
      <c r="L88" s="79">
        <v>45793</v>
      </c>
      <c r="M88" s="77">
        <v>4</v>
      </c>
      <c r="N88" s="80">
        <v>17324.82</v>
      </c>
      <c r="O88" s="87">
        <v>466.04</v>
      </c>
      <c r="P88" s="80">
        <v>0</v>
      </c>
      <c r="Q88" s="72">
        <f t="shared" si="3"/>
        <v>16858.78</v>
      </c>
    </row>
    <row r="89" spans="1:17" ht="24.95" customHeight="1" x14ac:dyDescent="0.2">
      <c r="A89" s="77" t="str">
        <f t="shared" si="2"/>
        <v>1441|1440011|130|2025|4</v>
      </c>
      <c r="B89" s="77">
        <v>1441</v>
      </c>
      <c r="C89" s="77">
        <v>1440011</v>
      </c>
      <c r="D89" s="77">
        <v>130</v>
      </c>
      <c r="E89" s="77">
        <v>2025</v>
      </c>
      <c r="F89" s="77">
        <v>10</v>
      </c>
      <c r="G89" s="77">
        <v>1</v>
      </c>
      <c r="H89" s="77">
        <v>59424451687</v>
      </c>
      <c r="I89" s="78" t="s">
        <v>191</v>
      </c>
      <c r="J89" s="77">
        <v>3611</v>
      </c>
      <c r="K89" s="78" t="s">
        <v>126</v>
      </c>
      <c r="L89" s="79">
        <v>45789</v>
      </c>
      <c r="M89" s="77">
        <v>4</v>
      </c>
      <c r="N89" s="80">
        <v>3094.88</v>
      </c>
      <c r="O89" s="80">
        <v>0</v>
      </c>
      <c r="P89" s="80">
        <v>0</v>
      </c>
      <c r="Q89" s="72">
        <f t="shared" si="3"/>
        <v>3094.88</v>
      </c>
    </row>
    <row r="90" spans="1:17" ht="24.95" customHeight="1" x14ac:dyDescent="0.2">
      <c r="A90" s="77" t="str">
        <f t="shared" si="2"/>
        <v>1441|1440011|131|2025|4</v>
      </c>
      <c r="B90" s="77">
        <v>1441</v>
      </c>
      <c r="C90" s="77">
        <v>1440011</v>
      </c>
      <c r="D90" s="77">
        <v>131</v>
      </c>
      <c r="E90" s="77">
        <v>2025</v>
      </c>
      <c r="F90" s="77">
        <v>10</v>
      </c>
      <c r="G90" s="77">
        <v>1</v>
      </c>
      <c r="H90" s="77">
        <v>10426962000160</v>
      </c>
      <c r="I90" s="78" t="s">
        <v>192</v>
      </c>
      <c r="J90" s="77">
        <v>3921</v>
      </c>
      <c r="K90" s="78" t="s">
        <v>182</v>
      </c>
      <c r="L90" s="79">
        <v>45789</v>
      </c>
      <c r="M90" s="77">
        <v>4</v>
      </c>
      <c r="N90" s="80">
        <v>15416.24</v>
      </c>
      <c r="O90" s="87">
        <v>639.77</v>
      </c>
      <c r="P90" s="80">
        <v>0</v>
      </c>
      <c r="Q90" s="72">
        <f t="shared" si="3"/>
        <v>14776.47</v>
      </c>
    </row>
    <row r="91" spans="1:17" ht="24.95" customHeight="1" x14ac:dyDescent="0.2">
      <c r="A91" s="77" t="str">
        <f t="shared" si="2"/>
        <v>1441|1440011|132|2025|4</v>
      </c>
      <c r="B91" s="77">
        <v>1441</v>
      </c>
      <c r="C91" s="77">
        <v>1440011</v>
      </c>
      <c r="D91" s="77">
        <v>132</v>
      </c>
      <c r="E91" s="77">
        <v>2025</v>
      </c>
      <c r="F91" s="77">
        <v>10</v>
      </c>
      <c r="G91" s="77">
        <v>1</v>
      </c>
      <c r="H91" s="77">
        <v>84137207615</v>
      </c>
      <c r="I91" s="78" t="s">
        <v>193</v>
      </c>
      <c r="J91" s="77">
        <v>3611</v>
      </c>
      <c r="K91" s="78" t="s">
        <v>126</v>
      </c>
      <c r="L91" s="79">
        <v>45789</v>
      </c>
      <c r="M91" s="77">
        <v>4</v>
      </c>
      <c r="N91" s="80">
        <v>9216.1</v>
      </c>
      <c r="O91" s="80">
        <v>0</v>
      </c>
      <c r="P91" s="80">
        <v>0</v>
      </c>
      <c r="Q91" s="72">
        <f t="shared" si="3"/>
        <v>9216.1</v>
      </c>
    </row>
    <row r="92" spans="1:17" ht="24.95" customHeight="1" x14ac:dyDescent="0.2">
      <c r="A92" s="77" t="str">
        <f t="shared" si="2"/>
        <v>1441|1440011|133|2025|4</v>
      </c>
      <c r="B92" s="77">
        <v>1441</v>
      </c>
      <c r="C92" s="77">
        <v>1440011</v>
      </c>
      <c r="D92" s="77">
        <v>133</v>
      </c>
      <c r="E92" s="77">
        <v>2025</v>
      </c>
      <c r="F92" s="77">
        <v>10</v>
      </c>
      <c r="G92" s="77">
        <v>1</v>
      </c>
      <c r="H92" s="77">
        <v>69209960653</v>
      </c>
      <c r="I92" s="78" t="s">
        <v>194</v>
      </c>
      <c r="J92" s="77">
        <v>3611</v>
      </c>
      <c r="K92" s="78" t="s">
        <v>126</v>
      </c>
      <c r="L92" s="79">
        <v>45789</v>
      </c>
      <c r="M92" s="77">
        <v>4</v>
      </c>
      <c r="N92" s="80">
        <v>2113.3200000000002</v>
      </c>
      <c r="O92" s="80">
        <v>0</v>
      </c>
      <c r="P92" s="80">
        <v>0</v>
      </c>
      <c r="Q92" s="72">
        <f t="shared" si="3"/>
        <v>2113.3200000000002</v>
      </c>
    </row>
    <row r="93" spans="1:17" ht="24.95" customHeight="1" x14ac:dyDescent="0.2">
      <c r="A93" s="77" t="str">
        <f t="shared" si="2"/>
        <v>1441|1440011|134|2025|4</v>
      </c>
      <c r="B93" s="77">
        <v>1441</v>
      </c>
      <c r="C93" s="77">
        <v>1440011</v>
      </c>
      <c r="D93" s="77">
        <v>134</v>
      </c>
      <c r="E93" s="77">
        <v>2025</v>
      </c>
      <c r="F93" s="77">
        <v>10</v>
      </c>
      <c r="G93" s="77">
        <v>1</v>
      </c>
      <c r="H93" s="77">
        <v>10426962000160</v>
      </c>
      <c r="I93" s="78" t="s">
        <v>192</v>
      </c>
      <c r="J93" s="77">
        <v>3921</v>
      </c>
      <c r="K93" s="78" t="s">
        <v>182</v>
      </c>
      <c r="L93" s="79">
        <v>45789</v>
      </c>
      <c r="M93" s="77">
        <v>4</v>
      </c>
      <c r="N93" s="80">
        <v>27057.45</v>
      </c>
      <c r="O93" s="87">
        <v>1122.8800000000001</v>
      </c>
      <c r="P93" s="80">
        <v>0</v>
      </c>
      <c r="Q93" s="72">
        <f t="shared" si="3"/>
        <v>25934.57</v>
      </c>
    </row>
    <row r="94" spans="1:17" ht="24.95" customHeight="1" x14ac:dyDescent="0.2">
      <c r="A94" s="77" t="str">
        <f t="shared" si="2"/>
        <v>1441|1440011|135|2025|3</v>
      </c>
      <c r="B94" s="77">
        <v>1441</v>
      </c>
      <c r="C94" s="77">
        <v>1440011</v>
      </c>
      <c r="D94" s="77">
        <v>135</v>
      </c>
      <c r="E94" s="77">
        <v>2025</v>
      </c>
      <c r="F94" s="77">
        <v>10</v>
      </c>
      <c r="G94" s="77">
        <v>1</v>
      </c>
      <c r="H94" s="77">
        <v>94454981604</v>
      </c>
      <c r="I94" s="78" t="s">
        <v>195</v>
      </c>
      <c r="J94" s="77">
        <v>3611</v>
      </c>
      <c r="K94" s="78" t="s">
        <v>126</v>
      </c>
      <c r="L94" s="79">
        <v>45789</v>
      </c>
      <c r="M94" s="77">
        <v>3</v>
      </c>
      <c r="N94" s="80">
        <v>17000</v>
      </c>
      <c r="O94" s="80">
        <v>0</v>
      </c>
      <c r="P94" s="80">
        <v>0</v>
      </c>
      <c r="Q94" s="72">
        <f t="shared" si="3"/>
        <v>17000</v>
      </c>
    </row>
    <row r="95" spans="1:17" ht="24.95" customHeight="1" x14ac:dyDescent="0.2">
      <c r="A95" s="77" t="str">
        <f t="shared" si="2"/>
        <v>1441|1440011|136|2025|4</v>
      </c>
      <c r="B95" s="77">
        <v>1441</v>
      </c>
      <c r="C95" s="77">
        <v>1440011</v>
      </c>
      <c r="D95" s="77">
        <v>136</v>
      </c>
      <c r="E95" s="77">
        <v>2025</v>
      </c>
      <c r="F95" s="77">
        <v>10</v>
      </c>
      <c r="G95" s="77">
        <v>1</v>
      </c>
      <c r="H95" s="77">
        <v>10426962000160</v>
      </c>
      <c r="I95" s="78" t="s">
        <v>192</v>
      </c>
      <c r="J95" s="77">
        <v>3921</v>
      </c>
      <c r="K95" s="78" t="s">
        <v>182</v>
      </c>
      <c r="L95" s="79">
        <v>45789</v>
      </c>
      <c r="M95" s="77">
        <v>4</v>
      </c>
      <c r="N95" s="80">
        <v>2625</v>
      </c>
      <c r="O95" s="87">
        <v>108.94</v>
      </c>
      <c r="P95" s="80">
        <v>0</v>
      </c>
      <c r="Q95" s="72">
        <f t="shared" si="3"/>
        <v>2516.06</v>
      </c>
    </row>
    <row r="96" spans="1:17" ht="24.95" customHeight="1" x14ac:dyDescent="0.2">
      <c r="A96" s="77" t="str">
        <f t="shared" si="2"/>
        <v>1441|1440011|137|2025|4</v>
      </c>
      <c r="B96" s="77">
        <v>1441</v>
      </c>
      <c r="C96" s="77">
        <v>1440011</v>
      </c>
      <c r="D96" s="77">
        <v>137</v>
      </c>
      <c r="E96" s="77">
        <v>2025</v>
      </c>
      <c r="F96" s="77">
        <v>10</v>
      </c>
      <c r="G96" s="77">
        <v>1</v>
      </c>
      <c r="H96" s="77">
        <v>10426962000160</v>
      </c>
      <c r="I96" s="78" t="s">
        <v>192</v>
      </c>
      <c r="J96" s="77">
        <v>3921</v>
      </c>
      <c r="K96" s="78" t="s">
        <v>182</v>
      </c>
      <c r="L96" s="79">
        <v>45789</v>
      </c>
      <c r="M96" s="77">
        <v>4</v>
      </c>
      <c r="N96" s="80">
        <v>1435</v>
      </c>
      <c r="O96" s="87">
        <v>59.55</v>
      </c>
      <c r="P96" s="80">
        <v>0</v>
      </c>
      <c r="Q96" s="72">
        <f t="shared" si="3"/>
        <v>1375.45</v>
      </c>
    </row>
    <row r="97" spans="1:17" ht="24.95" customHeight="1" x14ac:dyDescent="0.2">
      <c r="A97" s="77" t="str">
        <f t="shared" si="2"/>
        <v>1441|1440011|138|2025|4</v>
      </c>
      <c r="B97" s="77">
        <v>1441</v>
      </c>
      <c r="C97" s="77">
        <v>1440011</v>
      </c>
      <c r="D97" s="77">
        <v>138</v>
      </c>
      <c r="E97" s="77">
        <v>2025</v>
      </c>
      <c r="F97" s="77">
        <v>10</v>
      </c>
      <c r="G97" s="77">
        <v>1</v>
      </c>
      <c r="H97" s="77">
        <v>54710693668</v>
      </c>
      <c r="I97" s="78" t="s">
        <v>196</v>
      </c>
      <c r="J97" s="77">
        <v>3611</v>
      </c>
      <c r="K97" s="78" t="s">
        <v>126</v>
      </c>
      <c r="L97" s="79">
        <v>45789</v>
      </c>
      <c r="M97" s="77">
        <v>4</v>
      </c>
      <c r="N97" s="80">
        <v>9084.23</v>
      </c>
      <c r="O97" s="80">
        <v>0</v>
      </c>
      <c r="P97" s="80">
        <v>0</v>
      </c>
      <c r="Q97" s="72">
        <f t="shared" si="3"/>
        <v>9084.23</v>
      </c>
    </row>
    <row r="98" spans="1:17" ht="24.95" customHeight="1" x14ac:dyDescent="0.2">
      <c r="A98" s="77" t="str">
        <f t="shared" si="2"/>
        <v>1441|1440011|139|2025|4</v>
      </c>
      <c r="B98" s="77">
        <v>1441</v>
      </c>
      <c r="C98" s="77">
        <v>1440011</v>
      </c>
      <c r="D98" s="77">
        <v>139</v>
      </c>
      <c r="E98" s="77">
        <v>2025</v>
      </c>
      <c r="F98" s="77">
        <v>10</v>
      </c>
      <c r="G98" s="77">
        <v>1</v>
      </c>
      <c r="H98" s="77">
        <v>12964038000163</v>
      </c>
      <c r="I98" s="78" t="s">
        <v>197</v>
      </c>
      <c r="J98" s="77">
        <v>3920</v>
      </c>
      <c r="K98" s="78" t="s">
        <v>126</v>
      </c>
      <c r="L98" s="79">
        <v>45789</v>
      </c>
      <c r="M98" s="77">
        <v>4</v>
      </c>
      <c r="N98" s="80">
        <v>6267.59</v>
      </c>
      <c r="O98" s="80">
        <v>0</v>
      </c>
      <c r="P98" s="80">
        <v>0</v>
      </c>
      <c r="Q98" s="72">
        <f t="shared" si="3"/>
        <v>6267.59</v>
      </c>
    </row>
    <row r="99" spans="1:17" ht="24.95" customHeight="1" x14ac:dyDescent="0.2">
      <c r="A99" s="77" t="str">
        <f t="shared" si="2"/>
        <v>1441|1440011|140|2025|4</v>
      </c>
      <c r="B99" s="77">
        <v>1441</v>
      </c>
      <c r="C99" s="77">
        <v>1440011</v>
      </c>
      <c r="D99" s="77">
        <v>140</v>
      </c>
      <c r="E99" s="77">
        <v>2025</v>
      </c>
      <c r="F99" s="77">
        <v>10</v>
      </c>
      <c r="G99" s="77">
        <v>1</v>
      </c>
      <c r="H99" s="77">
        <v>15226019000128</v>
      </c>
      <c r="I99" s="78" t="s">
        <v>198</v>
      </c>
      <c r="J99" s="77">
        <v>3920</v>
      </c>
      <c r="K99" s="78" t="s">
        <v>126</v>
      </c>
      <c r="L99" s="79">
        <v>45789</v>
      </c>
      <c r="M99" s="77">
        <v>4</v>
      </c>
      <c r="N99" s="80">
        <v>8164.47</v>
      </c>
      <c r="O99" s="80">
        <v>0</v>
      </c>
      <c r="P99" s="80">
        <v>0</v>
      </c>
      <c r="Q99" s="72">
        <f t="shared" si="3"/>
        <v>8164.47</v>
      </c>
    </row>
    <row r="100" spans="1:17" ht="24.95" customHeight="1" x14ac:dyDescent="0.2">
      <c r="A100" s="77" t="str">
        <f t="shared" si="2"/>
        <v>1441|1440011|141|2025|4</v>
      </c>
      <c r="B100" s="77">
        <v>1441</v>
      </c>
      <c r="C100" s="77">
        <v>1440011</v>
      </c>
      <c r="D100" s="77">
        <v>141</v>
      </c>
      <c r="E100" s="77">
        <v>2025</v>
      </c>
      <c r="F100" s="77">
        <v>10</v>
      </c>
      <c r="G100" s="77">
        <v>1</v>
      </c>
      <c r="H100" s="77">
        <v>3801004600</v>
      </c>
      <c r="I100" s="78" t="s">
        <v>199</v>
      </c>
      <c r="J100" s="77">
        <v>3611</v>
      </c>
      <c r="K100" s="78" t="s">
        <v>126</v>
      </c>
      <c r="L100" s="79">
        <v>45789</v>
      </c>
      <c r="M100" s="77">
        <v>4</v>
      </c>
      <c r="N100" s="80">
        <v>3456.87</v>
      </c>
      <c r="O100" s="80">
        <v>0</v>
      </c>
      <c r="P100" s="80">
        <v>0</v>
      </c>
      <c r="Q100" s="72">
        <f t="shared" si="3"/>
        <v>3456.87</v>
      </c>
    </row>
    <row r="101" spans="1:17" ht="24.95" customHeight="1" x14ac:dyDescent="0.2">
      <c r="A101" s="77" t="str">
        <f t="shared" si="2"/>
        <v>1441|1440011|142|2025|4</v>
      </c>
      <c r="B101" s="77">
        <v>1441</v>
      </c>
      <c r="C101" s="77">
        <v>1440011</v>
      </c>
      <c r="D101" s="77">
        <v>142</v>
      </c>
      <c r="E101" s="77">
        <v>2025</v>
      </c>
      <c r="F101" s="77">
        <v>10</v>
      </c>
      <c r="G101" s="77">
        <v>1</v>
      </c>
      <c r="H101" s="77">
        <v>87992400763</v>
      </c>
      <c r="I101" s="78" t="s">
        <v>200</v>
      </c>
      <c r="J101" s="77">
        <v>3611</v>
      </c>
      <c r="K101" s="78" t="s">
        <v>126</v>
      </c>
      <c r="L101" s="79">
        <v>45789</v>
      </c>
      <c r="M101" s="77">
        <v>4</v>
      </c>
      <c r="N101" s="80">
        <v>8404.11</v>
      </c>
      <c r="O101" s="80">
        <v>0</v>
      </c>
      <c r="P101" s="80">
        <v>0</v>
      </c>
      <c r="Q101" s="72">
        <f t="shared" si="3"/>
        <v>8404.11</v>
      </c>
    </row>
    <row r="102" spans="1:17" ht="24.95" customHeight="1" x14ac:dyDescent="0.2">
      <c r="A102" s="77" t="str">
        <f t="shared" si="2"/>
        <v>1441|1440011|143|2025|4</v>
      </c>
      <c r="B102" s="77">
        <v>1441</v>
      </c>
      <c r="C102" s="77">
        <v>1440011</v>
      </c>
      <c r="D102" s="77">
        <v>143</v>
      </c>
      <c r="E102" s="77">
        <v>2025</v>
      </c>
      <c r="F102" s="77">
        <v>10</v>
      </c>
      <c r="G102" s="77">
        <v>1</v>
      </c>
      <c r="H102" s="77">
        <v>51801027668</v>
      </c>
      <c r="I102" s="78" t="s">
        <v>201</v>
      </c>
      <c r="J102" s="77">
        <v>3611</v>
      </c>
      <c r="K102" s="78" t="s">
        <v>126</v>
      </c>
      <c r="L102" s="79">
        <v>45789</v>
      </c>
      <c r="M102" s="77">
        <v>4</v>
      </c>
      <c r="N102" s="80">
        <v>5172.8</v>
      </c>
      <c r="O102" s="80">
        <v>0</v>
      </c>
      <c r="P102" s="80">
        <v>0</v>
      </c>
      <c r="Q102" s="72">
        <f t="shared" si="3"/>
        <v>5172.8</v>
      </c>
    </row>
    <row r="103" spans="1:17" ht="24.95" customHeight="1" x14ac:dyDescent="0.2">
      <c r="A103" s="77" t="str">
        <f t="shared" si="2"/>
        <v>1441|1440011|144|2025|4</v>
      </c>
      <c r="B103" s="77">
        <v>1441</v>
      </c>
      <c r="C103" s="77">
        <v>1440011</v>
      </c>
      <c r="D103" s="77">
        <v>144</v>
      </c>
      <c r="E103" s="77">
        <v>2025</v>
      </c>
      <c r="F103" s="77">
        <v>10</v>
      </c>
      <c r="G103" s="77">
        <v>1</v>
      </c>
      <c r="H103" s="77">
        <v>2895180679</v>
      </c>
      <c r="I103" s="78" t="s">
        <v>202</v>
      </c>
      <c r="J103" s="77">
        <v>3611</v>
      </c>
      <c r="K103" s="78" t="s">
        <v>126</v>
      </c>
      <c r="L103" s="79">
        <v>45789</v>
      </c>
      <c r="M103" s="77">
        <v>4</v>
      </c>
      <c r="N103" s="80">
        <v>5018.4399999999996</v>
      </c>
      <c r="O103" s="80">
        <v>0</v>
      </c>
      <c r="P103" s="80">
        <v>0</v>
      </c>
      <c r="Q103" s="72">
        <f t="shared" si="3"/>
        <v>5018.4399999999996</v>
      </c>
    </row>
    <row r="104" spans="1:17" ht="24.95" customHeight="1" x14ac:dyDescent="0.2">
      <c r="A104" s="77" t="str">
        <f t="shared" si="2"/>
        <v>1441|1440011|145|2025|4</v>
      </c>
      <c r="B104" s="77">
        <v>1441</v>
      </c>
      <c r="C104" s="77">
        <v>1440011</v>
      </c>
      <c r="D104" s="77">
        <v>145</v>
      </c>
      <c r="E104" s="77">
        <v>2025</v>
      </c>
      <c r="F104" s="77">
        <v>10</v>
      </c>
      <c r="G104" s="77">
        <v>1</v>
      </c>
      <c r="H104" s="77">
        <v>95644954668</v>
      </c>
      <c r="I104" s="78" t="s">
        <v>203</v>
      </c>
      <c r="J104" s="77">
        <v>3611</v>
      </c>
      <c r="K104" s="78" t="s">
        <v>126</v>
      </c>
      <c r="L104" s="79">
        <v>45789</v>
      </c>
      <c r="M104" s="77">
        <v>4</v>
      </c>
      <c r="N104" s="80">
        <v>9656.7000000000007</v>
      </c>
      <c r="O104" s="80">
        <v>0</v>
      </c>
      <c r="P104" s="80">
        <v>0</v>
      </c>
      <c r="Q104" s="72">
        <f t="shared" si="3"/>
        <v>9656.7000000000007</v>
      </c>
    </row>
    <row r="105" spans="1:17" ht="24.95" customHeight="1" x14ac:dyDescent="0.2">
      <c r="A105" s="77" t="str">
        <f t="shared" si="2"/>
        <v>1441|1440011|147|2025|4</v>
      </c>
      <c r="B105" s="77">
        <v>1441</v>
      </c>
      <c r="C105" s="77">
        <v>1440011</v>
      </c>
      <c r="D105" s="77">
        <v>147</v>
      </c>
      <c r="E105" s="77">
        <v>2025</v>
      </c>
      <c r="F105" s="77">
        <v>10</v>
      </c>
      <c r="G105" s="77">
        <v>1</v>
      </c>
      <c r="H105" s="77">
        <v>41733882000181</v>
      </c>
      <c r="I105" s="78" t="s">
        <v>204</v>
      </c>
      <c r="J105" s="77">
        <v>3920</v>
      </c>
      <c r="K105" s="78" t="s">
        <v>126</v>
      </c>
      <c r="L105" s="79">
        <v>45789</v>
      </c>
      <c r="M105" s="77">
        <v>4</v>
      </c>
      <c r="N105" s="80">
        <v>8648.9500000000007</v>
      </c>
      <c r="O105" s="80">
        <v>0</v>
      </c>
      <c r="P105" s="80">
        <v>0</v>
      </c>
      <c r="Q105" s="72">
        <f t="shared" si="3"/>
        <v>8648.9500000000007</v>
      </c>
    </row>
    <row r="106" spans="1:17" ht="24.95" customHeight="1" x14ac:dyDescent="0.2">
      <c r="A106" s="77" t="str">
        <f t="shared" si="2"/>
        <v>1441|1440011|148|2025|4</v>
      </c>
      <c r="B106" s="77">
        <v>1441</v>
      </c>
      <c r="C106" s="77">
        <v>1440011</v>
      </c>
      <c r="D106" s="77">
        <v>148</v>
      </c>
      <c r="E106" s="77">
        <v>2025</v>
      </c>
      <c r="F106" s="77">
        <v>10</v>
      </c>
      <c r="G106" s="77">
        <v>1</v>
      </c>
      <c r="H106" s="77">
        <v>23732170000166</v>
      </c>
      <c r="I106" s="78" t="s">
        <v>205</v>
      </c>
      <c r="J106" s="77">
        <v>3920</v>
      </c>
      <c r="K106" s="78" t="s">
        <v>126</v>
      </c>
      <c r="L106" s="79">
        <v>45789</v>
      </c>
      <c r="M106" s="77">
        <v>4</v>
      </c>
      <c r="N106" s="80">
        <v>16007.38</v>
      </c>
      <c r="O106" s="80">
        <v>0</v>
      </c>
      <c r="P106" s="80">
        <v>0</v>
      </c>
      <c r="Q106" s="72">
        <f t="shared" si="3"/>
        <v>16007.38</v>
      </c>
    </row>
    <row r="107" spans="1:17" ht="24.95" customHeight="1" x14ac:dyDescent="0.2">
      <c r="A107" s="77" t="str">
        <f t="shared" si="2"/>
        <v>1441|1440011|150|2025|4</v>
      </c>
      <c r="B107" s="77">
        <v>1441</v>
      </c>
      <c r="C107" s="77">
        <v>1440011</v>
      </c>
      <c r="D107" s="77">
        <v>150</v>
      </c>
      <c r="E107" s="77">
        <v>2025</v>
      </c>
      <c r="F107" s="77">
        <v>10</v>
      </c>
      <c r="G107" s="77">
        <v>1</v>
      </c>
      <c r="H107" s="77">
        <v>22510183000128</v>
      </c>
      <c r="I107" s="78" t="s">
        <v>206</v>
      </c>
      <c r="J107" s="77">
        <v>3920</v>
      </c>
      <c r="K107" s="78" t="s">
        <v>126</v>
      </c>
      <c r="L107" s="79">
        <v>45789</v>
      </c>
      <c r="M107" s="77">
        <v>4</v>
      </c>
      <c r="N107" s="80">
        <v>13584.77</v>
      </c>
      <c r="O107" s="80">
        <v>0</v>
      </c>
      <c r="P107" s="80">
        <v>0</v>
      </c>
      <c r="Q107" s="72">
        <f t="shared" si="3"/>
        <v>13584.77</v>
      </c>
    </row>
    <row r="108" spans="1:17" ht="24.95" customHeight="1" x14ac:dyDescent="0.2">
      <c r="A108" s="77" t="str">
        <f t="shared" si="2"/>
        <v>1441|1440011|151|2025|4</v>
      </c>
      <c r="B108" s="77">
        <v>1441</v>
      </c>
      <c r="C108" s="77">
        <v>1440011</v>
      </c>
      <c r="D108" s="77">
        <v>151</v>
      </c>
      <c r="E108" s="77">
        <v>2025</v>
      </c>
      <c r="F108" s="77">
        <v>10</v>
      </c>
      <c r="G108" s="77">
        <v>1</v>
      </c>
      <c r="H108" s="77">
        <v>38437345000180</v>
      </c>
      <c r="I108" s="78" t="s">
        <v>207</v>
      </c>
      <c r="J108" s="77">
        <v>3920</v>
      </c>
      <c r="K108" s="78" t="s">
        <v>126</v>
      </c>
      <c r="L108" s="79">
        <v>45789</v>
      </c>
      <c r="M108" s="77">
        <v>4</v>
      </c>
      <c r="N108" s="80">
        <v>10978.47</v>
      </c>
      <c r="O108" s="80">
        <v>0</v>
      </c>
      <c r="P108" s="80">
        <v>0</v>
      </c>
      <c r="Q108" s="72">
        <f t="shared" si="3"/>
        <v>10978.47</v>
      </c>
    </row>
    <row r="109" spans="1:17" ht="24.95" customHeight="1" x14ac:dyDescent="0.2">
      <c r="A109" s="77" t="str">
        <f t="shared" si="2"/>
        <v>1441|1440011|152|2025|4</v>
      </c>
      <c r="B109" s="77">
        <v>1441</v>
      </c>
      <c r="C109" s="77">
        <v>1440011</v>
      </c>
      <c r="D109" s="77">
        <v>152</v>
      </c>
      <c r="E109" s="77">
        <v>2025</v>
      </c>
      <c r="F109" s="77">
        <v>10</v>
      </c>
      <c r="G109" s="77">
        <v>1</v>
      </c>
      <c r="H109" s="77">
        <v>14165537000116</v>
      </c>
      <c r="I109" s="78" t="s">
        <v>208</v>
      </c>
      <c r="J109" s="77">
        <v>3920</v>
      </c>
      <c r="K109" s="78" t="s">
        <v>126</v>
      </c>
      <c r="L109" s="79">
        <v>45789</v>
      </c>
      <c r="M109" s="77">
        <v>4</v>
      </c>
      <c r="N109" s="80">
        <v>8404.1</v>
      </c>
      <c r="O109" s="80">
        <v>0</v>
      </c>
      <c r="P109" s="80">
        <v>0</v>
      </c>
      <c r="Q109" s="72">
        <f t="shared" si="3"/>
        <v>8404.1</v>
      </c>
    </row>
    <row r="110" spans="1:17" ht="24.95" customHeight="1" x14ac:dyDescent="0.2">
      <c r="A110" s="77" t="str">
        <f t="shared" si="2"/>
        <v>1441|1440011|153|2025|4</v>
      </c>
      <c r="B110" s="77">
        <v>1441</v>
      </c>
      <c r="C110" s="77">
        <v>1440011</v>
      </c>
      <c r="D110" s="77">
        <v>153</v>
      </c>
      <c r="E110" s="77">
        <v>2025</v>
      </c>
      <c r="F110" s="77">
        <v>10</v>
      </c>
      <c r="G110" s="77">
        <v>1</v>
      </c>
      <c r="H110" s="77">
        <v>11027551000165</v>
      </c>
      <c r="I110" s="78" t="s">
        <v>209</v>
      </c>
      <c r="J110" s="77">
        <v>3920</v>
      </c>
      <c r="K110" s="78" t="s">
        <v>126</v>
      </c>
      <c r="L110" s="79">
        <v>45789</v>
      </c>
      <c r="M110" s="77">
        <v>4</v>
      </c>
      <c r="N110" s="80">
        <v>7796.28</v>
      </c>
      <c r="O110" s="80">
        <v>0</v>
      </c>
      <c r="P110" s="80">
        <v>0</v>
      </c>
      <c r="Q110" s="72">
        <f t="shared" si="3"/>
        <v>7796.28</v>
      </c>
    </row>
    <row r="111" spans="1:17" ht="24.95" customHeight="1" x14ac:dyDescent="0.2">
      <c r="A111" s="77" t="str">
        <f t="shared" si="2"/>
        <v>1441|1440011|154|2025|4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210</v>
      </c>
      <c r="J111" s="77">
        <v>3920</v>
      </c>
      <c r="K111" s="78" t="s">
        <v>126</v>
      </c>
      <c r="L111" s="79">
        <v>45789</v>
      </c>
      <c r="M111" s="77">
        <v>4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1441|1440011|155|2025|4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211</v>
      </c>
      <c r="J112" s="77">
        <v>3920</v>
      </c>
      <c r="K112" s="78" t="s">
        <v>126</v>
      </c>
      <c r="L112" s="79">
        <v>45789</v>
      </c>
      <c r="M112" s="77">
        <v>4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1441|1440011|161|2025|5</v>
      </c>
      <c r="B113" s="77">
        <v>1441</v>
      </c>
      <c r="C113" s="77">
        <v>1440011</v>
      </c>
      <c r="D113" s="77">
        <v>161</v>
      </c>
      <c r="E113" s="77">
        <v>2025</v>
      </c>
      <c r="F113" s="77">
        <v>10</v>
      </c>
      <c r="G113" s="77">
        <v>1</v>
      </c>
      <c r="H113" s="77">
        <v>17282880000139</v>
      </c>
      <c r="I113" s="78" t="s">
        <v>213</v>
      </c>
      <c r="J113" s="77">
        <v>3918</v>
      </c>
      <c r="K113" s="78" t="s">
        <v>214</v>
      </c>
      <c r="L113" s="79">
        <v>45782</v>
      </c>
      <c r="M113" s="77">
        <v>5</v>
      </c>
      <c r="N113" s="80">
        <v>278.7</v>
      </c>
      <c r="O113" s="87">
        <v>7.88</v>
      </c>
      <c r="P113" s="80">
        <v>0</v>
      </c>
      <c r="Q113" s="72">
        <f t="shared" si="3"/>
        <v>270.82</v>
      </c>
    </row>
    <row r="114" spans="1:17" ht="24.95" customHeight="1" x14ac:dyDescent="0.2">
      <c r="A114" s="77" t="str">
        <f t="shared" si="2"/>
        <v>1441|1440011|161|2025|6</v>
      </c>
      <c r="B114" s="77">
        <v>1441</v>
      </c>
      <c r="C114" s="77">
        <v>1440011</v>
      </c>
      <c r="D114" s="77">
        <v>161</v>
      </c>
      <c r="E114" s="77">
        <v>2025</v>
      </c>
      <c r="F114" s="77">
        <v>10</v>
      </c>
      <c r="G114" s="77">
        <v>1</v>
      </c>
      <c r="H114" s="77">
        <v>17282880000139</v>
      </c>
      <c r="I114" s="78" t="s">
        <v>213</v>
      </c>
      <c r="J114" s="77">
        <v>3918</v>
      </c>
      <c r="K114" s="78" t="s">
        <v>214</v>
      </c>
      <c r="L114" s="79">
        <v>45782</v>
      </c>
      <c r="M114" s="77">
        <v>6</v>
      </c>
      <c r="N114" s="80">
        <v>46870.21</v>
      </c>
      <c r="O114" s="87">
        <v>914.45</v>
      </c>
      <c r="P114" s="80">
        <v>0</v>
      </c>
      <c r="Q114" s="72">
        <f t="shared" si="3"/>
        <v>45955.76</v>
      </c>
    </row>
    <row r="115" spans="1:17" ht="24.95" customHeight="1" x14ac:dyDescent="0.2">
      <c r="A115" s="77" t="str">
        <f t="shared" si="2"/>
        <v>1441|1440011|161|2025|7</v>
      </c>
      <c r="B115" s="77">
        <v>1441</v>
      </c>
      <c r="C115" s="77">
        <v>1440011</v>
      </c>
      <c r="D115" s="77">
        <v>161</v>
      </c>
      <c r="E115" s="77">
        <v>2025</v>
      </c>
      <c r="F115" s="77">
        <v>10</v>
      </c>
      <c r="G115" s="77">
        <v>1</v>
      </c>
      <c r="H115" s="77">
        <v>17282880000139</v>
      </c>
      <c r="I115" s="78" t="s">
        <v>213</v>
      </c>
      <c r="J115" s="77">
        <v>3918</v>
      </c>
      <c r="K115" s="78" t="s">
        <v>214</v>
      </c>
      <c r="L115" s="79">
        <v>45782</v>
      </c>
      <c r="M115" s="77">
        <v>7</v>
      </c>
      <c r="N115" s="80">
        <v>24551.81</v>
      </c>
      <c r="O115" s="87">
        <v>523.4</v>
      </c>
      <c r="P115" s="80">
        <v>0</v>
      </c>
      <c r="Q115" s="72">
        <f t="shared" si="3"/>
        <v>24028.41</v>
      </c>
    </row>
    <row r="116" spans="1:17" ht="24.95" customHeight="1" x14ac:dyDescent="0.2">
      <c r="A116" s="77" t="str">
        <f t="shared" si="2"/>
        <v>1441|1440011|161|2025|8</v>
      </c>
      <c r="B116" s="77">
        <v>1441</v>
      </c>
      <c r="C116" s="77">
        <v>1440011</v>
      </c>
      <c r="D116" s="77">
        <v>161</v>
      </c>
      <c r="E116" s="77">
        <v>2025</v>
      </c>
      <c r="F116" s="77">
        <v>10</v>
      </c>
      <c r="G116" s="77">
        <v>1</v>
      </c>
      <c r="H116" s="77">
        <v>17282880000139</v>
      </c>
      <c r="I116" s="78" t="s">
        <v>213</v>
      </c>
      <c r="J116" s="77">
        <v>3918</v>
      </c>
      <c r="K116" s="78" t="s">
        <v>214</v>
      </c>
      <c r="L116" s="79">
        <v>45804</v>
      </c>
      <c r="M116" s="77">
        <v>8</v>
      </c>
      <c r="N116" s="80">
        <v>48446.95</v>
      </c>
      <c r="O116" s="87">
        <v>830.28</v>
      </c>
      <c r="P116" s="80">
        <v>0</v>
      </c>
      <c r="Q116" s="72">
        <f t="shared" si="3"/>
        <v>47616.67</v>
      </c>
    </row>
    <row r="117" spans="1:17" ht="24.95" customHeight="1" x14ac:dyDescent="0.2">
      <c r="A117" s="77" t="str">
        <f t="shared" si="2"/>
        <v>1441|1440011|161|2025|9</v>
      </c>
      <c r="B117" s="77">
        <v>1441</v>
      </c>
      <c r="C117" s="77">
        <v>1440011</v>
      </c>
      <c r="D117" s="77">
        <v>161</v>
      </c>
      <c r="E117" s="77">
        <v>2025</v>
      </c>
      <c r="F117" s="77">
        <v>10</v>
      </c>
      <c r="G117" s="77">
        <v>1</v>
      </c>
      <c r="H117" s="77">
        <v>17282880000139</v>
      </c>
      <c r="I117" s="78" t="s">
        <v>213</v>
      </c>
      <c r="J117" s="77">
        <v>3918</v>
      </c>
      <c r="K117" s="78" t="s">
        <v>214</v>
      </c>
      <c r="L117" s="79">
        <v>45804</v>
      </c>
      <c r="M117" s="77">
        <v>9</v>
      </c>
      <c r="N117" s="80">
        <v>6487.19</v>
      </c>
      <c r="O117" s="87">
        <v>117.28</v>
      </c>
      <c r="P117" s="80">
        <v>0</v>
      </c>
      <c r="Q117" s="72">
        <f t="shared" si="3"/>
        <v>6369.91</v>
      </c>
    </row>
    <row r="118" spans="1:17" ht="24.95" customHeight="1" x14ac:dyDescent="0.2">
      <c r="A118" s="77" t="str">
        <f t="shared" si="2"/>
        <v>1441|1440011|162|2025|4</v>
      </c>
      <c r="B118" s="77">
        <v>1441</v>
      </c>
      <c r="C118" s="77">
        <v>1440011</v>
      </c>
      <c r="D118" s="77">
        <v>162</v>
      </c>
      <c r="E118" s="77">
        <v>2025</v>
      </c>
      <c r="F118" s="77">
        <v>10</v>
      </c>
      <c r="G118" s="77">
        <v>1</v>
      </c>
      <c r="H118" s="77">
        <v>45347438000189</v>
      </c>
      <c r="I118" s="78" t="s">
        <v>215</v>
      </c>
      <c r="J118" s="77">
        <v>3920</v>
      </c>
      <c r="K118" s="78" t="s">
        <v>126</v>
      </c>
      <c r="L118" s="79">
        <v>45786</v>
      </c>
      <c r="M118" s="77">
        <v>4</v>
      </c>
      <c r="N118" s="80">
        <v>15000</v>
      </c>
      <c r="O118" s="80">
        <v>0</v>
      </c>
      <c r="P118" s="80">
        <v>0</v>
      </c>
      <c r="Q118" s="72">
        <f t="shared" si="3"/>
        <v>15000</v>
      </c>
    </row>
    <row r="119" spans="1:17" ht="24.95" customHeight="1" x14ac:dyDescent="0.2">
      <c r="A119" s="77" t="str">
        <f t="shared" ref="A119:A170" si="4">B119&amp;"|"&amp;C119&amp;"|"&amp;D119&amp;"|"&amp;E119&amp;"|"&amp;M119</f>
        <v>1441|1440011|163|2025|6</v>
      </c>
      <c r="B119" s="77">
        <v>1441</v>
      </c>
      <c r="C119" s="77">
        <v>1440011</v>
      </c>
      <c r="D119" s="77">
        <v>163</v>
      </c>
      <c r="E119" s="77">
        <v>2025</v>
      </c>
      <c r="F119" s="77">
        <v>10</v>
      </c>
      <c r="G119" s="77">
        <v>1</v>
      </c>
      <c r="H119" s="77">
        <v>21920437000113</v>
      </c>
      <c r="I119" s="78" t="s">
        <v>216</v>
      </c>
      <c r="J119" s="77">
        <v>3921</v>
      </c>
      <c r="K119" s="78" t="s">
        <v>182</v>
      </c>
      <c r="L119" s="79">
        <v>45796</v>
      </c>
      <c r="M119" s="77">
        <v>6</v>
      </c>
      <c r="N119" s="80">
        <v>1566.35</v>
      </c>
      <c r="O119" s="87">
        <v>65.16</v>
      </c>
      <c r="P119" s="80">
        <v>0</v>
      </c>
      <c r="Q119" s="72">
        <f t="shared" ref="Q119:Q170" si="5">N119-O119-P119</f>
        <v>1501.1899999999998</v>
      </c>
    </row>
    <row r="120" spans="1:17" ht="24.95" customHeight="1" x14ac:dyDescent="0.2">
      <c r="A120" s="77" t="str">
        <f t="shared" si="4"/>
        <v>1441|1440011|164|2025|4</v>
      </c>
      <c r="B120" s="77">
        <v>1441</v>
      </c>
      <c r="C120" s="77">
        <v>1440011</v>
      </c>
      <c r="D120" s="77">
        <v>164</v>
      </c>
      <c r="E120" s="77">
        <v>2025</v>
      </c>
      <c r="F120" s="77">
        <v>10</v>
      </c>
      <c r="G120" s="77">
        <v>1</v>
      </c>
      <c r="H120" s="77">
        <v>7887283000184</v>
      </c>
      <c r="I120" s="78" t="s">
        <v>217</v>
      </c>
      <c r="J120" s="77">
        <v>3920</v>
      </c>
      <c r="K120" s="78" t="s">
        <v>126</v>
      </c>
      <c r="L120" s="79">
        <v>45786</v>
      </c>
      <c r="M120" s="77">
        <v>4</v>
      </c>
      <c r="N120" s="80">
        <v>6066.14</v>
      </c>
      <c r="O120" s="80">
        <v>0</v>
      </c>
      <c r="P120" s="80">
        <v>0</v>
      </c>
      <c r="Q120" s="72">
        <f t="shared" si="5"/>
        <v>6066.14</v>
      </c>
    </row>
    <row r="121" spans="1:17" ht="24.95" customHeight="1" x14ac:dyDescent="0.2">
      <c r="A121" s="77" t="str">
        <f t="shared" si="4"/>
        <v>1441|1440011|165|2025|4</v>
      </c>
      <c r="B121" s="77">
        <v>1441</v>
      </c>
      <c r="C121" s="77">
        <v>1440011</v>
      </c>
      <c r="D121" s="77">
        <v>165</v>
      </c>
      <c r="E121" s="77">
        <v>2025</v>
      </c>
      <c r="F121" s="77">
        <v>10</v>
      </c>
      <c r="G121" s="77">
        <v>1</v>
      </c>
      <c r="H121" s="77">
        <v>9069772000154</v>
      </c>
      <c r="I121" s="78" t="s">
        <v>218</v>
      </c>
      <c r="J121" s="77">
        <v>3920</v>
      </c>
      <c r="K121" s="78" t="s">
        <v>126</v>
      </c>
      <c r="L121" s="79">
        <v>45786</v>
      </c>
      <c r="M121" s="77">
        <v>4</v>
      </c>
      <c r="N121" s="80">
        <v>16479.86</v>
      </c>
      <c r="O121" s="80">
        <v>0</v>
      </c>
      <c r="P121" s="80">
        <v>0</v>
      </c>
      <c r="Q121" s="72">
        <f t="shared" si="5"/>
        <v>16479.86</v>
      </c>
    </row>
    <row r="122" spans="1:17" ht="24.95" customHeight="1" x14ac:dyDescent="0.2">
      <c r="A122" s="77" t="str">
        <f t="shared" si="4"/>
        <v>1441|1440011|166|2025|4</v>
      </c>
      <c r="B122" s="77">
        <v>1441</v>
      </c>
      <c r="C122" s="77">
        <v>1440011</v>
      </c>
      <c r="D122" s="77">
        <v>166</v>
      </c>
      <c r="E122" s="77">
        <v>2025</v>
      </c>
      <c r="F122" s="77">
        <v>10</v>
      </c>
      <c r="G122" s="77">
        <v>1</v>
      </c>
      <c r="H122" s="77">
        <v>15210046000102</v>
      </c>
      <c r="I122" s="78" t="s">
        <v>219</v>
      </c>
      <c r="J122" s="77">
        <v>3920</v>
      </c>
      <c r="K122" s="78" t="s">
        <v>126</v>
      </c>
      <c r="L122" s="79">
        <v>45789</v>
      </c>
      <c r="M122" s="77">
        <v>4</v>
      </c>
      <c r="N122" s="80">
        <v>4610.8100000000004</v>
      </c>
      <c r="O122" s="80">
        <v>0</v>
      </c>
      <c r="P122" s="80">
        <v>0</v>
      </c>
      <c r="Q122" s="72">
        <f t="shared" si="5"/>
        <v>4610.8100000000004</v>
      </c>
    </row>
    <row r="123" spans="1:17" ht="24.95" customHeight="1" x14ac:dyDescent="0.2">
      <c r="A123" s="77" t="str">
        <f t="shared" si="4"/>
        <v>1441|1440011|169|2025|4</v>
      </c>
      <c r="B123" s="77">
        <v>1441</v>
      </c>
      <c r="C123" s="77">
        <v>1440011</v>
      </c>
      <c r="D123" s="77">
        <v>169</v>
      </c>
      <c r="E123" s="77">
        <v>2025</v>
      </c>
      <c r="F123" s="77">
        <v>10</v>
      </c>
      <c r="G123" s="77">
        <v>1</v>
      </c>
      <c r="H123" s="77">
        <v>18229133000108</v>
      </c>
      <c r="I123" s="78" t="s">
        <v>220</v>
      </c>
      <c r="J123" s="77">
        <v>3920</v>
      </c>
      <c r="K123" s="78" t="s">
        <v>126</v>
      </c>
      <c r="L123" s="79">
        <v>45785</v>
      </c>
      <c r="M123" s="77">
        <v>4</v>
      </c>
      <c r="N123" s="80">
        <v>4690.83</v>
      </c>
      <c r="O123" s="80">
        <v>0</v>
      </c>
      <c r="P123" s="80">
        <v>0</v>
      </c>
      <c r="Q123" s="72">
        <f t="shared" si="5"/>
        <v>4690.83</v>
      </c>
    </row>
    <row r="124" spans="1:17" ht="24.95" customHeight="1" x14ac:dyDescent="0.2">
      <c r="A124" s="77" t="str">
        <f t="shared" si="4"/>
        <v>1441|1440011|170|2025|4</v>
      </c>
      <c r="B124" s="77">
        <v>1441</v>
      </c>
      <c r="C124" s="77">
        <v>1440011</v>
      </c>
      <c r="D124" s="77">
        <v>170</v>
      </c>
      <c r="E124" s="77">
        <v>2025</v>
      </c>
      <c r="F124" s="77">
        <v>10</v>
      </c>
      <c r="G124" s="77">
        <v>1</v>
      </c>
      <c r="H124" s="77">
        <v>37454422000147</v>
      </c>
      <c r="I124" s="78" t="s">
        <v>221</v>
      </c>
      <c r="J124" s="77">
        <v>3920</v>
      </c>
      <c r="K124" s="78" t="s">
        <v>126</v>
      </c>
      <c r="L124" s="79">
        <v>45786</v>
      </c>
      <c r="M124" s="77">
        <v>4</v>
      </c>
      <c r="N124" s="80">
        <v>6934.9</v>
      </c>
      <c r="O124" s="80">
        <v>0</v>
      </c>
      <c r="P124" s="80">
        <v>0</v>
      </c>
      <c r="Q124" s="72">
        <f t="shared" si="5"/>
        <v>6934.9</v>
      </c>
    </row>
    <row r="125" spans="1:17" ht="24.95" customHeight="1" x14ac:dyDescent="0.2">
      <c r="A125" s="77" t="str">
        <f t="shared" si="4"/>
        <v>1441|1440011|171|2025|4</v>
      </c>
      <c r="B125" s="77">
        <v>1441</v>
      </c>
      <c r="C125" s="77">
        <v>1440011</v>
      </c>
      <c r="D125" s="77">
        <v>171</v>
      </c>
      <c r="E125" s="77">
        <v>2025</v>
      </c>
      <c r="F125" s="77">
        <v>10</v>
      </c>
      <c r="G125" s="77">
        <v>1</v>
      </c>
      <c r="H125" s="77">
        <v>87883807000106</v>
      </c>
      <c r="I125" s="78" t="s">
        <v>222</v>
      </c>
      <c r="J125" s="77">
        <v>3910</v>
      </c>
      <c r="K125" s="78" t="s">
        <v>223</v>
      </c>
      <c r="L125" s="79">
        <v>45782</v>
      </c>
      <c r="M125" s="77">
        <v>4</v>
      </c>
      <c r="N125" s="80">
        <v>271.70999999999998</v>
      </c>
      <c r="O125" s="80">
        <v>0</v>
      </c>
      <c r="P125" s="80">
        <v>0</v>
      </c>
      <c r="Q125" s="72">
        <f t="shared" si="5"/>
        <v>271.70999999999998</v>
      </c>
    </row>
    <row r="126" spans="1:17" ht="24.95" customHeight="1" x14ac:dyDescent="0.2">
      <c r="A126" s="77" t="str">
        <f t="shared" si="4"/>
        <v>1441|1440011|171|2025|5</v>
      </c>
      <c r="B126" s="77">
        <v>1441</v>
      </c>
      <c r="C126" s="77">
        <v>1440011</v>
      </c>
      <c r="D126" s="77">
        <v>171</v>
      </c>
      <c r="E126" s="77">
        <v>2025</v>
      </c>
      <c r="F126" s="77">
        <v>10</v>
      </c>
      <c r="G126" s="77">
        <v>1</v>
      </c>
      <c r="H126" s="77">
        <v>87883807000106</v>
      </c>
      <c r="I126" s="78" t="s">
        <v>222</v>
      </c>
      <c r="J126" s="77">
        <v>3910</v>
      </c>
      <c r="K126" s="78" t="s">
        <v>223</v>
      </c>
      <c r="L126" s="79">
        <v>45799</v>
      </c>
      <c r="M126" s="77">
        <v>5</v>
      </c>
      <c r="N126" s="80">
        <v>293.36</v>
      </c>
      <c r="O126" s="80">
        <v>0</v>
      </c>
      <c r="P126" s="80">
        <v>0</v>
      </c>
      <c r="Q126" s="72">
        <f t="shared" si="5"/>
        <v>293.36</v>
      </c>
    </row>
    <row r="127" spans="1:17" ht="24.95" customHeight="1" x14ac:dyDescent="0.2">
      <c r="A127" s="77" t="str">
        <f t="shared" si="4"/>
        <v>1441|1440011|172|2025|4</v>
      </c>
      <c r="B127" s="77">
        <v>1441</v>
      </c>
      <c r="C127" s="77">
        <v>1440011</v>
      </c>
      <c r="D127" s="77">
        <v>172</v>
      </c>
      <c r="E127" s="77">
        <v>2025</v>
      </c>
      <c r="F127" s="77">
        <v>10</v>
      </c>
      <c r="G127" s="77">
        <v>1</v>
      </c>
      <c r="H127" s="77">
        <v>18124040000100</v>
      </c>
      <c r="I127" s="78" t="s">
        <v>224</v>
      </c>
      <c r="J127" s="77">
        <v>3920</v>
      </c>
      <c r="K127" s="78" t="s">
        <v>126</v>
      </c>
      <c r="L127" s="79">
        <v>45789</v>
      </c>
      <c r="M127" s="77">
        <v>4</v>
      </c>
      <c r="N127" s="80">
        <v>9924.69</v>
      </c>
      <c r="O127" s="80">
        <v>0</v>
      </c>
      <c r="P127" s="80">
        <v>0</v>
      </c>
      <c r="Q127" s="72">
        <f t="shared" si="5"/>
        <v>9924.69</v>
      </c>
    </row>
    <row r="128" spans="1:17" ht="24.95" customHeight="1" x14ac:dyDescent="0.2">
      <c r="A128" s="77" t="str">
        <f t="shared" si="4"/>
        <v>1441|1440011|173|2025|1</v>
      </c>
      <c r="B128" s="77">
        <v>1441</v>
      </c>
      <c r="C128" s="77">
        <v>1440011</v>
      </c>
      <c r="D128" s="77">
        <v>173</v>
      </c>
      <c r="E128" s="77">
        <v>2025</v>
      </c>
      <c r="F128" s="77">
        <v>10</v>
      </c>
      <c r="G128" s="77">
        <v>1</v>
      </c>
      <c r="H128" s="77">
        <v>18745455000100</v>
      </c>
      <c r="I128" s="78" t="s">
        <v>226</v>
      </c>
      <c r="J128" s="77">
        <v>3999</v>
      </c>
      <c r="K128" s="78" t="s">
        <v>225</v>
      </c>
      <c r="L128" s="79">
        <v>45796</v>
      </c>
      <c r="M128" s="77">
        <v>1</v>
      </c>
      <c r="N128" s="80">
        <v>240.4</v>
      </c>
      <c r="O128" s="87">
        <v>4.8099999999999996</v>
      </c>
      <c r="P128" s="80">
        <v>0</v>
      </c>
      <c r="Q128" s="72">
        <f t="shared" si="5"/>
        <v>235.59</v>
      </c>
    </row>
    <row r="129" spans="1:17" ht="24.95" customHeight="1" x14ac:dyDescent="0.2">
      <c r="A129" s="77" t="str">
        <f t="shared" si="4"/>
        <v>1441|1440011|174|2025|2</v>
      </c>
      <c r="B129" s="77">
        <v>1441</v>
      </c>
      <c r="C129" s="77">
        <v>1440011</v>
      </c>
      <c r="D129" s="77">
        <v>174</v>
      </c>
      <c r="E129" s="77">
        <v>2025</v>
      </c>
      <c r="F129" s="77">
        <v>10</v>
      </c>
      <c r="G129" s="77">
        <v>1</v>
      </c>
      <c r="H129" s="77">
        <v>13360985000108</v>
      </c>
      <c r="I129" s="78" t="s">
        <v>227</v>
      </c>
      <c r="J129" s="77">
        <v>3906</v>
      </c>
      <c r="K129" s="78" t="s">
        <v>228</v>
      </c>
      <c r="L129" s="79">
        <v>45791</v>
      </c>
      <c r="M129" s="77">
        <v>2</v>
      </c>
      <c r="N129" s="80">
        <v>97674.61</v>
      </c>
      <c r="O129" s="80">
        <v>0</v>
      </c>
      <c r="P129" s="80">
        <v>0</v>
      </c>
      <c r="Q129" s="72">
        <f t="shared" si="5"/>
        <v>97674.61</v>
      </c>
    </row>
    <row r="130" spans="1:17" ht="24.95" customHeight="1" x14ac:dyDescent="0.2">
      <c r="A130" s="77" t="str">
        <f t="shared" si="4"/>
        <v>1441|1440011|174|2025|3</v>
      </c>
      <c r="B130" s="77">
        <v>1441</v>
      </c>
      <c r="C130" s="77">
        <v>1440011</v>
      </c>
      <c r="D130" s="77">
        <v>174</v>
      </c>
      <c r="E130" s="77">
        <v>2025</v>
      </c>
      <c r="F130" s="77">
        <v>10</v>
      </c>
      <c r="G130" s="77">
        <v>1</v>
      </c>
      <c r="H130" s="77">
        <v>13360985000108</v>
      </c>
      <c r="I130" s="78" t="s">
        <v>227</v>
      </c>
      <c r="J130" s="77">
        <v>3906</v>
      </c>
      <c r="K130" s="78" t="s">
        <v>228</v>
      </c>
      <c r="L130" s="79">
        <v>45791</v>
      </c>
      <c r="M130" s="77">
        <v>3</v>
      </c>
      <c r="N130" s="80">
        <v>89400</v>
      </c>
      <c r="O130" s="80">
        <v>0</v>
      </c>
      <c r="P130" s="80">
        <v>0</v>
      </c>
      <c r="Q130" s="72">
        <f t="shared" si="5"/>
        <v>89400</v>
      </c>
    </row>
    <row r="131" spans="1:17" ht="24.95" customHeight="1" x14ac:dyDescent="0.2">
      <c r="A131" s="77" t="str">
        <f t="shared" si="4"/>
        <v>1441|1440011|175|2025|4</v>
      </c>
      <c r="B131" s="77">
        <v>1441</v>
      </c>
      <c r="C131" s="77">
        <v>1440011</v>
      </c>
      <c r="D131" s="77">
        <v>175</v>
      </c>
      <c r="E131" s="77">
        <v>2025</v>
      </c>
      <c r="F131" s="77">
        <v>10</v>
      </c>
      <c r="G131" s="77">
        <v>1</v>
      </c>
      <c r="H131" s="77">
        <v>7353227000160</v>
      </c>
      <c r="I131" s="78" t="s">
        <v>229</v>
      </c>
      <c r="J131" s="77">
        <v>3920</v>
      </c>
      <c r="K131" s="78" t="s">
        <v>126</v>
      </c>
      <c r="L131" s="79">
        <v>45785</v>
      </c>
      <c r="M131" s="77">
        <v>4</v>
      </c>
      <c r="N131" s="80">
        <v>400553.49</v>
      </c>
      <c r="O131" s="80">
        <v>0</v>
      </c>
      <c r="P131" s="80">
        <v>0</v>
      </c>
      <c r="Q131" s="72">
        <f t="shared" si="5"/>
        <v>400553.49</v>
      </c>
    </row>
    <row r="132" spans="1:17" ht="24.95" customHeight="1" x14ac:dyDescent="0.2">
      <c r="A132" s="77" t="str">
        <f t="shared" si="4"/>
        <v>1441|1440011|176|2025|4</v>
      </c>
      <c r="B132" s="77">
        <v>1441</v>
      </c>
      <c r="C132" s="77">
        <v>1440011</v>
      </c>
      <c r="D132" s="77">
        <v>176</v>
      </c>
      <c r="E132" s="77">
        <v>2025</v>
      </c>
      <c r="F132" s="77">
        <v>10</v>
      </c>
      <c r="G132" s="77">
        <v>1</v>
      </c>
      <c r="H132" s="77">
        <v>8229035000109</v>
      </c>
      <c r="I132" s="78" t="s">
        <v>230</v>
      </c>
      <c r="J132" s="77">
        <v>3920</v>
      </c>
      <c r="K132" s="78" t="s">
        <v>126</v>
      </c>
      <c r="L132" s="79">
        <v>45785</v>
      </c>
      <c r="M132" s="77">
        <v>4</v>
      </c>
      <c r="N132" s="80">
        <v>177516.43</v>
      </c>
      <c r="O132" s="80">
        <v>0</v>
      </c>
      <c r="P132" s="80">
        <v>0</v>
      </c>
      <c r="Q132" s="72">
        <f t="shared" si="5"/>
        <v>177516.43</v>
      </c>
    </row>
    <row r="133" spans="1:17" ht="24.95" customHeight="1" x14ac:dyDescent="0.2">
      <c r="A133" s="77" t="str">
        <f t="shared" si="4"/>
        <v>1441|1440011|177|2025|3</v>
      </c>
      <c r="B133" s="77">
        <v>1441</v>
      </c>
      <c r="C133" s="77">
        <v>1440011</v>
      </c>
      <c r="D133" s="77">
        <v>177</v>
      </c>
      <c r="E133" s="77">
        <v>2025</v>
      </c>
      <c r="F133" s="77">
        <v>10</v>
      </c>
      <c r="G133" s="77">
        <v>1</v>
      </c>
      <c r="H133" s="77">
        <v>7329219000188</v>
      </c>
      <c r="I133" s="78" t="s">
        <v>231</v>
      </c>
      <c r="J133" s="77">
        <v>3920</v>
      </c>
      <c r="K133" s="78" t="s">
        <v>126</v>
      </c>
      <c r="L133" s="79">
        <v>45786</v>
      </c>
      <c r="M133" s="77">
        <v>3</v>
      </c>
      <c r="N133" s="80">
        <v>21000</v>
      </c>
      <c r="O133" s="80">
        <v>0</v>
      </c>
      <c r="P133" s="80">
        <v>0</v>
      </c>
      <c r="Q133" s="72">
        <f t="shared" si="5"/>
        <v>21000</v>
      </c>
    </row>
    <row r="134" spans="1:17" ht="24.95" customHeight="1" x14ac:dyDescent="0.2">
      <c r="A134" s="77" t="str">
        <f t="shared" si="4"/>
        <v>1441|1440011|178|2025|5</v>
      </c>
      <c r="B134" s="77">
        <v>1441</v>
      </c>
      <c r="C134" s="77">
        <v>1440011</v>
      </c>
      <c r="D134" s="77">
        <v>178</v>
      </c>
      <c r="E134" s="77">
        <v>2025</v>
      </c>
      <c r="F134" s="77">
        <v>10</v>
      </c>
      <c r="G134" s="77">
        <v>1</v>
      </c>
      <c r="H134" s="77">
        <v>34028316001509</v>
      </c>
      <c r="I134" s="78" t="s">
        <v>232</v>
      </c>
      <c r="J134" s="77">
        <v>3915</v>
      </c>
      <c r="K134" s="78" t="s">
        <v>233</v>
      </c>
      <c r="L134" s="79">
        <v>45791</v>
      </c>
      <c r="M134" s="77">
        <v>5</v>
      </c>
      <c r="N134" s="80">
        <v>4103.8599999999997</v>
      </c>
      <c r="O134" s="80">
        <v>0</v>
      </c>
      <c r="P134" s="80">
        <v>0</v>
      </c>
      <c r="Q134" s="72">
        <f t="shared" si="5"/>
        <v>4103.8599999999997</v>
      </c>
    </row>
    <row r="135" spans="1:17" ht="24.95" customHeight="1" x14ac:dyDescent="0.2">
      <c r="A135" s="77" t="str">
        <f t="shared" si="4"/>
        <v>1441|1440011|178|2025|6</v>
      </c>
      <c r="B135" s="77">
        <v>1441</v>
      </c>
      <c r="C135" s="77">
        <v>1440011</v>
      </c>
      <c r="D135" s="77">
        <v>178</v>
      </c>
      <c r="E135" s="77">
        <v>2025</v>
      </c>
      <c r="F135" s="77">
        <v>10</v>
      </c>
      <c r="G135" s="77">
        <v>1</v>
      </c>
      <c r="H135" s="77">
        <v>34028316001509</v>
      </c>
      <c r="I135" s="78" t="s">
        <v>232</v>
      </c>
      <c r="J135" s="77">
        <v>3915</v>
      </c>
      <c r="K135" s="78" t="s">
        <v>233</v>
      </c>
      <c r="L135" s="79">
        <v>45791</v>
      </c>
      <c r="M135" s="77">
        <v>6</v>
      </c>
      <c r="N135" s="80">
        <v>31016.25</v>
      </c>
      <c r="O135" s="80">
        <v>0</v>
      </c>
      <c r="P135" s="80">
        <v>0</v>
      </c>
      <c r="Q135" s="72">
        <f t="shared" si="5"/>
        <v>31016.25</v>
      </c>
    </row>
    <row r="136" spans="1:17" ht="24.95" customHeight="1" x14ac:dyDescent="0.2">
      <c r="A136" s="77" t="str">
        <f t="shared" si="4"/>
        <v>1441|1440011|179|2025|4</v>
      </c>
      <c r="B136" s="77">
        <v>1441</v>
      </c>
      <c r="C136" s="77">
        <v>1440011</v>
      </c>
      <c r="D136" s="77">
        <v>179</v>
      </c>
      <c r="E136" s="77">
        <v>2025</v>
      </c>
      <c r="F136" s="77">
        <v>10</v>
      </c>
      <c r="G136" s="77">
        <v>1</v>
      </c>
      <c r="H136" s="77">
        <v>5340639000130</v>
      </c>
      <c r="I136" s="78" t="s">
        <v>234</v>
      </c>
      <c r="J136" s="77">
        <v>3987</v>
      </c>
      <c r="K136" s="78" t="s">
        <v>235</v>
      </c>
      <c r="L136" s="79">
        <v>45793</v>
      </c>
      <c r="M136" s="77">
        <v>4</v>
      </c>
      <c r="N136" s="80">
        <v>30635.88</v>
      </c>
      <c r="O136" s="80">
        <v>0</v>
      </c>
      <c r="P136" s="80">
        <v>0</v>
      </c>
      <c r="Q136" s="72">
        <f t="shared" si="5"/>
        <v>30635.88</v>
      </c>
    </row>
    <row r="137" spans="1:17" ht="24.95" customHeight="1" x14ac:dyDescent="0.2">
      <c r="A137" s="77" t="str">
        <f t="shared" si="4"/>
        <v>1441|1440011|180|2025|4</v>
      </c>
      <c r="B137" s="77">
        <v>1441</v>
      </c>
      <c r="C137" s="77">
        <v>1440011</v>
      </c>
      <c r="D137" s="77">
        <v>180</v>
      </c>
      <c r="E137" s="77">
        <v>2025</v>
      </c>
      <c r="F137" s="77">
        <v>10</v>
      </c>
      <c r="G137" s="77">
        <v>1</v>
      </c>
      <c r="H137" s="77">
        <v>29412494000101</v>
      </c>
      <c r="I137" s="78" t="s">
        <v>236</v>
      </c>
      <c r="J137" s="77">
        <v>3920</v>
      </c>
      <c r="K137" s="78" t="s">
        <v>126</v>
      </c>
      <c r="L137" s="79">
        <v>45785</v>
      </c>
      <c r="M137" s="77">
        <v>4</v>
      </c>
      <c r="N137" s="80">
        <v>6001.97</v>
      </c>
      <c r="O137" s="80">
        <v>0</v>
      </c>
      <c r="P137" s="80">
        <v>0</v>
      </c>
      <c r="Q137" s="72">
        <f t="shared" si="5"/>
        <v>6001.97</v>
      </c>
    </row>
    <row r="138" spans="1:17" ht="24.95" customHeight="1" x14ac:dyDescent="0.2">
      <c r="A138" s="77" t="str">
        <f t="shared" si="4"/>
        <v>1441|1440011|182|2025|1</v>
      </c>
      <c r="B138" s="77">
        <v>1441</v>
      </c>
      <c r="C138" s="77">
        <v>1440011</v>
      </c>
      <c r="D138" s="77">
        <v>182</v>
      </c>
      <c r="E138" s="77">
        <v>2025</v>
      </c>
      <c r="F138" s="77">
        <v>10</v>
      </c>
      <c r="G138" s="77">
        <v>1</v>
      </c>
      <c r="H138" s="77">
        <v>40432544000147</v>
      </c>
      <c r="I138" s="78" t="s">
        <v>237</v>
      </c>
      <c r="J138" s="77">
        <v>4004</v>
      </c>
      <c r="K138" s="78" t="s">
        <v>238</v>
      </c>
      <c r="L138" s="79">
        <v>45793</v>
      </c>
      <c r="M138" s="77">
        <v>1</v>
      </c>
      <c r="N138" s="80">
        <v>1671.13</v>
      </c>
      <c r="O138" s="80">
        <v>0</v>
      </c>
      <c r="P138" s="80">
        <v>0</v>
      </c>
      <c r="Q138" s="72">
        <f t="shared" si="5"/>
        <v>1671.13</v>
      </c>
    </row>
    <row r="139" spans="1:17" ht="24.95" customHeight="1" x14ac:dyDescent="0.2">
      <c r="A139" s="77" t="str">
        <f t="shared" si="4"/>
        <v>1441|1440011|182|2025|2</v>
      </c>
      <c r="B139" s="77">
        <v>1441</v>
      </c>
      <c r="C139" s="77">
        <v>1440011</v>
      </c>
      <c r="D139" s="77">
        <v>182</v>
      </c>
      <c r="E139" s="77">
        <v>2025</v>
      </c>
      <c r="F139" s="77">
        <v>10</v>
      </c>
      <c r="G139" s="77">
        <v>1</v>
      </c>
      <c r="H139" s="77">
        <v>40432544000147</v>
      </c>
      <c r="I139" s="78" t="s">
        <v>237</v>
      </c>
      <c r="J139" s="77">
        <v>4004</v>
      </c>
      <c r="K139" s="78" t="s">
        <v>238</v>
      </c>
      <c r="L139" s="79">
        <v>45793</v>
      </c>
      <c r="M139" s="77">
        <v>2</v>
      </c>
      <c r="N139" s="80">
        <v>1645.56</v>
      </c>
      <c r="O139" s="80">
        <v>0</v>
      </c>
      <c r="P139" s="80">
        <v>0</v>
      </c>
      <c r="Q139" s="72">
        <f t="shared" si="5"/>
        <v>1645.56</v>
      </c>
    </row>
    <row r="140" spans="1:17" ht="24.95" customHeight="1" x14ac:dyDescent="0.2">
      <c r="A140" s="77" t="str">
        <f t="shared" si="4"/>
        <v>1441|1440011|182|2025|3</v>
      </c>
      <c r="B140" s="77">
        <v>1441</v>
      </c>
      <c r="C140" s="77">
        <v>1440011</v>
      </c>
      <c r="D140" s="77">
        <v>182</v>
      </c>
      <c r="E140" s="77">
        <v>2025</v>
      </c>
      <c r="F140" s="77">
        <v>10</v>
      </c>
      <c r="G140" s="77">
        <v>1</v>
      </c>
      <c r="H140" s="77">
        <v>40432544000147</v>
      </c>
      <c r="I140" s="78" t="s">
        <v>237</v>
      </c>
      <c r="J140" s="77">
        <v>4004</v>
      </c>
      <c r="K140" s="78" t="s">
        <v>238</v>
      </c>
      <c r="L140" s="79">
        <v>45793</v>
      </c>
      <c r="M140" s="77">
        <v>3</v>
      </c>
      <c r="N140" s="80">
        <v>1645.47</v>
      </c>
      <c r="O140" s="80">
        <v>0</v>
      </c>
      <c r="P140" s="80">
        <v>0</v>
      </c>
      <c r="Q140" s="72">
        <f t="shared" si="5"/>
        <v>1645.47</v>
      </c>
    </row>
    <row r="141" spans="1:17" ht="24.95" customHeight="1" x14ac:dyDescent="0.2">
      <c r="A141" s="77" t="str">
        <f t="shared" si="4"/>
        <v>1441|1440011|183|2025|4</v>
      </c>
      <c r="B141" s="77">
        <v>1441</v>
      </c>
      <c r="C141" s="77">
        <v>1440011</v>
      </c>
      <c r="D141" s="77">
        <v>183</v>
      </c>
      <c r="E141" s="77">
        <v>2025</v>
      </c>
      <c r="F141" s="77">
        <v>10</v>
      </c>
      <c r="G141" s="77">
        <v>1</v>
      </c>
      <c r="H141" s="77">
        <v>14111321000178</v>
      </c>
      <c r="I141" s="78" t="s">
        <v>239</v>
      </c>
      <c r="J141" s="77">
        <v>3921</v>
      </c>
      <c r="K141" s="78" t="s">
        <v>182</v>
      </c>
      <c r="L141" s="79">
        <v>45783</v>
      </c>
      <c r="M141" s="77">
        <v>4</v>
      </c>
      <c r="N141" s="80">
        <v>1179.3499999999999</v>
      </c>
      <c r="O141" s="87">
        <v>58.97</v>
      </c>
      <c r="P141" s="80">
        <v>0</v>
      </c>
      <c r="Q141" s="72">
        <f t="shared" si="5"/>
        <v>1120.3799999999999</v>
      </c>
    </row>
    <row r="142" spans="1:17" ht="24.95" customHeight="1" x14ac:dyDescent="0.2">
      <c r="A142" s="77" t="str">
        <f t="shared" si="4"/>
        <v>1441|1440011|183|2025|5</v>
      </c>
      <c r="B142" s="77">
        <v>1441</v>
      </c>
      <c r="C142" s="77">
        <v>1440011</v>
      </c>
      <c r="D142" s="77">
        <v>183</v>
      </c>
      <c r="E142" s="77">
        <v>2025</v>
      </c>
      <c r="F142" s="77">
        <v>10</v>
      </c>
      <c r="G142" s="77">
        <v>1</v>
      </c>
      <c r="H142" s="77">
        <v>14111321000178</v>
      </c>
      <c r="I142" s="78" t="s">
        <v>239</v>
      </c>
      <c r="J142" s="77">
        <v>3921</v>
      </c>
      <c r="K142" s="78" t="s">
        <v>182</v>
      </c>
      <c r="L142" s="79">
        <v>45797</v>
      </c>
      <c r="M142" s="77">
        <v>5</v>
      </c>
      <c r="N142" s="80">
        <v>1179.3499999999999</v>
      </c>
      <c r="O142" s="87">
        <v>58.97</v>
      </c>
      <c r="P142" s="80">
        <v>0</v>
      </c>
      <c r="Q142" s="72">
        <f t="shared" si="5"/>
        <v>1120.3799999999999</v>
      </c>
    </row>
    <row r="143" spans="1:17" ht="24.95" customHeight="1" x14ac:dyDescent="0.2">
      <c r="A143" s="77" t="str">
        <f t="shared" si="4"/>
        <v>1441|1440011|184|2025|4</v>
      </c>
      <c r="B143" s="77">
        <v>1441</v>
      </c>
      <c r="C143" s="77">
        <v>1440011</v>
      </c>
      <c r="D143" s="77">
        <v>184</v>
      </c>
      <c r="E143" s="77">
        <v>2025</v>
      </c>
      <c r="F143" s="77">
        <v>10</v>
      </c>
      <c r="G143" s="77">
        <v>1</v>
      </c>
      <c r="H143" s="77">
        <v>19201128000141</v>
      </c>
      <c r="I143" s="78" t="s">
        <v>240</v>
      </c>
      <c r="J143" s="77">
        <v>3702</v>
      </c>
      <c r="K143" s="78" t="s">
        <v>241</v>
      </c>
      <c r="L143" s="79">
        <v>45805</v>
      </c>
      <c r="M143" s="77">
        <v>4</v>
      </c>
      <c r="N143" s="80">
        <v>126117.72</v>
      </c>
      <c r="O143" s="80">
        <v>0</v>
      </c>
      <c r="P143" s="80">
        <v>0</v>
      </c>
      <c r="Q143" s="72">
        <f t="shared" si="5"/>
        <v>126117.72</v>
      </c>
    </row>
    <row r="144" spans="1:17" ht="24.95" customHeight="1" x14ac:dyDescent="0.2">
      <c r="A144" s="77" t="str">
        <f t="shared" si="4"/>
        <v>1441|1440011|185|2025|4</v>
      </c>
      <c r="B144" s="77">
        <v>1441</v>
      </c>
      <c r="C144" s="77">
        <v>1440011</v>
      </c>
      <c r="D144" s="77">
        <v>185</v>
      </c>
      <c r="E144" s="77">
        <v>2025</v>
      </c>
      <c r="F144" s="77">
        <v>10</v>
      </c>
      <c r="G144" s="77">
        <v>1</v>
      </c>
      <c r="H144" s="77">
        <v>405867000127</v>
      </c>
      <c r="I144" s="78" t="s">
        <v>242</v>
      </c>
      <c r="J144" s="77">
        <v>3999</v>
      </c>
      <c r="K144" s="78" t="s">
        <v>225</v>
      </c>
      <c r="L144" s="79">
        <v>45805</v>
      </c>
      <c r="M144" s="77">
        <v>4</v>
      </c>
      <c r="N144" s="80">
        <v>7786.2</v>
      </c>
      <c r="O144" s="87">
        <v>389.31</v>
      </c>
      <c r="P144" s="80">
        <v>0</v>
      </c>
      <c r="Q144" s="72">
        <f t="shared" si="5"/>
        <v>7396.8899999999994</v>
      </c>
    </row>
    <row r="145" spans="1:17" ht="24.95" customHeight="1" x14ac:dyDescent="0.2">
      <c r="A145" s="77" t="str">
        <f t="shared" si="4"/>
        <v>1441|1440011|186|2025|4</v>
      </c>
      <c r="B145" s="77">
        <v>1441</v>
      </c>
      <c r="C145" s="77">
        <v>1440011</v>
      </c>
      <c r="D145" s="77">
        <v>186</v>
      </c>
      <c r="E145" s="77">
        <v>2025</v>
      </c>
      <c r="F145" s="77">
        <v>10</v>
      </c>
      <c r="G145" s="77">
        <v>1</v>
      </c>
      <c r="H145" s="77">
        <v>38133478000162</v>
      </c>
      <c r="I145" s="78" t="s">
        <v>243</v>
      </c>
      <c r="J145" s="77">
        <v>3920</v>
      </c>
      <c r="K145" s="78" t="s">
        <v>126</v>
      </c>
      <c r="L145" s="79">
        <v>45785</v>
      </c>
      <c r="M145" s="77">
        <v>4</v>
      </c>
      <c r="N145" s="80">
        <v>10867.02</v>
      </c>
      <c r="O145" s="80">
        <v>0</v>
      </c>
      <c r="P145" s="80">
        <v>0</v>
      </c>
      <c r="Q145" s="72">
        <f t="shared" si="5"/>
        <v>10867.02</v>
      </c>
    </row>
    <row r="146" spans="1:17" ht="24.95" customHeight="1" x14ac:dyDescent="0.2">
      <c r="A146" s="77" t="str">
        <f t="shared" si="4"/>
        <v>1441|1440011|189|2025|3</v>
      </c>
      <c r="B146" s="77">
        <v>1441</v>
      </c>
      <c r="C146" s="77">
        <v>1440011</v>
      </c>
      <c r="D146" s="77">
        <v>189</v>
      </c>
      <c r="E146" s="77">
        <v>2025</v>
      </c>
      <c r="F146" s="77">
        <v>10</v>
      </c>
      <c r="G146" s="77">
        <v>1</v>
      </c>
      <c r="H146" s="77">
        <v>16636540000104</v>
      </c>
      <c r="I146" s="78" t="s">
        <v>244</v>
      </c>
      <c r="J146" s="77">
        <v>4003</v>
      </c>
      <c r="K146" s="78" t="s">
        <v>245</v>
      </c>
      <c r="L146" s="79">
        <v>45784</v>
      </c>
      <c r="M146" s="77">
        <v>3</v>
      </c>
      <c r="N146" s="80">
        <v>2473.85</v>
      </c>
      <c r="O146" s="87">
        <v>61.85</v>
      </c>
      <c r="P146" s="80">
        <v>0</v>
      </c>
      <c r="Q146" s="72">
        <f t="shared" si="5"/>
        <v>2412</v>
      </c>
    </row>
    <row r="147" spans="1:17" ht="24.95" customHeight="1" x14ac:dyDescent="0.2">
      <c r="A147" s="77" t="str">
        <f t="shared" si="4"/>
        <v>1441|1440011|189|2025|4</v>
      </c>
      <c r="B147" s="77">
        <v>1441</v>
      </c>
      <c r="C147" s="77">
        <v>1440011</v>
      </c>
      <c r="D147" s="77">
        <v>189</v>
      </c>
      <c r="E147" s="77">
        <v>2025</v>
      </c>
      <c r="F147" s="77">
        <v>10</v>
      </c>
      <c r="G147" s="77">
        <v>1</v>
      </c>
      <c r="H147" s="77">
        <v>16636540000104</v>
      </c>
      <c r="I147" s="78" t="s">
        <v>244</v>
      </c>
      <c r="J147" s="77">
        <v>4003</v>
      </c>
      <c r="K147" s="78" t="s">
        <v>245</v>
      </c>
      <c r="L147" s="79">
        <v>45803</v>
      </c>
      <c r="M147" s="77">
        <v>4</v>
      </c>
      <c r="N147" s="80">
        <v>2473.85</v>
      </c>
      <c r="O147" s="87">
        <v>61.85</v>
      </c>
      <c r="P147" s="80">
        <v>0</v>
      </c>
      <c r="Q147" s="72">
        <f t="shared" si="5"/>
        <v>2412</v>
      </c>
    </row>
    <row r="148" spans="1:17" ht="24.95" customHeight="1" x14ac:dyDescent="0.2">
      <c r="A148" s="77" t="str">
        <f t="shared" si="4"/>
        <v>1441|1440011|190|2025|3</v>
      </c>
      <c r="B148" s="77">
        <v>1441</v>
      </c>
      <c r="C148" s="77">
        <v>1440011</v>
      </c>
      <c r="D148" s="77">
        <v>190</v>
      </c>
      <c r="E148" s="77">
        <v>2025</v>
      </c>
      <c r="F148" s="77">
        <v>10</v>
      </c>
      <c r="G148" s="77">
        <v>1</v>
      </c>
      <c r="H148" s="77">
        <v>33683111000107</v>
      </c>
      <c r="I148" s="78" t="s">
        <v>246</v>
      </c>
      <c r="J148" s="77">
        <v>4002</v>
      </c>
      <c r="K148" s="78" t="s">
        <v>247</v>
      </c>
      <c r="L148" s="79">
        <v>45790</v>
      </c>
      <c r="M148" s="77">
        <v>3</v>
      </c>
      <c r="N148" s="80">
        <v>54826.39</v>
      </c>
      <c r="O148" s="80">
        <v>0</v>
      </c>
      <c r="P148" s="80">
        <v>0</v>
      </c>
      <c r="Q148" s="72">
        <f t="shared" si="5"/>
        <v>54826.39</v>
      </c>
    </row>
    <row r="149" spans="1:17" ht="24.95" customHeight="1" x14ac:dyDescent="0.2">
      <c r="A149" s="77" t="str">
        <f t="shared" si="4"/>
        <v>1441|1440011|192|2025|1</v>
      </c>
      <c r="B149" s="77">
        <v>1441</v>
      </c>
      <c r="C149" s="77">
        <v>1440011</v>
      </c>
      <c r="D149" s="77">
        <v>192</v>
      </c>
      <c r="E149" s="77">
        <v>2025</v>
      </c>
      <c r="F149" s="77">
        <v>10</v>
      </c>
      <c r="G149" s="77">
        <v>1</v>
      </c>
      <c r="H149" s="77">
        <v>40432544000147</v>
      </c>
      <c r="I149" s="78" t="s">
        <v>237</v>
      </c>
      <c r="J149" s="77">
        <v>4004</v>
      </c>
      <c r="K149" s="78" t="s">
        <v>238</v>
      </c>
      <c r="L149" s="79">
        <v>45792</v>
      </c>
      <c r="M149" s="77">
        <v>1</v>
      </c>
      <c r="N149" s="80">
        <v>1295.68</v>
      </c>
      <c r="O149" s="80">
        <v>0</v>
      </c>
      <c r="P149" s="80">
        <v>0</v>
      </c>
      <c r="Q149" s="72">
        <f t="shared" si="5"/>
        <v>1295.68</v>
      </c>
    </row>
    <row r="150" spans="1:17" ht="24.95" customHeight="1" x14ac:dyDescent="0.2">
      <c r="A150" s="77" t="str">
        <f t="shared" si="4"/>
        <v>1441|1440011|193|2025|4</v>
      </c>
      <c r="B150" s="77">
        <v>1441</v>
      </c>
      <c r="C150" s="77">
        <v>1440011</v>
      </c>
      <c r="D150" s="77">
        <v>193</v>
      </c>
      <c r="E150" s="77">
        <v>2025</v>
      </c>
      <c r="F150" s="77">
        <v>10</v>
      </c>
      <c r="G150" s="77">
        <v>1</v>
      </c>
      <c r="H150" s="77">
        <v>26385765000180</v>
      </c>
      <c r="I150" s="78" t="s">
        <v>248</v>
      </c>
      <c r="J150" s="77">
        <v>3920</v>
      </c>
      <c r="K150" s="78" t="s">
        <v>126</v>
      </c>
      <c r="L150" s="79">
        <v>45785</v>
      </c>
      <c r="M150" s="77">
        <v>4</v>
      </c>
      <c r="N150" s="80">
        <v>36177.39</v>
      </c>
      <c r="O150" s="80">
        <v>0</v>
      </c>
      <c r="P150" s="80">
        <v>0</v>
      </c>
      <c r="Q150" s="72">
        <f t="shared" si="5"/>
        <v>36177.39</v>
      </c>
    </row>
    <row r="151" spans="1:17" ht="24.95" customHeight="1" x14ac:dyDescent="0.2">
      <c r="A151" s="77" t="str">
        <f t="shared" si="4"/>
        <v>1441|1440011|194|2025|6</v>
      </c>
      <c r="B151" s="77">
        <v>1441</v>
      </c>
      <c r="C151" s="77">
        <v>1440011</v>
      </c>
      <c r="D151" s="77">
        <v>194</v>
      </c>
      <c r="E151" s="77">
        <v>2025</v>
      </c>
      <c r="F151" s="77">
        <v>10</v>
      </c>
      <c r="G151" s="77">
        <v>1</v>
      </c>
      <c r="H151" s="77">
        <v>46019498000135</v>
      </c>
      <c r="I151" s="78" t="s">
        <v>249</v>
      </c>
      <c r="J151" s="77">
        <v>4002</v>
      </c>
      <c r="K151" s="78" t="s">
        <v>247</v>
      </c>
      <c r="L151" s="79">
        <v>45783</v>
      </c>
      <c r="M151" s="77">
        <v>6</v>
      </c>
      <c r="N151" s="80">
        <v>3301.09</v>
      </c>
      <c r="O151" s="80">
        <v>0</v>
      </c>
      <c r="P151" s="80">
        <v>0</v>
      </c>
      <c r="Q151" s="72">
        <f t="shared" si="5"/>
        <v>3301.09</v>
      </c>
    </row>
    <row r="152" spans="1:17" ht="24.95" customHeight="1" x14ac:dyDescent="0.2">
      <c r="A152" s="77" t="str">
        <f t="shared" si="4"/>
        <v>1441|1440011|194|2025|7</v>
      </c>
      <c r="B152" s="77">
        <v>1441</v>
      </c>
      <c r="C152" s="77">
        <v>1440011</v>
      </c>
      <c r="D152" s="77">
        <v>194</v>
      </c>
      <c r="E152" s="77">
        <v>2025</v>
      </c>
      <c r="F152" s="77">
        <v>10</v>
      </c>
      <c r="G152" s="77">
        <v>1</v>
      </c>
      <c r="H152" s="77">
        <v>46019498000135</v>
      </c>
      <c r="I152" s="78" t="s">
        <v>249</v>
      </c>
      <c r="J152" s="77">
        <v>4002</v>
      </c>
      <c r="K152" s="78" t="s">
        <v>247</v>
      </c>
      <c r="L152" s="79">
        <v>45790</v>
      </c>
      <c r="M152" s="77">
        <v>7</v>
      </c>
      <c r="N152" s="80">
        <v>7157.5</v>
      </c>
      <c r="O152" s="80">
        <v>0</v>
      </c>
      <c r="P152" s="80">
        <v>0</v>
      </c>
      <c r="Q152" s="72">
        <f t="shared" si="5"/>
        <v>7157.5</v>
      </c>
    </row>
    <row r="153" spans="1:17" ht="24.95" customHeight="1" x14ac:dyDescent="0.2">
      <c r="A153" s="77" t="str">
        <f t="shared" si="4"/>
        <v>1441|1440011|194|2025|8</v>
      </c>
      <c r="B153" s="77">
        <v>1441</v>
      </c>
      <c r="C153" s="77">
        <v>1440011</v>
      </c>
      <c r="D153" s="77">
        <v>194</v>
      </c>
      <c r="E153" s="77">
        <v>2025</v>
      </c>
      <c r="F153" s="77">
        <v>10</v>
      </c>
      <c r="G153" s="77">
        <v>1</v>
      </c>
      <c r="H153" s="77">
        <v>46019498000135</v>
      </c>
      <c r="I153" s="78" t="s">
        <v>249</v>
      </c>
      <c r="J153" s="77">
        <v>4002</v>
      </c>
      <c r="K153" s="78" t="s">
        <v>247</v>
      </c>
      <c r="L153" s="79">
        <v>45790</v>
      </c>
      <c r="M153" s="77">
        <v>8</v>
      </c>
      <c r="N153" s="80">
        <v>3321.82</v>
      </c>
      <c r="O153" s="80">
        <v>0</v>
      </c>
      <c r="P153" s="80">
        <v>0</v>
      </c>
      <c r="Q153" s="72">
        <f t="shared" si="5"/>
        <v>3321.82</v>
      </c>
    </row>
    <row r="154" spans="1:17" ht="24.95" customHeight="1" x14ac:dyDescent="0.2">
      <c r="A154" s="77" t="str">
        <f t="shared" si="4"/>
        <v>1441|1440011|195|2025|4</v>
      </c>
      <c r="B154" s="77">
        <v>1441</v>
      </c>
      <c r="C154" s="77">
        <v>1440011</v>
      </c>
      <c r="D154" s="77">
        <v>195</v>
      </c>
      <c r="E154" s="77">
        <v>2025</v>
      </c>
      <c r="F154" s="77">
        <v>10</v>
      </c>
      <c r="G154" s="77">
        <v>1</v>
      </c>
      <c r="H154" s="77">
        <v>9264396000159</v>
      </c>
      <c r="I154" s="78" t="s">
        <v>250</v>
      </c>
      <c r="J154" s="77">
        <v>3920</v>
      </c>
      <c r="K154" s="78" t="s">
        <v>126</v>
      </c>
      <c r="L154" s="79">
        <v>45786</v>
      </c>
      <c r="M154" s="77">
        <v>4</v>
      </c>
      <c r="N154" s="80">
        <v>3893.24</v>
      </c>
      <c r="O154" s="80">
        <v>0</v>
      </c>
      <c r="P154" s="80">
        <v>0</v>
      </c>
      <c r="Q154" s="72">
        <f t="shared" si="5"/>
        <v>3893.24</v>
      </c>
    </row>
    <row r="155" spans="1:17" ht="24.95" customHeight="1" x14ac:dyDescent="0.2">
      <c r="A155" s="77" t="str">
        <f t="shared" si="4"/>
        <v>1441|1440011|196|2025|4</v>
      </c>
      <c r="B155" s="77">
        <v>1441</v>
      </c>
      <c r="C155" s="77">
        <v>1440011</v>
      </c>
      <c r="D155" s="77">
        <v>196</v>
      </c>
      <c r="E155" s="77">
        <v>2025</v>
      </c>
      <c r="F155" s="77">
        <v>10</v>
      </c>
      <c r="G155" s="77">
        <v>1</v>
      </c>
      <c r="H155" s="77">
        <v>28771161000106</v>
      </c>
      <c r="I155" s="78" t="s">
        <v>251</v>
      </c>
      <c r="J155" s="77">
        <v>3920</v>
      </c>
      <c r="K155" s="78" t="s">
        <v>126</v>
      </c>
      <c r="L155" s="79">
        <v>45786</v>
      </c>
      <c r="M155" s="77">
        <v>4</v>
      </c>
      <c r="N155" s="80">
        <v>5316.76</v>
      </c>
      <c r="O155" s="80">
        <v>0</v>
      </c>
      <c r="P155" s="80">
        <v>0</v>
      </c>
      <c r="Q155" s="72">
        <f t="shared" si="5"/>
        <v>5316.76</v>
      </c>
    </row>
    <row r="156" spans="1:17" ht="24.95" customHeight="1" x14ac:dyDescent="0.2">
      <c r="A156" s="77" t="str">
        <f t="shared" si="4"/>
        <v>1441|1440011|197|2025|4</v>
      </c>
      <c r="B156" s="77">
        <v>1441</v>
      </c>
      <c r="C156" s="77">
        <v>1440011</v>
      </c>
      <c r="D156" s="77">
        <v>197</v>
      </c>
      <c r="E156" s="77">
        <v>2025</v>
      </c>
      <c r="F156" s="77">
        <v>10</v>
      </c>
      <c r="G156" s="77">
        <v>1</v>
      </c>
      <c r="H156" s="77">
        <v>5845088000166</v>
      </c>
      <c r="I156" s="78" t="s">
        <v>252</v>
      </c>
      <c r="J156" s="77">
        <v>3920</v>
      </c>
      <c r="K156" s="78" t="s">
        <v>126</v>
      </c>
      <c r="L156" s="79">
        <v>45786</v>
      </c>
      <c r="M156" s="77">
        <v>4</v>
      </c>
      <c r="N156" s="80">
        <v>29000</v>
      </c>
      <c r="O156" s="80">
        <v>0</v>
      </c>
      <c r="P156" s="80">
        <v>0</v>
      </c>
      <c r="Q156" s="72">
        <f t="shared" si="5"/>
        <v>29000</v>
      </c>
    </row>
    <row r="157" spans="1:17" ht="24.95" customHeight="1" x14ac:dyDescent="0.2">
      <c r="A157" s="77" t="str">
        <f t="shared" si="4"/>
        <v>1441|1440011|199|2025|3</v>
      </c>
      <c r="B157" s="77">
        <v>1441</v>
      </c>
      <c r="C157" s="77">
        <v>1440011</v>
      </c>
      <c r="D157" s="77">
        <v>199</v>
      </c>
      <c r="E157" s="77">
        <v>2025</v>
      </c>
      <c r="F157" s="77">
        <v>10</v>
      </c>
      <c r="G157" s="77">
        <v>1</v>
      </c>
      <c r="H157" s="77">
        <v>3354844000129</v>
      </c>
      <c r="I157" s="78" t="s">
        <v>253</v>
      </c>
      <c r="J157" s="77">
        <v>4002</v>
      </c>
      <c r="K157" s="78" t="s">
        <v>247</v>
      </c>
      <c r="L157" s="79">
        <v>45785</v>
      </c>
      <c r="M157" s="77">
        <v>3</v>
      </c>
      <c r="N157" s="80">
        <v>137374.14000000001</v>
      </c>
      <c r="O157" s="80">
        <v>0</v>
      </c>
      <c r="P157" s="80">
        <v>0</v>
      </c>
      <c r="Q157" s="72">
        <f t="shared" si="5"/>
        <v>137374.14000000001</v>
      </c>
    </row>
    <row r="158" spans="1:17" ht="24.95" customHeight="1" x14ac:dyDescent="0.2">
      <c r="A158" s="77" t="str">
        <f t="shared" si="4"/>
        <v>1441|1440011|199|2025|4</v>
      </c>
      <c r="B158" s="77">
        <v>1441</v>
      </c>
      <c r="C158" s="77">
        <v>1440011</v>
      </c>
      <c r="D158" s="77">
        <v>199</v>
      </c>
      <c r="E158" s="77">
        <v>2025</v>
      </c>
      <c r="F158" s="77">
        <v>10</v>
      </c>
      <c r="G158" s="77">
        <v>1</v>
      </c>
      <c r="H158" s="77">
        <v>3354844000129</v>
      </c>
      <c r="I158" s="78" t="s">
        <v>253</v>
      </c>
      <c r="J158" s="77">
        <v>4002</v>
      </c>
      <c r="K158" s="78" t="s">
        <v>247</v>
      </c>
      <c r="L158" s="79">
        <v>45797</v>
      </c>
      <c r="M158" s="77">
        <v>4</v>
      </c>
      <c r="N158" s="80">
        <v>139556.93</v>
      </c>
      <c r="O158" s="80">
        <v>0</v>
      </c>
      <c r="P158" s="80">
        <v>0</v>
      </c>
      <c r="Q158" s="72">
        <f t="shared" si="5"/>
        <v>139556.93</v>
      </c>
    </row>
    <row r="159" spans="1:17" ht="24.95" customHeight="1" x14ac:dyDescent="0.2">
      <c r="A159" s="77" t="str">
        <f t="shared" si="4"/>
        <v>1441|1440011|200|2025|4</v>
      </c>
      <c r="B159" s="77">
        <v>1441</v>
      </c>
      <c r="C159" s="77">
        <v>1440011</v>
      </c>
      <c r="D159" s="77">
        <v>200</v>
      </c>
      <c r="E159" s="77">
        <v>2025</v>
      </c>
      <c r="F159" s="77">
        <v>10</v>
      </c>
      <c r="G159" s="77">
        <v>1</v>
      </c>
      <c r="H159" s="77">
        <v>35502073000166</v>
      </c>
      <c r="I159" s="78" t="s">
        <v>254</v>
      </c>
      <c r="J159" s="77">
        <v>3920</v>
      </c>
      <c r="K159" s="78" t="s">
        <v>126</v>
      </c>
      <c r="L159" s="79">
        <v>45786</v>
      </c>
      <c r="M159" s="77">
        <v>4</v>
      </c>
      <c r="N159" s="80">
        <v>9808.2199999999993</v>
      </c>
      <c r="O159" s="80">
        <v>0</v>
      </c>
      <c r="P159" s="80">
        <v>0</v>
      </c>
      <c r="Q159" s="72">
        <f t="shared" si="5"/>
        <v>9808.2199999999993</v>
      </c>
    </row>
    <row r="160" spans="1:17" ht="24.95" customHeight="1" x14ac:dyDescent="0.2">
      <c r="A160" s="77" t="str">
        <f t="shared" si="4"/>
        <v>1441|1440011|201|2025|3</v>
      </c>
      <c r="B160" s="77">
        <v>1441</v>
      </c>
      <c r="C160" s="77">
        <v>1440011</v>
      </c>
      <c r="D160" s="77">
        <v>201</v>
      </c>
      <c r="E160" s="77">
        <v>2025</v>
      </c>
      <c r="F160" s="77">
        <v>10</v>
      </c>
      <c r="G160" s="77">
        <v>1</v>
      </c>
      <c r="H160" s="77">
        <v>7346326000114</v>
      </c>
      <c r="I160" s="78" t="s">
        <v>255</v>
      </c>
      <c r="J160" s="77">
        <v>4002</v>
      </c>
      <c r="K160" s="78" t="s">
        <v>247</v>
      </c>
      <c r="L160" s="79">
        <v>45784</v>
      </c>
      <c r="M160" s="77">
        <v>3</v>
      </c>
      <c r="N160" s="80">
        <v>246728.48</v>
      </c>
      <c r="O160" s="80">
        <v>0</v>
      </c>
      <c r="P160" s="80">
        <v>0</v>
      </c>
      <c r="Q160" s="72">
        <f t="shared" si="5"/>
        <v>246728.48</v>
      </c>
    </row>
    <row r="161" spans="1:17" ht="24.95" customHeight="1" x14ac:dyDescent="0.2">
      <c r="A161" s="77" t="str">
        <f t="shared" si="4"/>
        <v>1441|1440011|201|2025|4</v>
      </c>
      <c r="B161" s="77">
        <v>1441</v>
      </c>
      <c r="C161" s="77">
        <v>1440011</v>
      </c>
      <c r="D161" s="77">
        <v>201</v>
      </c>
      <c r="E161" s="77">
        <v>2025</v>
      </c>
      <c r="F161" s="77">
        <v>10</v>
      </c>
      <c r="G161" s="77">
        <v>1</v>
      </c>
      <c r="H161" s="77">
        <v>7346326000114</v>
      </c>
      <c r="I161" s="78" t="s">
        <v>255</v>
      </c>
      <c r="J161" s="77">
        <v>4002</v>
      </c>
      <c r="K161" s="78" t="s">
        <v>247</v>
      </c>
      <c r="L161" s="79">
        <v>45790</v>
      </c>
      <c r="M161" s="77">
        <v>4</v>
      </c>
      <c r="N161" s="80">
        <v>9774</v>
      </c>
      <c r="O161" s="80">
        <v>0</v>
      </c>
      <c r="P161" s="80">
        <v>0</v>
      </c>
      <c r="Q161" s="72">
        <f t="shared" si="5"/>
        <v>9774</v>
      </c>
    </row>
    <row r="162" spans="1:17" ht="24.95" customHeight="1" x14ac:dyDescent="0.2">
      <c r="A162" s="77" t="str">
        <f t="shared" si="4"/>
        <v>1441|1440011|203|2025|4</v>
      </c>
      <c r="B162" s="77">
        <v>1441</v>
      </c>
      <c r="C162" s="77">
        <v>1440011</v>
      </c>
      <c r="D162" s="77">
        <v>203</v>
      </c>
      <c r="E162" s="77">
        <v>2025</v>
      </c>
      <c r="F162" s="77">
        <v>10</v>
      </c>
      <c r="G162" s="77">
        <v>1</v>
      </c>
      <c r="H162" s="77">
        <v>16636540000104</v>
      </c>
      <c r="I162" s="78" t="s">
        <v>244</v>
      </c>
      <c r="J162" s="77">
        <v>4003</v>
      </c>
      <c r="K162" s="78" t="s">
        <v>245</v>
      </c>
      <c r="L162" s="79">
        <v>45784</v>
      </c>
      <c r="M162" s="77">
        <v>4</v>
      </c>
      <c r="N162" s="80">
        <v>8488</v>
      </c>
      <c r="O162" s="87">
        <v>212.2</v>
      </c>
      <c r="P162" s="80">
        <v>0</v>
      </c>
      <c r="Q162" s="72">
        <f t="shared" si="5"/>
        <v>8275.7999999999993</v>
      </c>
    </row>
    <row r="163" spans="1:17" ht="24.95" customHeight="1" x14ac:dyDescent="0.2">
      <c r="A163" s="77" t="str">
        <f t="shared" si="4"/>
        <v>1441|1440011|203|2025|5</v>
      </c>
      <c r="B163" s="77">
        <v>1441</v>
      </c>
      <c r="C163" s="77">
        <v>1440011</v>
      </c>
      <c r="D163" s="77">
        <v>203</v>
      </c>
      <c r="E163" s="77">
        <v>2025</v>
      </c>
      <c r="F163" s="77">
        <v>10</v>
      </c>
      <c r="G163" s="77">
        <v>1</v>
      </c>
      <c r="H163" s="77">
        <v>16636540000104</v>
      </c>
      <c r="I163" s="78" t="s">
        <v>244</v>
      </c>
      <c r="J163" s="77">
        <v>4003</v>
      </c>
      <c r="K163" s="78" t="s">
        <v>245</v>
      </c>
      <c r="L163" s="79">
        <v>45784</v>
      </c>
      <c r="M163" s="77">
        <v>5</v>
      </c>
      <c r="N163" s="80">
        <v>140</v>
      </c>
      <c r="O163" s="87">
        <v>7</v>
      </c>
      <c r="P163" s="80">
        <v>0</v>
      </c>
      <c r="Q163" s="72">
        <f t="shared" si="5"/>
        <v>133</v>
      </c>
    </row>
    <row r="164" spans="1:17" ht="24.95" customHeight="1" x14ac:dyDescent="0.2">
      <c r="A164" s="77" t="str">
        <f t="shared" si="4"/>
        <v>1441|1440011|203|2025|6</v>
      </c>
      <c r="B164" s="77">
        <v>1441</v>
      </c>
      <c r="C164" s="77">
        <v>1440011</v>
      </c>
      <c r="D164" s="77">
        <v>203</v>
      </c>
      <c r="E164" s="77">
        <v>2025</v>
      </c>
      <c r="F164" s="77">
        <v>10</v>
      </c>
      <c r="G164" s="77">
        <v>1</v>
      </c>
      <c r="H164" s="77">
        <v>16636540000104</v>
      </c>
      <c r="I164" s="78" t="s">
        <v>244</v>
      </c>
      <c r="J164" s="77">
        <v>4003</v>
      </c>
      <c r="K164" s="78" t="s">
        <v>245</v>
      </c>
      <c r="L164" s="79">
        <v>45803</v>
      </c>
      <c r="M164" s="77">
        <v>6</v>
      </c>
      <c r="N164" s="80">
        <v>8051</v>
      </c>
      <c r="O164" s="87">
        <v>203.03</v>
      </c>
      <c r="P164" s="80">
        <v>0</v>
      </c>
      <c r="Q164" s="72">
        <f t="shared" si="5"/>
        <v>7847.97</v>
      </c>
    </row>
    <row r="165" spans="1:17" ht="24.95" customHeight="1" x14ac:dyDescent="0.2">
      <c r="A165" s="77" t="str">
        <f t="shared" si="4"/>
        <v>1441|1440011|204|2025|3</v>
      </c>
      <c r="B165" s="77">
        <v>1441</v>
      </c>
      <c r="C165" s="77">
        <v>1440011</v>
      </c>
      <c r="D165" s="77">
        <v>204</v>
      </c>
      <c r="E165" s="77">
        <v>2025</v>
      </c>
      <c r="F165" s="77">
        <v>10</v>
      </c>
      <c r="G165" s="77">
        <v>1</v>
      </c>
      <c r="H165" s="77">
        <v>16636540000104</v>
      </c>
      <c r="I165" s="78" t="s">
        <v>244</v>
      </c>
      <c r="J165" s="77">
        <v>4003</v>
      </c>
      <c r="K165" s="78" t="s">
        <v>245</v>
      </c>
      <c r="L165" s="79">
        <v>45784</v>
      </c>
      <c r="M165" s="77">
        <v>3</v>
      </c>
      <c r="N165" s="80">
        <v>37922</v>
      </c>
      <c r="O165" s="87">
        <v>948.05</v>
      </c>
      <c r="P165" s="80">
        <v>0</v>
      </c>
      <c r="Q165" s="72">
        <f t="shared" si="5"/>
        <v>36973.949999999997</v>
      </c>
    </row>
    <row r="166" spans="1:17" ht="24.95" customHeight="1" x14ac:dyDescent="0.2">
      <c r="A166" s="77" t="str">
        <f t="shared" si="4"/>
        <v>1441|1440011|204|2025|4</v>
      </c>
      <c r="B166" s="77">
        <v>1441</v>
      </c>
      <c r="C166" s="77">
        <v>1440011</v>
      </c>
      <c r="D166" s="77">
        <v>204</v>
      </c>
      <c r="E166" s="77">
        <v>2025</v>
      </c>
      <c r="F166" s="77">
        <v>10</v>
      </c>
      <c r="G166" s="77">
        <v>1</v>
      </c>
      <c r="H166" s="77">
        <v>16636540000104</v>
      </c>
      <c r="I166" s="78" t="s">
        <v>244</v>
      </c>
      <c r="J166" s="77">
        <v>4003</v>
      </c>
      <c r="K166" s="78" t="s">
        <v>245</v>
      </c>
      <c r="L166" s="79">
        <v>45803</v>
      </c>
      <c r="M166" s="77">
        <v>4</v>
      </c>
      <c r="N166" s="80">
        <v>37922</v>
      </c>
      <c r="O166" s="87">
        <v>948.05</v>
      </c>
      <c r="P166" s="80">
        <v>0</v>
      </c>
      <c r="Q166" s="72">
        <f t="shared" si="5"/>
        <v>36973.949999999997</v>
      </c>
    </row>
    <row r="167" spans="1:17" ht="24.95" customHeight="1" x14ac:dyDescent="0.2">
      <c r="A167" s="77" t="str">
        <f t="shared" si="4"/>
        <v>1441|1440011|205|2025|4</v>
      </c>
      <c r="B167" s="77">
        <v>1441</v>
      </c>
      <c r="C167" s="77">
        <v>1440011</v>
      </c>
      <c r="D167" s="77">
        <v>205</v>
      </c>
      <c r="E167" s="77">
        <v>2025</v>
      </c>
      <c r="F167" s="77">
        <v>10</v>
      </c>
      <c r="G167" s="77">
        <v>1</v>
      </c>
      <c r="H167" s="77">
        <v>12723002000198</v>
      </c>
      <c r="I167" s="78" t="s">
        <v>256</v>
      </c>
      <c r="J167" s="77">
        <v>3920</v>
      </c>
      <c r="K167" s="78" t="s">
        <v>126</v>
      </c>
      <c r="L167" s="79">
        <v>45786</v>
      </c>
      <c r="M167" s="77">
        <v>4</v>
      </c>
      <c r="N167" s="80">
        <v>4000</v>
      </c>
      <c r="O167" s="80">
        <v>0</v>
      </c>
      <c r="P167" s="80">
        <v>0</v>
      </c>
      <c r="Q167" s="72">
        <f t="shared" si="5"/>
        <v>4000</v>
      </c>
    </row>
    <row r="168" spans="1:17" ht="24.95" customHeight="1" x14ac:dyDescent="0.2">
      <c r="A168" s="77" t="str">
        <f t="shared" si="4"/>
        <v>1441|1440011|206|2025|4</v>
      </c>
      <c r="B168" s="77">
        <v>1441</v>
      </c>
      <c r="C168" s="77">
        <v>1440011</v>
      </c>
      <c r="D168" s="77">
        <v>206</v>
      </c>
      <c r="E168" s="77">
        <v>2025</v>
      </c>
      <c r="F168" s="77">
        <v>10</v>
      </c>
      <c r="G168" s="77">
        <v>1</v>
      </c>
      <c r="H168" s="77">
        <v>81243735000148</v>
      </c>
      <c r="I168" s="78" t="s">
        <v>257</v>
      </c>
      <c r="J168" s="77">
        <v>4002</v>
      </c>
      <c r="K168" s="78" t="s">
        <v>247</v>
      </c>
      <c r="L168" s="79">
        <v>45790</v>
      </c>
      <c r="M168" s="77">
        <v>4</v>
      </c>
      <c r="N168" s="80">
        <v>25878.91</v>
      </c>
      <c r="O168" s="80">
        <v>0</v>
      </c>
      <c r="P168" s="80">
        <v>0</v>
      </c>
      <c r="Q168" s="72">
        <f t="shared" si="5"/>
        <v>25878.91</v>
      </c>
    </row>
    <row r="169" spans="1:17" ht="24.95" customHeight="1" x14ac:dyDescent="0.2">
      <c r="A169" s="77" t="str">
        <f t="shared" si="4"/>
        <v>1441|1440011|206|2025|5</v>
      </c>
      <c r="B169" s="77">
        <v>1441</v>
      </c>
      <c r="C169" s="77">
        <v>1440011</v>
      </c>
      <c r="D169" s="77">
        <v>206</v>
      </c>
      <c r="E169" s="77">
        <v>2025</v>
      </c>
      <c r="F169" s="77">
        <v>10</v>
      </c>
      <c r="G169" s="77">
        <v>1</v>
      </c>
      <c r="H169" s="77">
        <v>81243735000148</v>
      </c>
      <c r="I169" s="78" t="s">
        <v>257</v>
      </c>
      <c r="J169" s="77">
        <v>4002</v>
      </c>
      <c r="K169" s="78" t="s">
        <v>247</v>
      </c>
      <c r="L169" s="79">
        <v>45805</v>
      </c>
      <c r="M169" s="77">
        <v>5</v>
      </c>
      <c r="N169" s="80">
        <v>24802.92</v>
      </c>
      <c r="O169" s="80">
        <v>0</v>
      </c>
      <c r="P169" s="80">
        <v>0</v>
      </c>
      <c r="Q169" s="72">
        <f t="shared" si="5"/>
        <v>24802.92</v>
      </c>
    </row>
    <row r="170" spans="1:17" ht="24.95" customHeight="1" x14ac:dyDescent="0.2">
      <c r="A170" s="77" t="str">
        <f t="shared" si="4"/>
        <v>1441|1440011|207|2025|4</v>
      </c>
      <c r="B170" s="77">
        <v>1441</v>
      </c>
      <c r="C170" s="77">
        <v>1440011</v>
      </c>
      <c r="D170" s="77">
        <v>207</v>
      </c>
      <c r="E170" s="77">
        <v>2025</v>
      </c>
      <c r="F170" s="77">
        <v>10</v>
      </c>
      <c r="G170" s="77">
        <v>1</v>
      </c>
      <c r="H170" s="77">
        <v>5381960000162</v>
      </c>
      <c r="I170" s="78" t="s">
        <v>258</v>
      </c>
      <c r="J170" s="77">
        <v>3921</v>
      </c>
      <c r="K170" s="78" t="s">
        <v>182</v>
      </c>
      <c r="L170" s="79">
        <v>45790</v>
      </c>
      <c r="M170" s="77">
        <v>4</v>
      </c>
      <c r="N170" s="80">
        <v>16574</v>
      </c>
      <c r="O170" s="87">
        <v>696.11</v>
      </c>
      <c r="P170" s="80">
        <v>0</v>
      </c>
      <c r="Q170" s="72">
        <f t="shared" si="5"/>
        <v>15877.89</v>
      </c>
    </row>
    <row r="171" spans="1:17" ht="24.95" customHeight="1" x14ac:dyDescent="0.2">
      <c r="A171" s="77" t="str">
        <f t="shared" ref="A171:A215" si="6">B171&amp;"|"&amp;C171&amp;"|"&amp;D171&amp;"|"&amp;E171&amp;"|"&amp;M171</f>
        <v>1441|1440011|209|2025|6</v>
      </c>
      <c r="B171" s="77">
        <v>1441</v>
      </c>
      <c r="C171" s="77">
        <v>1440011</v>
      </c>
      <c r="D171" s="77">
        <v>209</v>
      </c>
      <c r="E171" s="77">
        <v>2025</v>
      </c>
      <c r="F171" s="77">
        <v>10</v>
      </c>
      <c r="G171" s="77">
        <v>1</v>
      </c>
      <c r="H171" s="77">
        <v>18745455000100</v>
      </c>
      <c r="I171" s="78" t="s">
        <v>226</v>
      </c>
      <c r="J171" s="77">
        <v>3999</v>
      </c>
      <c r="K171" s="78" t="s">
        <v>225</v>
      </c>
      <c r="L171" s="79">
        <v>45796</v>
      </c>
      <c r="M171" s="77">
        <v>6</v>
      </c>
      <c r="N171" s="80">
        <v>501.4</v>
      </c>
      <c r="O171" s="87">
        <v>10.029999999999999</v>
      </c>
      <c r="P171" s="80">
        <v>0</v>
      </c>
      <c r="Q171" s="72">
        <f t="shared" ref="Q171:Q210" si="7">N171-O171-P171</f>
        <v>491.37</v>
      </c>
    </row>
    <row r="172" spans="1:17" ht="24.95" customHeight="1" x14ac:dyDescent="0.2">
      <c r="A172" s="77" t="str">
        <f t="shared" si="6"/>
        <v>1441|1440011|211|2025|4</v>
      </c>
      <c r="B172" s="77">
        <v>1441</v>
      </c>
      <c r="C172" s="77">
        <v>1440011</v>
      </c>
      <c r="D172" s="77">
        <v>211</v>
      </c>
      <c r="E172" s="77">
        <v>2025</v>
      </c>
      <c r="F172" s="77">
        <v>10</v>
      </c>
      <c r="G172" s="77">
        <v>1</v>
      </c>
      <c r="H172" s="77">
        <v>5381960000162</v>
      </c>
      <c r="I172" s="78" t="s">
        <v>258</v>
      </c>
      <c r="J172" s="77">
        <v>3921</v>
      </c>
      <c r="K172" s="78" t="s">
        <v>182</v>
      </c>
      <c r="L172" s="79">
        <v>45792</v>
      </c>
      <c r="M172" s="77">
        <v>4</v>
      </c>
      <c r="N172" s="80">
        <v>1106.28</v>
      </c>
      <c r="O172" s="87">
        <v>46.46</v>
      </c>
      <c r="P172" s="80">
        <v>0</v>
      </c>
      <c r="Q172" s="72">
        <f t="shared" si="7"/>
        <v>1059.82</v>
      </c>
    </row>
    <row r="173" spans="1:17" ht="24.95" customHeight="1" x14ac:dyDescent="0.2">
      <c r="A173" s="77" t="str">
        <f t="shared" si="6"/>
        <v>1441|1440011|212|2025|4</v>
      </c>
      <c r="B173" s="77">
        <v>1441</v>
      </c>
      <c r="C173" s="77">
        <v>1440011</v>
      </c>
      <c r="D173" s="77">
        <v>212</v>
      </c>
      <c r="E173" s="77">
        <v>2025</v>
      </c>
      <c r="F173" s="77">
        <v>10</v>
      </c>
      <c r="G173" s="77">
        <v>1</v>
      </c>
      <c r="H173" s="77">
        <v>22884260000100</v>
      </c>
      <c r="I173" s="78" t="s">
        <v>183</v>
      </c>
      <c r="J173" s="77">
        <v>3921</v>
      </c>
      <c r="K173" s="78" t="s">
        <v>182</v>
      </c>
      <c r="L173" s="79">
        <v>45785</v>
      </c>
      <c r="M173" s="77">
        <v>4</v>
      </c>
      <c r="N173" s="80">
        <v>12049.85</v>
      </c>
      <c r="O173" s="87">
        <v>602.49</v>
      </c>
      <c r="P173" s="80">
        <v>0</v>
      </c>
      <c r="Q173" s="72">
        <f t="shared" si="7"/>
        <v>11447.36</v>
      </c>
    </row>
    <row r="174" spans="1:17" ht="24.95" customHeight="1" x14ac:dyDescent="0.2">
      <c r="A174" s="77" t="str">
        <f t="shared" si="6"/>
        <v>1441|1440011|213|2025|4</v>
      </c>
      <c r="B174" s="77">
        <v>1441</v>
      </c>
      <c r="C174" s="77">
        <v>1440011</v>
      </c>
      <c r="D174" s="77">
        <v>213</v>
      </c>
      <c r="E174" s="77">
        <v>2025</v>
      </c>
      <c r="F174" s="77">
        <v>10</v>
      </c>
      <c r="G174" s="77">
        <v>1</v>
      </c>
      <c r="H174" s="77">
        <v>21103315000134</v>
      </c>
      <c r="I174" s="78" t="s">
        <v>259</v>
      </c>
      <c r="J174" s="77">
        <v>3903</v>
      </c>
      <c r="K174" s="78" t="s">
        <v>59</v>
      </c>
      <c r="L174" s="79">
        <v>45792</v>
      </c>
      <c r="M174" s="77">
        <v>4</v>
      </c>
      <c r="N174" s="80">
        <v>16614.5</v>
      </c>
      <c r="O174" s="80">
        <v>0</v>
      </c>
      <c r="P174" s="80">
        <v>0</v>
      </c>
      <c r="Q174" s="72">
        <f t="shared" si="7"/>
        <v>16614.5</v>
      </c>
    </row>
    <row r="175" spans="1:17" ht="24.95" customHeight="1" x14ac:dyDescent="0.2">
      <c r="A175" s="77" t="str">
        <f t="shared" si="6"/>
        <v>1441|1440011|214|2025|4</v>
      </c>
      <c r="B175" s="77">
        <v>1441</v>
      </c>
      <c r="C175" s="77">
        <v>1440011</v>
      </c>
      <c r="D175" s="77">
        <v>214</v>
      </c>
      <c r="E175" s="77">
        <v>2025</v>
      </c>
      <c r="F175" s="77">
        <v>10</v>
      </c>
      <c r="G175" s="77">
        <v>1</v>
      </c>
      <c r="H175" s="77">
        <v>28941803000160</v>
      </c>
      <c r="I175" s="78" t="s">
        <v>260</v>
      </c>
      <c r="J175" s="77">
        <v>3921</v>
      </c>
      <c r="K175" s="78" t="s">
        <v>182</v>
      </c>
      <c r="L175" s="79">
        <v>45797</v>
      </c>
      <c r="M175" s="77">
        <v>4</v>
      </c>
      <c r="N175" s="80">
        <v>931.75</v>
      </c>
      <c r="O175" s="87">
        <v>36.06</v>
      </c>
      <c r="P175" s="80">
        <v>0</v>
      </c>
      <c r="Q175" s="72">
        <f t="shared" si="7"/>
        <v>895.69</v>
      </c>
    </row>
    <row r="176" spans="1:17" ht="24.95" customHeight="1" x14ac:dyDescent="0.2">
      <c r="A176" s="77" t="str">
        <f t="shared" si="6"/>
        <v>1441|1440011|215|2025|3</v>
      </c>
      <c r="B176" s="77">
        <v>1441</v>
      </c>
      <c r="C176" s="77">
        <v>1440011</v>
      </c>
      <c r="D176" s="77">
        <v>215</v>
      </c>
      <c r="E176" s="77">
        <v>2025</v>
      </c>
      <c r="F176" s="77">
        <v>10</v>
      </c>
      <c r="G176" s="77">
        <v>1</v>
      </c>
      <c r="H176" s="77">
        <v>8486867000100</v>
      </c>
      <c r="I176" s="78" t="s">
        <v>261</v>
      </c>
      <c r="J176" s="77">
        <v>3920</v>
      </c>
      <c r="K176" s="78" t="s">
        <v>126</v>
      </c>
      <c r="L176" s="79">
        <v>45789</v>
      </c>
      <c r="M176" s="77">
        <v>3</v>
      </c>
      <c r="N176" s="80">
        <v>12500</v>
      </c>
      <c r="O176" s="80">
        <v>0</v>
      </c>
      <c r="P176" s="80">
        <v>0</v>
      </c>
      <c r="Q176" s="72">
        <f t="shared" si="7"/>
        <v>12500</v>
      </c>
    </row>
    <row r="177" spans="1:17" ht="24.95" customHeight="1" x14ac:dyDescent="0.2">
      <c r="A177" s="77" t="str">
        <f t="shared" si="6"/>
        <v>1441|1440011|216|2025|6</v>
      </c>
      <c r="B177" s="77">
        <v>1441</v>
      </c>
      <c r="C177" s="77">
        <v>1440011</v>
      </c>
      <c r="D177" s="77">
        <v>216</v>
      </c>
      <c r="E177" s="77">
        <v>2025</v>
      </c>
      <c r="F177" s="77">
        <v>10</v>
      </c>
      <c r="G177" s="77">
        <v>1</v>
      </c>
      <c r="H177" s="77">
        <v>16630743000185</v>
      </c>
      <c r="I177" s="78" t="s">
        <v>262</v>
      </c>
      <c r="J177" s="77">
        <v>3921</v>
      </c>
      <c r="K177" s="78" t="s">
        <v>182</v>
      </c>
      <c r="L177" s="79">
        <v>45785</v>
      </c>
      <c r="M177" s="77">
        <v>6</v>
      </c>
      <c r="N177" s="80">
        <v>22547.69</v>
      </c>
      <c r="O177" s="80">
        <v>0</v>
      </c>
      <c r="P177" s="80">
        <v>0</v>
      </c>
      <c r="Q177" s="72">
        <f t="shared" si="7"/>
        <v>22547.69</v>
      </c>
    </row>
    <row r="178" spans="1:17" ht="24.95" customHeight="1" x14ac:dyDescent="0.2">
      <c r="A178" s="77" t="str">
        <f t="shared" si="6"/>
        <v>1441|1440011|216|2025|7</v>
      </c>
      <c r="B178" s="77">
        <v>1441</v>
      </c>
      <c r="C178" s="77">
        <v>1440011</v>
      </c>
      <c r="D178" s="77">
        <v>216</v>
      </c>
      <c r="E178" s="77">
        <v>2025</v>
      </c>
      <c r="F178" s="77">
        <v>10</v>
      </c>
      <c r="G178" s="77">
        <v>1</v>
      </c>
      <c r="H178" s="77">
        <v>16630743000185</v>
      </c>
      <c r="I178" s="78" t="s">
        <v>262</v>
      </c>
      <c r="J178" s="77">
        <v>3921</v>
      </c>
      <c r="K178" s="78" t="s">
        <v>182</v>
      </c>
      <c r="L178" s="79">
        <v>45799</v>
      </c>
      <c r="M178" s="77">
        <v>7</v>
      </c>
      <c r="N178" s="80">
        <v>2305.1999999999998</v>
      </c>
      <c r="O178" s="80">
        <v>0</v>
      </c>
      <c r="P178" s="80">
        <v>0</v>
      </c>
      <c r="Q178" s="72">
        <f t="shared" si="7"/>
        <v>2305.1999999999998</v>
      </c>
    </row>
    <row r="179" spans="1:17" ht="24.95" customHeight="1" x14ac:dyDescent="0.2">
      <c r="A179" s="77" t="str">
        <f t="shared" si="6"/>
        <v>1441|1440011|217|2025|4</v>
      </c>
      <c r="B179" s="77">
        <v>1441</v>
      </c>
      <c r="C179" s="77">
        <v>1440011</v>
      </c>
      <c r="D179" s="77">
        <v>217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263</v>
      </c>
      <c r="J179" s="77">
        <v>3921</v>
      </c>
      <c r="K179" s="78" t="s">
        <v>182</v>
      </c>
      <c r="L179" s="79">
        <v>45783</v>
      </c>
      <c r="M179" s="77">
        <v>4</v>
      </c>
      <c r="N179" s="80">
        <v>250</v>
      </c>
      <c r="O179" s="80">
        <v>0</v>
      </c>
      <c r="P179" s="80">
        <v>0</v>
      </c>
      <c r="Q179" s="72">
        <f t="shared" si="7"/>
        <v>250</v>
      </c>
    </row>
    <row r="180" spans="1:17" ht="24.95" customHeight="1" x14ac:dyDescent="0.2">
      <c r="A180" s="77" t="str">
        <f t="shared" si="6"/>
        <v>1441|1440011|218|2025|4</v>
      </c>
      <c r="B180" s="77">
        <v>1441</v>
      </c>
      <c r="C180" s="77">
        <v>1440011</v>
      </c>
      <c r="D180" s="77">
        <v>218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263</v>
      </c>
      <c r="J180" s="77">
        <v>3921</v>
      </c>
      <c r="K180" s="78" t="s">
        <v>182</v>
      </c>
      <c r="L180" s="79">
        <v>45783</v>
      </c>
      <c r="M180" s="77">
        <v>4</v>
      </c>
      <c r="N180" s="80">
        <v>600</v>
      </c>
      <c r="O180" s="80">
        <v>0</v>
      </c>
      <c r="P180" s="80">
        <v>0</v>
      </c>
      <c r="Q180" s="72">
        <f t="shared" si="7"/>
        <v>600</v>
      </c>
    </row>
    <row r="181" spans="1:17" ht="24.95" customHeight="1" x14ac:dyDescent="0.2">
      <c r="A181" s="77" t="str">
        <f t="shared" si="6"/>
        <v>1441|1440011|219|2025|4</v>
      </c>
      <c r="B181" s="77">
        <v>1441</v>
      </c>
      <c r="C181" s="77">
        <v>1440011</v>
      </c>
      <c r="D181" s="77">
        <v>219</v>
      </c>
      <c r="E181" s="77">
        <v>2025</v>
      </c>
      <c r="F181" s="77">
        <v>10</v>
      </c>
      <c r="G181" s="77">
        <v>1</v>
      </c>
      <c r="H181" s="77">
        <v>8458633000150</v>
      </c>
      <c r="I181" s="78" t="s">
        <v>263</v>
      </c>
      <c r="J181" s="77">
        <v>3921</v>
      </c>
      <c r="K181" s="78" t="s">
        <v>182</v>
      </c>
      <c r="L181" s="79">
        <v>45783</v>
      </c>
      <c r="M181" s="77">
        <v>4</v>
      </c>
      <c r="N181" s="80">
        <v>707.14</v>
      </c>
      <c r="O181" s="80">
        <v>0</v>
      </c>
      <c r="P181" s="80">
        <v>0</v>
      </c>
      <c r="Q181" s="72">
        <f t="shared" si="7"/>
        <v>707.14</v>
      </c>
    </row>
    <row r="182" spans="1:17" ht="24.95" customHeight="1" x14ac:dyDescent="0.2">
      <c r="A182" s="77" t="str">
        <f t="shared" si="6"/>
        <v>1441|1440011|220|2025|4</v>
      </c>
      <c r="B182" s="77">
        <v>1441</v>
      </c>
      <c r="C182" s="77">
        <v>1440011</v>
      </c>
      <c r="D182" s="77">
        <v>220</v>
      </c>
      <c r="E182" s="77">
        <v>2025</v>
      </c>
      <c r="F182" s="77">
        <v>10</v>
      </c>
      <c r="G182" s="77">
        <v>1</v>
      </c>
      <c r="H182" s="77">
        <v>28309420000173</v>
      </c>
      <c r="I182" s="78" t="s">
        <v>264</v>
      </c>
      <c r="J182" s="77">
        <v>3921</v>
      </c>
      <c r="K182" s="78" t="s">
        <v>182</v>
      </c>
      <c r="L182" s="79">
        <v>45789</v>
      </c>
      <c r="M182" s="77">
        <v>4</v>
      </c>
      <c r="N182" s="80">
        <v>622.52</v>
      </c>
      <c r="O182" s="87">
        <v>31.13</v>
      </c>
      <c r="P182" s="80">
        <v>0</v>
      </c>
      <c r="Q182" s="72">
        <f t="shared" si="7"/>
        <v>591.39</v>
      </c>
    </row>
    <row r="183" spans="1:17" ht="24.95" customHeight="1" x14ac:dyDescent="0.2">
      <c r="A183" s="77" t="str">
        <f t="shared" si="6"/>
        <v>1441|1440011|221|2025|5</v>
      </c>
      <c r="B183" s="77">
        <v>1441</v>
      </c>
      <c r="C183" s="77">
        <v>1440011</v>
      </c>
      <c r="D183" s="77">
        <v>221</v>
      </c>
      <c r="E183" s="77">
        <v>2025</v>
      </c>
      <c r="F183" s="77">
        <v>10</v>
      </c>
      <c r="G183" s="77">
        <v>1</v>
      </c>
      <c r="H183" s="77">
        <v>32879576000167</v>
      </c>
      <c r="I183" s="78" t="s">
        <v>267</v>
      </c>
      <c r="J183" s="77">
        <v>3931</v>
      </c>
      <c r="K183" s="78" t="s">
        <v>266</v>
      </c>
      <c r="L183" s="79">
        <v>45797</v>
      </c>
      <c r="M183" s="77">
        <v>5</v>
      </c>
      <c r="N183" s="80">
        <v>6400.9</v>
      </c>
      <c r="O183" s="87">
        <v>282.92</v>
      </c>
      <c r="P183" s="80">
        <v>0</v>
      </c>
      <c r="Q183" s="72">
        <f t="shared" si="7"/>
        <v>6117.98</v>
      </c>
    </row>
    <row r="184" spans="1:17" ht="24.95" customHeight="1" x14ac:dyDescent="0.2">
      <c r="A184" s="77" t="str">
        <f t="shared" si="6"/>
        <v>1441|1440011|222|2025|4</v>
      </c>
      <c r="B184" s="77">
        <v>1441</v>
      </c>
      <c r="C184" s="77">
        <v>1440011</v>
      </c>
      <c r="D184" s="77">
        <v>222</v>
      </c>
      <c r="E184" s="77">
        <v>2025</v>
      </c>
      <c r="F184" s="77">
        <v>10</v>
      </c>
      <c r="G184" s="77">
        <v>1</v>
      </c>
      <c r="H184" s="77">
        <v>7290137000177</v>
      </c>
      <c r="I184" s="78" t="s">
        <v>268</v>
      </c>
      <c r="J184" s="77">
        <v>3999</v>
      </c>
      <c r="K184" s="78" t="s">
        <v>225</v>
      </c>
      <c r="L184" s="79">
        <v>45786</v>
      </c>
      <c r="M184" s="77">
        <v>4</v>
      </c>
      <c r="N184" s="80">
        <v>7965</v>
      </c>
      <c r="O184" s="87">
        <v>398.25</v>
      </c>
      <c r="P184" s="80">
        <v>0</v>
      </c>
      <c r="Q184" s="72">
        <f t="shared" si="7"/>
        <v>7566.75</v>
      </c>
    </row>
    <row r="185" spans="1:17" ht="24.95" customHeight="1" x14ac:dyDescent="0.2">
      <c r="A185" s="77" t="str">
        <f t="shared" si="6"/>
        <v>1441|1440011|224|2025|5</v>
      </c>
      <c r="B185" s="77">
        <v>1441</v>
      </c>
      <c r="C185" s="77">
        <v>1440011</v>
      </c>
      <c r="D185" s="77">
        <v>224</v>
      </c>
      <c r="E185" s="77">
        <v>2025</v>
      </c>
      <c r="F185" s="77">
        <v>10</v>
      </c>
      <c r="G185" s="77">
        <v>1</v>
      </c>
      <c r="H185" s="77">
        <v>21920437000113</v>
      </c>
      <c r="I185" s="78" t="s">
        <v>216</v>
      </c>
      <c r="J185" s="77">
        <v>3921</v>
      </c>
      <c r="K185" s="78" t="s">
        <v>182</v>
      </c>
      <c r="L185" s="79">
        <v>45796</v>
      </c>
      <c r="M185" s="77">
        <v>5</v>
      </c>
      <c r="N185" s="80">
        <v>846</v>
      </c>
      <c r="O185" s="87">
        <v>35.19</v>
      </c>
      <c r="P185" s="80">
        <v>0</v>
      </c>
      <c r="Q185" s="72">
        <f t="shared" si="7"/>
        <v>810.81</v>
      </c>
    </row>
    <row r="186" spans="1:17" ht="24.95" customHeight="1" x14ac:dyDescent="0.2">
      <c r="A186" s="77" t="str">
        <f t="shared" si="6"/>
        <v>1441|1440011|228|2025|6</v>
      </c>
      <c r="B186" s="77">
        <v>1441</v>
      </c>
      <c r="C186" s="77">
        <v>1440011</v>
      </c>
      <c r="D186" s="77">
        <v>228</v>
      </c>
      <c r="E186" s="77">
        <v>2025</v>
      </c>
      <c r="F186" s="77">
        <v>10</v>
      </c>
      <c r="G186" s="77">
        <v>1</v>
      </c>
      <c r="H186" s="77">
        <v>7132995000193</v>
      </c>
      <c r="I186" s="78" t="s">
        <v>269</v>
      </c>
      <c r="J186" s="77">
        <v>3955</v>
      </c>
      <c r="K186" s="78" t="s">
        <v>93</v>
      </c>
      <c r="L186" s="79">
        <v>45789</v>
      </c>
      <c r="M186" s="77">
        <v>6</v>
      </c>
      <c r="N186" s="80">
        <v>2002</v>
      </c>
      <c r="O186" s="87">
        <v>85.49</v>
      </c>
      <c r="P186" s="80">
        <v>0</v>
      </c>
      <c r="Q186" s="72">
        <f t="shared" si="7"/>
        <v>1916.51</v>
      </c>
    </row>
    <row r="187" spans="1:17" ht="24.95" customHeight="1" x14ac:dyDescent="0.2">
      <c r="A187" s="77" t="str">
        <f t="shared" si="6"/>
        <v>1441|1440011|229|2025|5</v>
      </c>
      <c r="B187" s="77">
        <v>1441</v>
      </c>
      <c r="C187" s="77">
        <v>1440011</v>
      </c>
      <c r="D187" s="77">
        <v>229</v>
      </c>
      <c r="E187" s="77">
        <v>2025</v>
      </c>
      <c r="F187" s="77">
        <v>10</v>
      </c>
      <c r="G187" s="77">
        <v>1</v>
      </c>
      <c r="H187" s="77">
        <v>34454477000169</v>
      </c>
      <c r="I187" s="78" t="s">
        <v>270</v>
      </c>
      <c r="J187" s="77">
        <v>3921</v>
      </c>
      <c r="K187" s="78" t="s">
        <v>182</v>
      </c>
      <c r="L187" s="79">
        <v>45783</v>
      </c>
      <c r="M187" s="77">
        <v>5</v>
      </c>
      <c r="N187" s="80">
        <v>2837.16</v>
      </c>
      <c r="O187" s="80">
        <v>0</v>
      </c>
      <c r="P187" s="80">
        <v>0</v>
      </c>
      <c r="Q187" s="72">
        <f t="shared" si="7"/>
        <v>2837.16</v>
      </c>
    </row>
    <row r="188" spans="1:17" ht="24.95" customHeight="1" x14ac:dyDescent="0.2">
      <c r="A188" s="77" t="str">
        <f t="shared" si="6"/>
        <v>1441|1440011|229|2025|6</v>
      </c>
      <c r="B188" s="77">
        <v>1441</v>
      </c>
      <c r="C188" s="77">
        <v>1440011</v>
      </c>
      <c r="D188" s="77">
        <v>229</v>
      </c>
      <c r="E188" s="77">
        <v>2025</v>
      </c>
      <c r="F188" s="77">
        <v>10</v>
      </c>
      <c r="G188" s="77">
        <v>1</v>
      </c>
      <c r="H188" s="77">
        <v>34454477000169</v>
      </c>
      <c r="I188" s="78" t="s">
        <v>270</v>
      </c>
      <c r="J188" s="77">
        <v>3921</v>
      </c>
      <c r="K188" s="78" t="s">
        <v>182</v>
      </c>
      <c r="L188" s="79">
        <v>45797</v>
      </c>
      <c r="M188" s="77">
        <v>6</v>
      </c>
      <c r="N188" s="80">
        <v>952</v>
      </c>
      <c r="O188" s="80">
        <v>0</v>
      </c>
      <c r="P188" s="80">
        <v>0</v>
      </c>
      <c r="Q188" s="72">
        <f t="shared" si="7"/>
        <v>952</v>
      </c>
    </row>
    <row r="189" spans="1:17" ht="24.95" customHeight="1" x14ac:dyDescent="0.2">
      <c r="A189" s="77" t="str">
        <f t="shared" si="6"/>
        <v>1441|1440011|230|2025|7</v>
      </c>
      <c r="B189" s="77">
        <v>1441</v>
      </c>
      <c r="C189" s="77">
        <v>1440011</v>
      </c>
      <c r="D189" s="77">
        <v>230</v>
      </c>
      <c r="E189" s="77">
        <v>2025</v>
      </c>
      <c r="F189" s="77">
        <v>10</v>
      </c>
      <c r="G189" s="77">
        <v>1</v>
      </c>
      <c r="H189" s="77">
        <v>12057731000152</v>
      </c>
      <c r="I189" s="78" t="s">
        <v>271</v>
      </c>
      <c r="J189" s="77">
        <v>3922</v>
      </c>
      <c r="K189" s="78" t="s">
        <v>60</v>
      </c>
      <c r="L189" s="79">
        <v>45805</v>
      </c>
      <c r="M189" s="77">
        <v>7</v>
      </c>
      <c r="N189" s="80">
        <v>17000</v>
      </c>
      <c r="O189" s="80">
        <v>0</v>
      </c>
      <c r="P189" s="80">
        <v>0</v>
      </c>
      <c r="Q189" s="72">
        <f t="shared" si="7"/>
        <v>17000</v>
      </c>
    </row>
    <row r="190" spans="1:17" ht="24.95" customHeight="1" x14ac:dyDescent="0.2">
      <c r="A190" s="77" t="str">
        <f t="shared" si="6"/>
        <v>1441|1440011|231|2025|8</v>
      </c>
      <c r="B190" s="77">
        <v>1441</v>
      </c>
      <c r="C190" s="77">
        <v>1440011</v>
      </c>
      <c r="D190" s="77">
        <v>231</v>
      </c>
      <c r="E190" s="77">
        <v>2025</v>
      </c>
      <c r="F190" s="77">
        <v>10</v>
      </c>
      <c r="G190" s="77">
        <v>1</v>
      </c>
      <c r="H190" s="77">
        <v>12057731000152</v>
      </c>
      <c r="I190" s="78" t="s">
        <v>271</v>
      </c>
      <c r="J190" s="77">
        <v>3921</v>
      </c>
      <c r="K190" s="78" t="s">
        <v>182</v>
      </c>
      <c r="L190" s="79">
        <v>45805</v>
      </c>
      <c r="M190" s="77">
        <v>8</v>
      </c>
      <c r="N190" s="80">
        <v>22100</v>
      </c>
      <c r="O190" s="87">
        <v>1955</v>
      </c>
      <c r="P190" s="80">
        <v>0</v>
      </c>
      <c r="Q190" s="72">
        <f t="shared" si="7"/>
        <v>20145</v>
      </c>
    </row>
    <row r="191" spans="1:17" ht="24.95" customHeight="1" x14ac:dyDescent="0.2">
      <c r="A191" s="77" t="str">
        <f t="shared" si="6"/>
        <v>1441|1440011|233|2025|4</v>
      </c>
      <c r="B191" s="77">
        <v>1441</v>
      </c>
      <c r="C191" s="77">
        <v>1440011</v>
      </c>
      <c r="D191" s="77">
        <v>233</v>
      </c>
      <c r="E191" s="77">
        <v>2025</v>
      </c>
      <c r="F191" s="77">
        <v>10</v>
      </c>
      <c r="G191" s="77">
        <v>1</v>
      </c>
      <c r="H191" s="77">
        <v>32100739000161</v>
      </c>
      <c r="I191" s="78" t="s">
        <v>272</v>
      </c>
      <c r="J191" s="77">
        <v>3920</v>
      </c>
      <c r="K191" s="78" t="s">
        <v>126</v>
      </c>
      <c r="L191" s="79">
        <v>45789</v>
      </c>
      <c r="M191" s="77">
        <v>4</v>
      </c>
      <c r="N191" s="80">
        <v>11407.49</v>
      </c>
      <c r="O191" s="80">
        <v>0</v>
      </c>
      <c r="P191" s="80">
        <v>0</v>
      </c>
      <c r="Q191" s="72">
        <f t="shared" si="7"/>
        <v>11407.49</v>
      </c>
    </row>
    <row r="192" spans="1:17" ht="24.95" customHeight="1" x14ac:dyDescent="0.2">
      <c r="A192" s="77" t="str">
        <f t="shared" si="6"/>
        <v>1441|1440011|234|2025|4</v>
      </c>
      <c r="B192" s="77">
        <v>1441</v>
      </c>
      <c r="C192" s="77">
        <v>1440011</v>
      </c>
      <c r="D192" s="77">
        <v>234</v>
      </c>
      <c r="E192" s="77">
        <v>2025</v>
      </c>
      <c r="F192" s="77">
        <v>10</v>
      </c>
      <c r="G192" s="77">
        <v>1</v>
      </c>
      <c r="H192" s="77">
        <v>9256973000160</v>
      </c>
      <c r="I192" s="78" t="s">
        <v>273</v>
      </c>
      <c r="J192" s="77">
        <v>3920</v>
      </c>
      <c r="K192" s="78" t="s">
        <v>126</v>
      </c>
      <c r="L192" s="79">
        <v>45789</v>
      </c>
      <c r="M192" s="77">
        <v>4</v>
      </c>
      <c r="N192" s="80">
        <v>10084.379999999999</v>
      </c>
      <c r="O192" s="80">
        <v>0</v>
      </c>
      <c r="P192" s="80">
        <v>0</v>
      </c>
      <c r="Q192" s="72">
        <f t="shared" si="7"/>
        <v>10084.379999999999</v>
      </c>
    </row>
    <row r="193" spans="1:17" ht="24.95" customHeight="1" x14ac:dyDescent="0.2">
      <c r="A193" s="77" t="str">
        <f t="shared" si="6"/>
        <v>1441|1440011|236|2025|4</v>
      </c>
      <c r="B193" s="77">
        <v>1441</v>
      </c>
      <c r="C193" s="77">
        <v>1440011</v>
      </c>
      <c r="D193" s="77">
        <v>236</v>
      </c>
      <c r="E193" s="77">
        <v>2025</v>
      </c>
      <c r="F193" s="77">
        <v>10</v>
      </c>
      <c r="G193" s="77">
        <v>1</v>
      </c>
      <c r="H193" s="77">
        <v>40574380000192</v>
      </c>
      <c r="I193" s="78" t="s">
        <v>274</v>
      </c>
      <c r="J193" s="77">
        <v>3920</v>
      </c>
      <c r="K193" s="78" t="s">
        <v>126</v>
      </c>
      <c r="L193" s="79">
        <v>45786</v>
      </c>
      <c r="M193" s="77">
        <v>4</v>
      </c>
      <c r="N193" s="80">
        <v>194356.62</v>
      </c>
      <c r="O193" s="80">
        <v>0</v>
      </c>
      <c r="P193" s="80">
        <v>0</v>
      </c>
      <c r="Q193" s="72">
        <f t="shared" si="7"/>
        <v>194356.62</v>
      </c>
    </row>
    <row r="194" spans="1:17" ht="24.95" customHeight="1" x14ac:dyDescent="0.2">
      <c r="A194" s="77" t="str">
        <f t="shared" si="6"/>
        <v>1441|1440011|237|2025|4</v>
      </c>
      <c r="B194" s="77">
        <v>1441</v>
      </c>
      <c r="C194" s="77">
        <v>1440011</v>
      </c>
      <c r="D194" s="77">
        <v>237</v>
      </c>
      <c r="E194" s="77">
        <v>2025</v>
      </c>
      <c r="F194" s="77">
        <v>10</v>
      </c>
      <c r="G194" s="77">
        <v>1</v>
      </c>
      <c r="H194" s="77">
        <v>29315416000180</v>
      </c>
      <c r="I194" s="78" t="s">
        <v>275</v>
      </c>
      <c r="J194" s="77">
        <v>3920</v>
      </c>
      <c r="K194" s="78" t="s">
        <v>126</v>
      </c>
      <c r="L194" s="79">
        <v>45789</v>
      </c>
      <c r="M194" s="77">
        <v>4</v>
      </c>
      <c r="N194" s="80">
        <v>2532.1799999999998</v>
      </c>
      <c r="O194" s="80">
        <v>0</v>
      </c>
      <c r="P194" s="80">
        <v>0</v>
      </c>
      <c r="Q194" s="72">
        <f t="shared" si="7"/>
        <v>2532.1799999999998</v>
      </c>
    </row>
    <row r="195" spans="1:17" ht="24.95" customHeight="1" x14ac:dyDescent="0.2">
      <c r="A195" s="77" t="str">
        <f t="shared" si="6"/>
        <v>1441|1440011|238|2025|4</v>
      </c>
      <c r="B195" s="77">
        <v>1441</v>
      </c>
      <c r="C195" s="77">
        <v>1440011</v>
      </c>
      <c r="D195" s="77">
        <v>238</v>
      </c>
      <c r="E195" s="77">
        <v>2025</v>
      </c>
      <c r="F195" s="77">
        <v>10</v>
      </c>
      <c r="G195" s="77">
        <v>1</v>
      </c>
      <c r="H195" s="77">
        <v>5097591000180</v>
      </c>
      <c r="I195" s="78" t="s">
        <v>276</v>
      </c>
      <c r="J195" s="77">
        <v>3920</v>
      </c>
      <c r="K195" s="78" t="s">
        <v>126</v>
      </c>
      <c r="L195" s="79">
        <v>45785</v>
      </c>
      <c r="M195" s="77">
        <v>4</v>
      </c>
      <c r="N195" s="80">
        <v>25000</v>
      </c>
      <c r="O195" s="80">
        <v>0</v>
      </c>
      <c r="P195" s="80">
        <v>0</v>
      </c>
      <c r="Q195" s="72">
        <f t="shared" si="7"/>
        <v>25000</v>
      </c>
    </row>
    <row r="196" spans="1:17" ht="24.95" customHeight="1" x14ac:dyDescent="0.2">
      <c r="A196" s="77" t="str">
        <f t="shared" si="6"/>
        <v>1441|1440011|240|2025|3</v>
      </c>
      <c r="B196" s="77">
        <v>1441</v>
      </c>
      <c r="C196" s="77">
        <v>1440011</v>
      </c>
      <c r="D196" s="77">
        <v>240</v>
      </c>
      <c r="E196" s="77">
        <v>2025</v>
      </c>
      <c r="F196" s="77">
        <v>10</v>
      </c>
      <c r="G196" s="77">
        <v>1</v>
      </c>
      <c r="H196" s="77">
        <v>76535764000143</v>
      </c>
      <c r="I196" s="78" t="s">
        <v>277</v>
      </c>
      <c r="J196" s="77">
        <v>4005</v>
      </c>
      <c r="K196" s="78" t="s">
        <v>278</v>
      </c>
      <c r="L196" s="79">
        <v>45785</v>
      </c>
      <c r="M196" s="77">
        <v>3</v>
      </c>
      <c r="N196" s="80">
        <v>1942.78</v>
      </c>
      <c r="O196" s="80">
        <v>0</v>
      </c>
      <c r="P196" s="80">
        <v>0</v>
      </c>
      <c r="Q196" s="72">
        <f t="shared" si="7"/>
        <v>1942.78</v>
      </c>
    </row>
    <row r="197" spans="1:17" ht="24.95" customHeight="1" x14ac:dyDescent="0.2">
      <c r="A197" s="77" t="str">
        <f t="shared" si="6"/>
        <v>1441|1440011|240|2025|4</v>
      </c>
      <c r="B197" s="77">
        <v>1441</v>
      </c>
      <c r="C197" s="77">
        <v>1440011</v>
      </c>
      <c r="D197" s="77">
        <v>240</v>
      </c>
      <c r="E197" s="77">
        <v>2025</v>
      </c>
      <c r="F197" s="77">
        <v>10</v>
      </c>
      <c r="G197" s="77">
        <v>1</v>
      </c>
      <c r="H197" s="77">
        <v>76535764000143</v>
      </c>
      <c r="I197" s="78" t="s">
        <v>277</v>
      </c>
      <c r="J197" s="77">
        <v>4005</v>
      </c>
      <c r="K197" s="78" t="s">
        <v>278</v>
      </c>
      <c r="L197" s="79">
        <v>45807</v>
      </c>
      <c r="M197" s="77">
        <v>4</v>
      </c>
      <c r="N197" s="80">
        <v>1942.8</v>
      </c>
      <c r="O197" s="80">
        <v>0</v>
      </c>
      <c r="P197" s="80">
        <v>0</v>
      </c>
      <c r="Q197" s="72">
        <f t="shared" si="7"/>
        <v>1942.8</v>
      </c>
    </row>
    <row r="198" spans="1:17" ht="24.95" customHeight="1" x14ac:dyDescent="0.2">
      <c r="A198" s="77" t="str">
        <f t="shared" si="6"/>
        <v>1441|1440011|241|2025|3</v>
      </c>
      <c r="B198" s="77">
        <v>1441</v>
      </c>
      <c r="C198" s="77">
        <v>1440011</v>
      </c>
      <c r="D198" s="77">
        <v>241</v>
      </c>
      <c r="E198" s="77">
        <v>2025</v>
      </c>
      <c r="F198" s="77">
        <v>10</v>
      </c>
      <c r="G198" s="77">
        <v>1</v>
      </c>
      <c r="H198" s="77">
        <v>76535764000143</v>
      </c>
      <c r="I198" s="78" t="s">
        <v>277</v>
      </c>
      <c r="J198" s="77">
        <v>4005</v>
      </c>
      <c r="K198" s="78" t="s">
        <v>278</v>
      </c>
      <c r="L198" s="79">
        <v>45783</v>
      </c>
      <c r="M198" s="77">
        <v>3</v>
      </c>
      <c r="N198" s="80">
        <v>257.37</v>
      </c>
      <c r="O198" s="80">
        <v>0</v>
      </c>
      <c r="P198" s="80">
        <v>0</v>
      </c>
      <c r="Q198" s="72">
        <f t="shared" si="7"/>
        <v>257.37</v>
      </c>
    </row>
    <row r="199" spans="1:17" ht="24.95" customHeight="1" x14ac:dyDescent="0.2">
      <c r="A199" s="77" t="str">
        <f t="shared" si="6"/>
        <v>1441|1440011|244|2025|3</v>
      </c>
      <c r="B199" s="77">
        <v>1441</v>
      </c>
      <c r="C199" s="77">
        <v>1440011</v>
      </c>
      <c r="D199" s="77">
        <v>244</v>
      </c>
      <c r="E199" s="77">
        <v>2025</v>
      </c>
      <c r="F199" s="77">
        <v>10</v>
      </c>
      <c r="G199" s="77">
        <v>1</v>
      </c>
      <c r="H199" s="77">
        <v>9475334000196</v>
      </c>
      <c r="I199" s="78" t="s">
        <v>279</v>
      </c>
      <c r="J199" s="77">
        <v>3999</v>
      </c>
      <c r="K199" s="78" t="s">
        <v>225</v>
      </c>
      <c r="L199" s="79">
        <v>45789</v>
      </c>
      <c r="M199" s="77">
        <v>3</v>
      </c>
      <c r="N199" s="80">
        <v>9365.4</v>
      </c>
      <c r="O199" s="80">
        <v>0</v>
      </c>
      <c r="P199" s="80">
        <v>0</v>
      </c>
      <c r="Q199" s="72">
        <f t="shared" si="7"/>
        <v>9365.4</v>
      </c>
    </row>
    <row r="200" spans="1:17" ht="24.95" customHeight="1" x14ac:dyDescent="0.2">
      <c r="A200" s="77" t="str">
        <f t="shared" si="6"/>
        <v>1441|1440011|245|2025|4</v>
      </c>
      <c r="B200" s="77">
        <v>1441</v>
      </c>
      <c r="C200" s="77">
        <v>1440011</v>
      </c>
      <c r="D200" s="77">
        <v>245</v>
      </c>
      <c r="E200" s="77">
        <v>2025</v>
      </c>
      <c r="F200" s="77">
        <v>10</v>
      </c>
      <c r="G200" s="77">
        <v>1</v>
      </c>
      <c r="H200" s="77">
        <v>2623259000114</v>
      </c>
      <c r="I200" s="78" t="s">
        <v>280</v>
      </c>
      <c r="J200" s="77">
        <v>3961</v>
      </c>
      <c r="K200" s="78" t="s">
        <v>281</v>
      </c>
      <c r="L200" s="79">
        <v>45789</v>
      </c>
      <c r="M200" s="77">
        <v>4</v>
      </c>
      <c r="N200" s="80">
        <v>974.52</v>
      </c>
      <c r="O200" s="87">
        <v>27.29</v>
      </c>
      <c r="P200" s="80">
        <v>0</v>
      </c>
      <c r="Q200" s="72">
        <f t="shared" si="7"/>
        <v>947.23</v>
      </c>
    </row>
    <row r="201" spans="1:17" ht="24.95" customHeight="1" x14ac:dyDescent="0.2">
      <c r="A201" s="77" t="str">
        <f t="shared" si="6"/>
        <v>1441|1440011|246|2025|1</v>
      </c>
      <c r="B201" s="77">
        <v>1441</v>
      </c>
      <c r="C201" s="77">
        <v>1440011</v>
      </c>
      <c r="D201" s="77">
        <v>246</v>
      </c>
      <c r="E201" s="77">
        <v>2025</v>
      </c>
      <c r="F201" s="77">
        <v>10</v>
      </c>
      <c r="G201" s="77">
        <v>1</v>
      </c>
      <c r="H201" s="77">
        <v>5666393000190</v>
      </c>
      <c r="I201" s="78" t="s">
        <v>282</v>
      </c>
      <c r="J201" s="77">
        <v>3305</v>
      </c>
      <c r="K201" s="78" t="s">
        <v>84</v>
      </c>
      <c r="L201" s="79">
        <v>45785</v>
      </c>
      <c r="M201" s="77">
        <v>1</v>
      </c>
      <c r="N201" s="80">
        <v>800</v>
      </c>
      <c r="O201" s="87">
        <v>24</v>
      </c>
      <c r="P201" s="80">
        <v>0</v>
      </c>
      <c r="Q201" s="72">
        <f t="shared" si="7"/>
        <v>776</v>
      </c>
    </row>
    <row r="202" spans="1:17" ht="24.95" customHeight="1" x14ac:dyDescent="0.2">
      <c r="A202" s="77" t="str">
        <f t="shared" si="6"/>
        <v>1441|1440011|246|2025|2</v>
      </c>
      <c r="B202" s="77">
        <v>1441</v>
      </c>
      <c r="C202" s="77">
        <v>1440011</v>
      </c>
      <c r="D202" s="77">
        <v>246</v>
      </c>
      <c r="E202" s="77">
        <v>2025</v>
      </c>
      <c r="F202" s="77">
        <v>10</v>
      </c>
      <c r="G202" s="77">
        <v>1</v>
      </c>
      <c r="H202" s="77">
        <v>5666393000190</v>
      </c>
      <c r="I202" s="78" t="s">
        <v>282</v>
      </c>
      <c r="J202" s="77">
        <v>3305</v>
      </c>
      <c r="K202" s="78" t="s">
        <v>84</v>
      </c>
      <c r="L202" s="79">
        <v>45792</v>
      </c>
      <c r="M202" s="77">
        <v>2</v>
      </c>
      <c r="N202" s="80">
        <v>35.99</v>
      </c>
      <c r="O202" s="87">
        <v>1.08</v>
      </c>
      <c r="P202" s="80">
        <v>0</v>
      </c>
      <c r="Q202" s="72">
        <f t="shared" si="7"/>
        <v>34.910000000000004</v>
      </c>
    </row>
    <row r="203" spans="1:17" ht="24.95" customHeight="1" x14ac:dyDescent="0.2">
      <c r="A203" s="77" t="str">
        <f t="shared" si="6"/>
        <v>1441|1440011|248|2025|2</v>
      </c>
      <c r="B203" s="77">
        <v>1441</v>
      </c>
      <c r="C203" s="77">
        <v>1440011</v>
      </c>
      <c r="D203" s="77">
        <v>248</v>
      </c>
      <c r="E203" s="77">
        <v>2025</v>
      </c>
      <c r="F203" s="77">
        <v>10</v>
      </c>
      <c r="G203" s="77">
        <v>1</v>
      </c>
      <c r="H203" s="77">
        <v>12057731000152</v>
      </c>
      <c r="I203" s="78" t="s">
        <v>271</v>
      </c>
      <c r="J203" s="77">
        <v>3921</v>
      </c>
      <c r="K203" s="78" t="s">
        <v>182</v>
      </c>
      <c r="L203" s="79">
        <v>45793</v>
      </c>
      <c r="M203" s="77">
        <v>2</v>
      </c>
      <c r="N203" s="80">
        <v>5120</v>
      </c>
      <c r="O203" s="87">
        <v>256</v>
      </c>
      <c r="P203" s="80">
        <v>0</v>
      </c>
      <c r="Q203" s="72">
        <f t="shared" si="7"/>
        <v>4864</v>
      </c>
    </row>
    <row r="204" spans="1:17" ht="24.95" customHeight="1" x14ac:dyDescent="0.2">
      <c r="A204" s="77" t="str">
        <f t="shared" si="6"/>
        <v>1441|1440011|248|2025|3</v>
      </c>
      <c r="B204" s="77">
        <v>1441</v>
      </c>
      <c r="C204" s="77">
        <v>1440011</v>
      </c>
      <c r="D204" s="77">
        <v>248</v>
      </c>
      <c r="E204" s="77">
        <v>2025</v>
      </c>
      <c r="F204" s="77">
        <v>10</v>
      </c>
      <c r="G204" s="77">
        <v>1</v>
      </c>
      <c r="H204" s="77">
        <v>12057731000152</v>
      </c>
      <c r="I204" s="78" t="s">
        <v>271</v>
      </c>
      <c r="J204" s="77">
        <v>3921</v>
      </c>
      <c r="K204" s="78" t="s">
        <v>182</v>
      </c>
      <c r="L204" s="79">
        <v>45793</v>
      </c>
      <c r="M204" s="77">
        <v>3</v>
      </c>
      <c r="N204" s="80">
        <v>9700</v>
      </c>
      <c r="O204" s="87">
        <v>585</v>
      </c>
      <c r="P204" s="80">
        <v>0</v>
      </c>
      <c r="Q204" s="72">
        <f t="shared" si="7"/>
        <v>9115</v>
      </c>
    </row>
    <row r="205" spans="1:17" ht="24.95" customHeight="1" x14ac:dyDescent="0.2">
      <c r="A205" s="77" t="str">
        <f t="shared" si="6"/>
        <v>1441|1440011|248|2025|4</v>
      </c>
      <c r="B205" s="77">
        <v>1441</v>
      </c>
      <c r="C205" s="77">
        <v>1440011</v>
      </c>
      <c r="D205" s="77">
        <v>248</v>
      </c>
      <c r="E205" s="77">
        <v>2025</v>
      </c>
      <c r="F205" s="77">
        <v>10</v>
      </c>
      <c r="G205" s="77">
        <v>1</v>
      </c>
      <c r="H205" s="77">
        <v>12057731000152</v>
      </c>
      <c r="I205" s="78" t="s">
        <v>271</v>
      </c>
      <c r="J205" s="77">
        <v>3921</v>
      </c>
      <c r="K205" s="78" t="s">
        <v>182</v>
      </c>
      <c r="L205" s="79">
        <v>45805</v>
      </c>
      <c r="M205" s="77">
        <v>4</v>
      </c>
      <c r="N205" s="80">
        <v>44500</v>
      </c>
      <c r="O205" s="87">
        <v>2225</v>
      </c>
      <c r="P205" s="80">
        <v>0</v>
      </c>
      <c r="Q205" s="72">
        <f t="shared" si="7"/>
        <v>42275</v>
      </c>
    </row>
    <row r="206" spans="1:17" ht="24.95" customHeight="1" x14ac:dyDescent="0.2">
      <c r="A206" s="77" t="str">
        <f t="shared" si="6"/>
        <v>1441|1440011|249|2025|2</v>
      </c>
      <c r="B206" s="77">
        <v>1441</v>
      </c>
      <c r="C206" s="77">
        <v>1440011</v>
      </c>
      <c r="D206" s="77">
        <v>249</v>
      </c>
      <c r="E206" s="77">
        <v>2025</v>
      </c>
      <c r="F206" s="77">
        <v>10</v>
      </c>
      <c r="G206" s="77">
        <v>1</v>
      </c>
      <c r="H206" s="77">
        <v>12057731000152</v>
      </c>
      <c r="I206" s="78" t="s">
        <v>271</v>
      </c>
      <c r="J206" s="77">
        <v>3922</v>
      </c>
      <c r="K206" s="78" t="s">
        <v>60</v>
      </c>
      <c r="L206" s="79">
        <v>45793</v>
      </c>
      <c r="M206" s="77">
        <v>2</v>
      </c>
      <c r="N206" s="80">
        <v>2000</v>
      </c>
      <c r="O206" s="80">
        <v>0</v>
      </c>
      <c r="P206" s="80">
        <v>0</v>
      </c>
      <c r="Q206" s="72">
        <f t="shared" si="7"/>
        <v>2000</v>
      </c>
    </row>
    <row r="207" spans="1:17" ht="24.95" customHeight="1" x14ac:dyDescent="0.2">
      <c r="A207" s="77" t="str">
        <f t="shared" si="6"/>
        <v>1441|1440011|251|2025|4</v>
      </c>
      <c r="B207" s="77">
        <v>1441</v>
      </c>
      <c r="C207" s="77">
        <v>1440011</v>
      </c>
      <c r="D207" s="77">
        <v>251</v>
      </c>
      <c r="E207" s="77">
        <v>2025</v>
      </c>
      <c r="F207" s="77">
        <v>10</v>
      </c>
      <c r="G207" s="77">
        <v>1</v>
      </c>
      <c r="H207" s="77">
        <v>26136325000190</v>
      </c>
      <c r="I207" s="78" t="s">
        <v>285</v>
      </c>
      <c r="J207" s="77">
        <v>3920</v>
      </c>
      <c r="K207" s="78" t="s">
        <v>126</v>
      </c>
      <c r="L207" s="79">
        <v>45798</v>
      </c>
      <c r="M207" s="77">
        <v>4</v>
      </c>
      <c r="N207" s="80">
        <v>481.9</v>
      </c>
      <c r="O207" s="87">
        <v>12.05</v>
      </c>
      <c r="P207" s="80">
        <v>0</v>
      </c>
      <c r="Q207" s="72">
        <f t="shared" si="7"/>
        <v>469.84999999999997</v>
      </c>
    </row>
    <row r="208" spans="1:17" ht="24.95" customHeight="1" x14ac:dyDescent="0.2">
      <c r="A208" s="77" t="str">
        <f t="shared" si="6"/>
        <v>1441|1440011|258|2025|1</v>
      </c>
      <c r="B208" s="77">
        <v>1441</v>
      </c>
      <c r="C208" s="77">
        <v>1440011</v>
      </c>
      <c r="D208" s="77">
        <v>258</v>
      </c>
      <c r="E208" s="77">
        <v>2025</v>
      </c>
      <c r="F208" s="77">
        <v>10</v>
      </c>
      <c r="G208" s="77">
        <v>1</v>
      </c>
      <c r="H208" s="77">
        <v>10658360000139</v>
      </c>
      <c r="I208" s="78" t="s">
        <v>286</v>
      </c>
      <c r="J208" s="77">
        <v>3921</v>
      </c>
      <c r="K208" s="78" t="s">
        <v>182</v>
      </c>
      <c r="L208" s="79">
        <v>45783</v>
      </c>
      <c r="M208" s="77">
        <v>1</v>
      </c>
      <c r="N208" s="80">
        <v>27600</v>
      </c>
      <c r="O208" s="80">
        <v>0</v>
      </c>
      <c r="P208" s="80">
        <v>0</v>
      </c>
      <c r="Q208" s="72">
        <f t="shared" si="7"/>
        <v>27600</v>
      </c>
    </row>
    <row r="209" spans="1:17" ht="24.95" customHeight="1" x14ac:dyDescent="0.2">
      <c r="A209" s="77" t="str">
        <f t="shared" si="6"/>
        <v>1441|1440011|258|2025|2</v>
      </c>
      <c r="B209" s="77">
        <v>1441</v>
      </c>
      <c r="C209" s="77">
        <v>1440011</v>
      </c>
      <c r="D209" s="77">
        <v>258</v>
      </c>
      <c r="E209" s="77">
        <v>2025</v>
      </c>
      <c r="F209" s="77">
        <v>10</v>
      </c>
      <c r="G209" s="77">
        <v>1</v>
      </c>
      <c r="H209" s="77">
        <v>10658360000139</v>
      </c>
      <c r="I209" s="78" t="s">
        <v>286</v>
      </c>
      <c r="J209" s="77">
        <v>3921</v>
      </c>
      <c r="K209" s="78" t="s">
        <v>182</v>
      </c>
      <c r="L209" s="79">
        <v>45783</v>
      </c>
      <c r="M209" s="77">
        <v>2</v>
      </c>
      <c r="N209" s="80">
        <v>1183.49</v>
      </c>
      <c r="O209" s="80">
        <v>0</v>
      </c>
      <c r="P209" s="80">
        <v>0</v>
      </c>
      <c r="Q209" s="72">
        <f t="shared" si="7"/>
        <v>1183.49</v>
      </c>
    </row>
    <row r="210" spans="1:17" ht="24.95" customHeight="1" x14ac:dyDescent="0.2">
      <c r="A210" s="77" t="str">
        <f t="shared" si="6"/>
        <v>1441|1440011|260|2025|4</v>
      </c>
      <c r="B210" s="77">
        <v>1441</v>
      </c>
      <c r="C210" s="77">
        <v>1440011</v>
      </c>
      <c r="D210" s="77">
        <v>260</v>
      </c>
      <c r="E210" s="77">
        <v>2025</v>
      </c>
      <c r="F210" s="77">
        <v>10</v>
      </c>
      <c r="G210" s="77">
        <v>1</v>
      </c>
      <c r="H210" s="77">
        <v>14822303000102</v>
      </c>
      <c r="I210" s="78" t="s">
        <v>287</v>
      </c>
      <c r="J210" s="77">
        <v>4002</v>
      </c>
      <c r="K210" s="78" t="s">
        <v>247</v>
      </c>
      <c r="L210" s="79">
        <v>45790</v>
      </c>
      <c r="M210" s="77">
        <v>4</v>
      </c>
      <c r="N210" s="80">
        <v>33430.639999999999</v>
      </c>
      <c r="O210" s="80">
        <v>0</v>
      </c>
      <c r="P210" s="80">
        <v>0</v>
      </c>
      <c r="Q210" s="72">
        <f t="shared" si="7"/>
        <v>33430.639999999999</v>
      </c>
    </row>
    <row r="211" spans="1:17" ht="24.95" customHeight="1" x14ac:dyDescent="0.2">
      <c r="A211" s="77" t="str">
        <f t="shared" si="6"/>
        <v>1441|1440011|263|2025|2</v>
      </c>
      <c r="B211" s="77">
        <v>1441</v>
      </c>
      <c r="C211" s="77">
        <v>1440011</v>
      </c>
      <c r="D211" s="77">
        <v>263</v>
      </c>
      <c r="E211" s="77">
        <v>2025</v>
      </c>
      <c r="F211" s="77">
        <v>10</v>
      </c>
      <c r="G211" s="77">
        <v>1</v>
      </c>
      <c r="H211" s="77">
        <v>5814441000140</v>
      </c>
      <c r="I211" s="78" t="s">
        <v>288</v>
      </c>
      <c r="J211" s="77">
        <v>3919</v>
      </c>
      <c r="K211" s="78" t="s">
        <v>124</v>
      </c>
      <c r="L211" s="79">
        <v>45799</v>
      </c>
      <c r="M211" s="77">
        <v>2</v>
      </c>
      <c r="N211" s="80">
        <v>13851.67</v>
      </c>
      <c r="O211" s="80">
        <v>0</v>
      </c>
      <c r="P211" s="80">
        <v>0</v>
      </c>
      <c r="Q211" s="72">
        <f t="shared" ref="Q211:Q273" si="8">N211-O211-P211</f>
        <v>13851.67</v>
      </c>
    </row>
    <row r="212" spans="1:17" ht="24.95" customHeight="1" x14ac:dyDescent="0.2">
      <c r="A212" s="77" t="str">
        <f t="shared" si="6"/>
        <v>1441|1440011|267|2025|1</v>
      </c>
      <c r="B212" s="77">
        <v>1441</v>
      </c>
      <c r="C212" s="77">
        <v>1440011</v>
      </c>
      <c r="D212" s="77">
        <v>267</v>
      </c>
      <c r="E212" s="77">
        <v>2025</v>
      </c>
      <c r="F212" s="77">
        <v>10</v>
      </c>
      <c r="G212" s="77">
        <v>1</v>
      </c>
      <c r="H212" s="77">
        <v>64486426000180</v>
      </c>
      <c r="I212" s="78" t="s">
        <v>289</v>
      </c>
      <c r="J212" s="77">
        <v>3920</v>
      </c>
      <c r="K212" s="78" t="s">
        <v>126</v>
      </c>
      <c r="L212" s="79">
        <v>45789</v>
      </c>
      <c r="M212" s="77">
        <v>1</v>
      </c>
      <c r="N212" s="80">
        <v>8333.33</v>
      </c>
      <c r="O212" s="80">
        <v>0</v>
      </c>
      <c r="P212" s="80">
        <v>0</v>
      </c>
      <c r="Q212" s="72">
        <f t="shared" si="8"/>
        <v>8333.33</v>
      </c>
    </row>
    <row r="213" spans="1:17" ht="24.95" customHeight="1" x14ac:dyDescent="0.2">
      <c r="A213" s="77" t="str">
        <f t="shared" si="6"/>
        <v>1441|1440011|268|2025|3</v>
      </c>
      <c r="B213" s="77">
        <v>1441</v>
      </c>
      <c r="C213" s="77">
        <v>1440011</v>
      </c>
      <c r="D213" s="77">
        <v>268</v>
      </c>
      <c r="E213" s="77">
        <v>2025</v>
      </c>
      <c r="F213" s="77">
        <v>10</v>
      </c>
      <c r="G213" s="77">
        <v>1</v>
      </c>
      <c r="H213" s="77">
        <v>1554285000175</v>
      </c>
      <c r="I213" s="78" t="s">
        <v>290</v>
      </c>
      <c r="J213" s="77">
        <v>4002</v>
      </c>
      <c r="K213" s="78" t="s">
        <v>247</v>
      </c>
      <c r="L213" s="79">
        <v>45805</v>
      </c>
      <c r="M213" s="77">
        <v>3</v>
      </c>
      <c r="N213" s="80">
        <v>1175.4000000000001</v>
      </c>
      <c r="O213" s="80">
        <v>0</v>
      </c>
      <c r="P213" s="80">
        <v>0</v>
      </c>
      <c r="Q213" s="72">
        <f t="shared" si="8"/>
        <v>1175.4000000000001</v>
      </c>
    </row>
    <row r="214" spans="1:17" ht="24.95" customHeight="1" x14ac:dyDescent="0.2">
      <c r="A214" s="77" t="str">
        <f t="shared" si="6"/>
        <v>1441|1440011|282|2025|4</v>
      </c>
      <c r="B214" s="77">
        <v>1441</v>
      </c>
      <c r="C214" s="77">
        <v>1440011</v>
      </c>
      <c r="D214" s="77">
        <v>282</v>
      </c>
      <c r="E214" s="77">
        <v>2025</v>
      </c>
      <c r="F214" s="77">
        <v>10</v>
      </c>
      <c r="G214" s="77">
        <v>1</v>
      </c>
      <c r="H214" s="77">
        <v>8458633000150</v>
      </c>
      <c r="I214" s="78" t="s">
        <v>263</v>
      </c>
      <c r="J214" s="77">
        <v>3921</v>
      </c>
      <c r="K214" s="78" t="s">
        <v>182</v>
      </c>
      <c r="L214" s="79">
        <v>45783</v>
      </c>
      <c r="M214" s="77">
        <v>4</v>
      </c>
      <c r="N214" s="80">
        <v>658</v>
      </c>
      <c r="O214" s="80">
        <v>0</v>
      </c>
      <c r="P214" s="80">
        <v>0</v>
      </c>
      <c r="Q214" s="72">
        <f t="shared" si="8"/>
        <v>658</v>
      </c>
    </row>
    <row r="215" spans="1:17" ht="24.95" customHeight="1" x14ac:dyDescent="0.2">
      <c r="A215" s="77" t="str">
        <f t="shared" si="6"/>
        <v>1441|1440011|292|2025|4</v>
      </c>
      <c r="B215" s="77">
        <v>1441</v>
      </c>
      <c r="C215" s="77">
        <v>1440011</v>
      </c>
      <c r="D215" s="77">
        <v>292</v>
      </c>
      <c r="E215" s="77">
        <v>2025</v>
      </c>
      <c r="F215" s="77">
        <v>10</v>
      </c>
      <c r="G215" s="77">
        <v>1</v>
      </c>
      <c r="H215" s="77">
        <v>6880466000105</v>
      </c>
      <c r="I215" s="78" t="s">
        <v>291</v>
      </c>
      <c r="J215" s="77">
        <v>3939</v>
      </c>
      <c r="K215" s="78" t="s">
        <v>292</v>
      </c>
      <c r="L215" s="79">
        <v>45790</v>
      </c>
      <c r="M215" s="77">
        <v>4</v>
      </c>
      <c r="N215" s="80">
        <v>440</v>
      </c>
      <c r="O215" s="87">
        <v>6.48</v>
      </c>
      <c r="P215" s="80">
        <v>0</v>
      </c>
      <c r="Q215" s="72">
        <f t="shared" si="8"/>
        <v>433.52</v>
      </c>
    </row>
    <row r="216" spans="1:17" ht="24.95" customHeight="1" x14ac:dyDescent="0.2">
      <c r="A216" s="77" t="str">
        <f t="shared" ref="A216:A279" si="9">B216&amp;"|"&amp;C216&amp;"|"&amp;D216&amp;"|"&amp;E216&amp;"|"&amp;M216</f>
        <v>1441|1440011|293|2025|3</v>
      </c>
      <c r="B216" s="77">
        <v>1441</v>
      </c>
      <c r="C216" s="77">
        <v>1440011</v>
      </c>
      <c r="D216" s="77">
        <v>293</v>
      </c>
      <c r="E216" s="77">
        <v>2025</v>
      </c>
      <c r="F216" s="77">
        <v>10</v>
      </c>
      <c r="G216" s="77">
        <v>1</v>
      </c>
      <c r="H216" s="77">
        <v>5487631000109</v>
      </c>
      <c r="I216" s="78" t="s">
        <v>293</v>
      </c>
      <c r="J216" s="77">
        <v>9329</v>
      </c>
      <c r="K216" s="78" t="s">
        <v>294</v>
      </c>
      <c r="L216" s="79">
        <v>45786</v>
      </c>
      <c r="M216" s="77">
        <v>3</v>
      </c>
      <c r="N216" s="80">
        <v>476.04</v>
      </c>
      <c r="O216" s="80">
        <v>0</v>
      </c>
      <c r="P216" s="80">
        <v>0</v>
      </c>
      <c r="Q216" s="72">
        <f t="shared" si="8"/>
        <v>476.04</v>
      </c>
    </row>
    <row r="217" spans="1:17" ht="24.95" customHeight="1" x14ac:dyDescent="0.2">
      <c r="A217" s="77" t="str">
        <f t="shared" si="9"/>
        <v>1441|1440011|293|2025|4</v>
      </c>
      <c r="B217" s="77">
        <v>1441</v>
      </c>
      <c r="C217" s="77">
        <v>1440011</v>
      </c>
      <c r="D217" s="77">
        <v>293</v>
      </c>
      <c r="E217" s="77">
        <v>2025</v>
      </c>
      <c r="F217" s="77">
        <v>10</v>
      </c>
      <c r="G217" s="77">
        <v>1</v>
      </c>
      <c r="H217" s="77">
        <v>5487631000109</v>
      </c>
      <c r="I217" s="78" t="s">
        <v>293</v>
      </c>
      <c r="J217" s="77">
        <v>9329</v>
      </c>
      <c r="K217" s="78" t="s">
        <v>294</v>
      </c>
      <c r="L217" s="79">
        <v>45786</v>
      </c>
      <c r="M217" s="77">
        <v>4</v>
      </c>
      <c r="N217" s="80">
        <v>576.35</v>
      </c>
      <c r="O217" s="80">
        <v>0</v>
      </c>
      <c r="P217" s="80">
        <v>0</v>
      </c>
      <c r="Q217" s="72">
        <f t="shared" si="8"/>
        <v>576.35</v>
      </c>
    </row>
    <row r="218" spans="1:17" ht="24.95" customHeight="1" x14ac:dyDescent="0.2">
      <c r="A218" s="77" t="str">
        <f t="shared" si="9"/>
        <v>1441|1440011|293|2025|5</v>
      </c>
      <c r="B218" s="77">
        <v>1441</v>
      </c>
      <c r="C218" s="77">
        <v>1440011</v>
      </c>
      <c r="D218" s="77">
        <v>293</v>
      </c>
      <c r="E218" s="77">
        <v>2025</v>
      </c>
      <c r="F218" s="77">
        <v>10</v>
      </c>
      <c r="G218" s="77">
        <v>1</v>
      </c>
      <c r="H218" s="77">
        <v>5487631000109</v>
      </c>
      <c r="I218" s="78" t="s">
        <v>293</v>
      </c>
      <c r="J218" s="77">
        <v>9329</v>
      </c>
      <c r="K218" s="78" t="s">
        <v>294</v>
      </c>
      <c r="L218" s="79">
        <v>45786</v>
      </c>
      <c r="M218" s="77">
        <v>5</v>
      </c>
      <c r="N218" s="80">
        <v>843.21</v>
      </c>
      <c r="O218" s="80">
        <v>0</v>
      </c>
      <c r="P218" s="80">
        <v>0</v>
      </c>
      <c r="Q218" s="72">
        <f t="shared" si="8"/>
        <v>843.21</v>
      </c>
    </row>
    <row r="219" spans="1:17" ht="24.95" customHeight="1" x14ac:dyDescent="0.2">
      <c r="A219" s="77" t="str">
        <f t="shared" si="9"/>
        <v>1441|1440011|293|2025|6</v>
      </c>
      <c r="B219" s="77">
        <v>1441</v>
      </c>
      <c r="C219" s="77">
        <v>1440011</v>
      </c>
      <c r="D219" s="77">
        <v>293</v>
      </c>
      <c r="E219" s="77">
        <v>2025</v>
      </c>
      <c r="F219" s="77">
        <v>10</v>
      </c>
      <c r="G219" s="77">
        <v>1</v>
      </c>
      <c r="H219" s="77">
        <v>5487631000109</v>
      </c>
      <c r="I219" s="78" t="s">
        <v>293</v>
      </c>
      <c r="J219" s="77">
        <v>9329</v>
      </c>
      <c r="K219" s="78" t="s">
        <v>294</v>
      </c>
      <c r="L219" s="79">
        <v>45807</v>
      </c>
      <c r="M219" s="77">
        <v>6</v>
      </c>
      <c r="N219" s="80">
        <v>2280</v>
      </c>
      <c r="O219" s="80">
        <v>0</v>
      </c>
      <c r="P219" s="80">
        <v>0</v>
      </c>
      <c r="Q219" s="72">
        <f t="shared" si="8"/>
        <v>2280</v>
      </c>
    </row>
    <row r="220" spans="1:17" ht="24.95" customHeight="1" x14ac:dyDescent="0.2">
      <c r="A220" s="77" t="str">
        <f t="shared" si="9"/>
        <v>1441|1440011|297|2025|1</v>
      </c>
      <c r="B220" s="77">
        <v>1441</v>
      </c>
      <c r="C220" s="77">
        <v>1440011</v>
      </c>
      <c r="D220" s="77">
        <v>297</v>
      </c>
      <c r="E220" s="77">
        <v>2025</v>
      </c>
      <c r="F220" s="77">
        <v>10</v>
      </c>
      <c r="G220" s="77">
        <v>1</v>
      </c>
      <c r="H220" s="77">
        <v>11568355000106</v>
      </c>
      <c r="I220" s="78" t="s">
        <v>295</v>
      </c>
      <c r="J220" s="77">
        <v>3904</v>
      </c>
      <c r="K220" s="78" t="s">
        <v>296</v>
      </c>
      <c r="L220" s="79">
        <v>45782</v>
      </c>
      <c r="M220" s="77">
        <v>1</v>
      </c>
      <c r="N220" s="80">
        <v>2230.7399999999998</v>
      </c>
      <c r="O220" s="80">
        <v>0</v>
      </c>
      <c r="P220" s="80">
        <v>0</v>
      </c>
      <c r="Q220" s="72">
        <f t="shared" si="8"/>
        <v>2230.7399999999998</v>
      </c>
    </row>
    <row r="221" spans="1:17" ht="24.95" customHeight="1" x14ac:dyDescent="0.2">
      <c r="A221" s="77" t="str">
        <f t="shared" si="9"/>
        <v>1441|1440011|297|2025|2</v>
      </c>
      <c r="B221" s="77">
        <v>1441</v>
      </c>
      <c r="C221" s="77">
        <v>1440011</v>
      </c>
      <c r="D221" s="77">
        <v>297</v>
      </c>
      <c r="E221" s="77">
        <v>2025</v>
      </c>
      <c r="F221" s="77">
        <v>10</v>
      </c>
      <c r="G221" s="77">
        <v>1</v>
      </c>
      <c r="H221" s="77">
        <v>11568355000106</v>
      </c>
      <c r="I221" s="78" t="s">
        <v>295</v>
      </c>
      <c r="J221" s="77">
        <v>3904</v>
      </c>
      <c r="K221" s="78" t="s">
        <v>296</v>
      </c>
      <c r="L221" s="79">
        <v>45782</v>
      </c>
      <c r="M221" s="77">
        <v>2</v>
      </c>
      <c r="N221" s="80">
        <v>3009.51</v>
      </c>
      <c r="O221" s="80">
        <v>0</v>
      </c>
      <c r="P221" s="80">
        <v>0</v>
      </c>
      <c r="Q221" s="72">
        <f t="shared" si="8"/>
        <v>3009.51</v>
      </c>
    </row>
    <row r="222" spans="1:17" ht="24.95" customHeight="1" x14ac:dyDescent="0.2">
      <c r="A222" s="77" t="str">
        <f t="shared" si="9"/>
        <v>1441|1440011|304|2025|1</v>
      </c>
      <c r="B222" s="77">
        <v>1441</v>
      </c>
      <c r="C222" s="77">
        <v>1440011</v>
      </c>
      <c r="D222" s="77">
        <v>304</v>
      </c>
      <c r="E222" s="77">
        <v>2025</v>
      </c>
      <c r="F222" s="77">
        <v>10</v>
      </c>
      <c r="G222" s="77">
        <v>1</v>
      </c>
      <c r="H222" s="77">
        <v>33641663000144</v>
      </c>
      <c r="I222" s="78" t="s">
        <v>297</v>
      </c>
      <c r="J222" s="77">
        <v>3502</v>
      </c>
      <c r="K222" s="78" t="s">
        <v>298</v>
      </c>
      <c r="L222" s="79">
        <v>45797</v>
      </c>
      <c r="M222" s="77">
        <v>1</v>
      </c>
      <c r="N222" s="80">
        <v>33200</v>
      </c>
      <c r="O222" s="80">
        <v>0</v>
      </c>
      <c r="P222" s="80">
        <v>0</v>
      </c>
      <c r="Q222" s="72">
        <f t="shared" si="8"/>
        <v>33200</v>
      </c>
    </row>
    <row r="223" spans="1:17" ht="24.95" customHeight="1" x14ac:dyDescent="0.2">
      <c r="A223" s="77" t="str">
        <f t="shared" si="9"/>
        <v>1441|1440011|310|2025|1</v>
      </c>
      <c r="B223" s="77">
        <v>1441</v>
      </c>
      <c r="C223" s="77">
        <v>1440011</v>
      </c>
      <c r="D223" s="77">
        <v>310</v>
      </c>
      <c r="E223" s="77">
        <v>2025</v>
      </c>
      <c r="F223" s="77">
        <v>10</v>
      </c>
      <c r="G223" s="77">
        <v>1</v>
      </c>
      <c r="H223" s="77">
        <v>3922282000172</v>
      </c>
      <c r="I223" s="78" t="s">
        <v>299</v>
      </c>
      <c r="J223" s="77">
        <v>3920</v>
      </c>
      <c r="K223" s="78" t="s">
        <v>126</v>
      </c>
      <c r="L223" s="79">
        <v>45789</v>
      </c>
      <c r="M223" s="77">
        <v>1</v>
      </c>
      <c r="N223" s="80">
        <v>426.67</v>
      </c>
      <c r="O223" s="80">
        <v>0</v>
      </c>
      <c r="P223" s="80">
        <v>0</v>
      </c>
      <c r="Q223" s="72">
        <f t="shared" si="8"/>
        <v>426.67</v>
      </c>
    </row>
    <row r="224" spans="1:17" ht="24.95" customHeight="1" x14ac:dyDescent="0.2">
      <c r="A224" s="77" t="str">
        <f t="shared" si="9"/>
        <v>1441|1440011|317|2025|1</v>
      </c>
      <c r="B224" s="77">
        <v>1441</v>
      </c>
      <c r="C224" s="77">
        <v>1440011</v>
      </c>
      <c r="D224" s="77">
        <v>317</v>
      </c>
      <c r="E224" s="77">
        <v>2025</v>
      </c>
      <c r="F224" s="77">
        <v>10</v>
      </c>
      <c r="G224" s="77">
        <v>1</v>
      </c>
      <c r="H224" s="77">
        <v>19201128000141</v>
      </c>
      <c r="I224" s="78" t="s">
        <v>240</v>
      </c>
      <c r="J224" s="77">
        <v>3702</v>
      </c>
      <c r="K224" s="78" t="s">
        <v>241</v>
      </c>
      <c r="L224" s="79">
        <v>45807</v>
      </c>
      <c r="M224" s="77">
        <v>1</v>
      </c>
      <c r="N224" s="80">
        <v>34970.36</v>
      </c>
      <c r="O224" s="80">
        <v>0</v>
      </c>
      <c r="P224" s="80">
        <v>0</v>
      </c>
      <c r="Q224" s="72">
        <f t="shared" si="8"/>
        <v>34970.36</v>
      </c>
    </row>
    <row r="225" spans="1:17" ht="24.95" customHeight="1" x14ac:dyDescent="0.2">
      <c r="A225" s="77" t="str">
        <f t="shared" si="9"/>
        <v>1441|1440011|327|2025|1</v>
      </c>
      <c r="B225" s="77">
        <v>1441</v>
      </c>
      <c r="C225" s="77">
        <v>1440011</v>
      </c>
      <c r="D225" s="77">
        <v>327</v>
      </c>
      <c r="E225" s="77">
        <v>2025</v>
      </c>
      <c r="F225" s="77">
        <v>10</v>
      </c>
      <c r="G225" s="77">
        <v>1</v>
      </c>
      <c r="H225" s="77">
        <v>40432544000147</v>
      </c>
      <c r="I225" s="78" t="s">
        <v>237</v>
      </c>
      <c r="J225" s="77">
        <v>9399</v>
      </c>
      <c r="K225" s="78" t="s">
        <v>300</v>
      </c>
      <c r="L225" s="79">
        <v>45797</v>
      </c>
      <c r="M225" s="77">
        <v>1</v>
      </c>
      <c r="N225" s="80">
        <v>270.60000000000002</v>
      </c>
      <c r="O225" s="80">
        <v>0</v>
      </c>
      <c r="P225" s="80">
        <v>0</v>
      </c>
      <c r="Q225" s="72">
        <f t="shared" si="8"/>
        <v>270.60000000000002</v>
      </c>
    </row>
    <row r="226" spans="1:17" ht="24.95" customHeight="1" x14ac:dyDescent="0.2">
      <c r="A226" s="77" t="str">
        <f t="shared" si="9"/>
        <v>1441|1440005|100|2024|1</v>
      </c>
      <c r="B226" s="77">
        <v>1441</v>
      </c>
      <c r="C226" s="77">
        <v>1440005</v>
      </c>
      <c r="D226" s="77">
        <v>100</v>
      </c>
      <c r="E226" s="77">
        <v>2024</v>
      </c>
      <c r="F226" s="77">
        <v>10</v>
      </c>
      <c r="G226" s="77">
        <v>1</v>
      </c>
      <c r="H226" s="77">
        <v>1342660000113</v>
      </c>
      <c r="I226" s="78" t="s">
        <v>301</v>
      </c>
      <c r="J226" s="77">
        <v>3001</v>
      </c>
      <c r="K226" s="78" t="s">
        <v>302</v>
      </c>
      <c r="L226" s="79">
        <v>45785</v>
      </c>
      <c r="M226" s="77">
        <v>1</v>
      </c>
      <c r="N226" s="80">
        <v>96233.55</v>
      </c>
      <c r="O226" s="80">
        <v>0</v>
      </c>
      <c r="P226" s="80">
        <v>0</v>
      </c>
      <c r="Q226" s="72">
        <f t="shared" si="8"/>
        <v>96233.55</v>
      </c>
    </row>
    <row r="227" spans="1:17" ht="24.95" customHeight="1" x14ac:dyDescent="0.2">
      <c r="A227" s="77" t="str">
        <f t="shared" si="9"/>
        <v>1441|1440005|111|2024|1</v>
      </c>
      <c r="B227" s="77">
        <v>1441</v>
      </c>
      <c r="C227" s="77">
        <v>1440005</v>
      </c>
      <c r="D227" s="77">
        <v>111</v>
      </c>
      <c r="E227" s="77">
        <v>2024</v>
      </c>
      <c r="F227" s="77">
        <v>10</v>
      </c>
      <c r="G227" s="77">
        <v>1</v>
      </c>
      <c r="H227" s="77">
        <v>66455593000199</v>
      </c>
      <c r="I227" s="78" t="s">
        <v>107</v>
      </c>
      <c r="J227" s="77">
        <v>5214</v>
      </c>
      <c r="K227" s="78" t="s">
        <v>108</v>
      </c>
      <c r="L227" s="79">
        <v>45798</v>
      </c>
      <c r="M227" s="77">
        <v>1</v>
      </c>
      <c r="N227" s="80">
        <v>23190</v>
      </c>
      <c r="O227" s="80">
        <v>0</v>
      </c>
      <c r="P227" s="80">
        <v>0</v>
      </c>
      <c r="Q227" s="72">
        <f t="shared" si="8"/>
        <v>23190</v>
      </c>
    </row>
    <row r="228" spans="1:17" ht="24.95" customHeight="1" x14ac:dyDescent="0.2">
      <c r="A228" s="77" t="str">
        <f t="shared" si="9"/>
        <v>1441|1440005|115|2024|1</v>
      </c>
      <c r="B228" s="77">
        <v>1441</v>
      </c>
      <c r="C228" s="77">
        <v>1440005</v>
      </c>
      <c r="D228" s="77">
        <v>115</v>
      </c>
      <c r="E228" s="77">
        <v>2024</v>
      </c>
      <c r="F228" s="77">
        <v>10</v>
      </c>
      <c r="G228" s="77">
        <v>1</v>
      </c>
      <c r="H228" s="77">
        <v>81243735000903</v>
      </c>
      <c r="I228" s="78" t="s">
        <v>257</v>
      </c>
      <c r="J228" s="77">
        <v>5207</v>
      </c>
      <c r="K228" s="78" t="s">
        <v>303</v>
      </c>
      <c r="L228" s="79">
        <v>45807</v>
      </c>
      <c r="M228" s="77">
        <v>1</v>
      </c>
      <c r="N228" s="80">
        <v>749890.8</v>
      </c>
      <c r="O228" s="80">
        <v>0</v>
      </c>
      <c r="P228" s="80">
        <v>0</v>
      </c>
      <c r="Q228" s="72">
        <f t="shared" si="8"/>
        <v>749890.8</v>
      </c>
    </row>
    <row r="229" spans="1:17" ht="24.95" customHeight="1" x14ac:dyDescent="0.2">
      <c r="A229" s="77" t="str">
        <f t="shared" si="9"/>
        <v>1441|1440005|119|2024|1</v>
      </c>
      <c r="B229" s="77">
        <v>1441</v>
      </c>
      <c r="C229" s="77">
        <v>1440005</v>
      </c>
      <c r="D229" s="77">
        <v>119</v>
      </c>
      <c r="E229" s="77">
        <v>2024</v>
      </c>
      <c r="F229" s="77">
        <v>10</v>
      </c>
      <c r="G229" s="77">
        <v>1</v>
      </c>
      <c r="H229" s="77">
        <v>4602789000101</v>
      </c>
      <c r="I229" s="78" t="s">
        <v>304</v>
      </c>
      <c r="J229" s="77">
        <v>3016</v>
      </c>
      <c r="K229" s="78" t="s">
        <v>305</v>
      </c>
      <c r="L229" s="79">
        <v>45791</v>
      </c>
      <c r="M229" s="77">
        <v>1</v>
      </c>
      <c r="N229" s="80">
        <v>221160</v>
      </c>
      <c r="O229" s="80">
        <v>0</v>
      </c>
      <c r="P229" s="80">
        <v>0</v>
      </c>
      <c r="Q229" s="72">
        <f t="shared" si="8"/>
        <v>221160</v>
      </c>
    </row>
    <row r="230" spans="1:17" ht="24.95" customHeight="1" x14ac:dyDescent="0.2">
      <c r="A230" s="77" t="str">
        <f t="shared" si="9"/>
        <v>1441|1440005|119|2024|2</v>
      </c>
      <c r="B230" s="77">
        <v>1441</v>
      </c>
      <c r="C230" s="77">
        <v>1440005</v>
      </c>
      <c r="D230" s="77">
        <v>119</v>
      </c>
      <c r="E230" s="77">
        <v>2024</v>
      </c>
      <c r="F230" s="77">
        <v>10</v>
      </c>
      <c r="G230" s="77">
        <v>1</v>
      </c>
      <c r="H230" s="77">
        <v>4602789000101</v>
      </c>
      <c r="I230" s="78" t="s">
        <v>304</v>
      </c>
      <c r="J230" s="77">
        <v>3016</v>
      </c>
      <c r="K230" s="78" t="s">
        <v>305</v>
      </c>
      <c r="L230" s="79">
        <v>45797</v>
      </c>
      <c r="M230" s="77">
        <v>2</v>
      </c>
      <c r="N230" s="80">
        <v>232800</v>
      </c>
      <c r="O230" s="80">
        <v>0</v>
      </c>
      <c r="P230" s="80">
        <v>0</v>
      </c>
      <c r="Q230" s="72">
        <f t="shared" si="8"/>
        <v>232800</v>
      </c>
    </row>
    <row r="231" spans="1:17" ht="24.95" customHeight="1" x14ac:dyDescent="0.2">
      <c r="A231" s="77" t="str">
        <f t="shared" si="9"/>
        <v>1441|1440005|127|2024|3</v>
      </c>
      <c r="B231" s="77">
        <v>1441</v>
      </c>
      <c r="C231" s="77">
        <v>1440005</v>
      </c>
      <c r="D231" s="77">
        <v>127</v>
      </c>
      <c r="E231" s="77">
        <v>2024</v>
      </c>
      <c r="F231" s="77">
        <v>10</v>
      </c>
      <c r="G231" s="77">
        <v>1</v>
      </c>
      <c r="H231" s="77">
        <v>32032538000174</v>
      </c>
      <c r="I231" s="78" t="s">
        <v>306</v>
      </c>
      <c r="J231" s="77">
        <v>3016</v>
      </c>
      <c r="K231" s="78" t="s">
        <v>305</v>
      </c>
      <c r="L231" s="79">
        <v>45790</v>
      </c>
      <c r="M231" s="77">
        <v>3</v>
      </c>
      <c r="N231" s="80">
        <v>8969.4</v>
      </c>
      <c r="O231" s="80">
        <v>0</v>
      </c>
      <c r="P231" s="80">
        <v>0</v>
      </c>
      <c r="Q231" s="72">
        <f t="shared" si="8"/>
        <v>8969.4</v>
      </c>
    </row>
    <row r="232" spans="1:17" ht="24.95" customHeight="1" x14ac:dyDescent="0.2">
      <c r="A232" s="77" t="str">
        <f t="shared" si="9"/>
        <v>1441|1440005|142|2024|1</v>
      </c>
      <c r="B232" s="77">
        <v>1441</v>
      </c>
      <c r="C232" s="77">
        <v>1440005</v>
      </c>
      <c r="D232" s="77">
        <v>142</v>
      </c>
      <c r="E232" s="77">
        <v>2024</v>
      </c>
      <c r="F232" s="77">
        <v>10</v>
      </c>
      <c r="G232" s="77">
        <v>1</v>
      </c>
      <c r="H232" s="77">
        <v>81243735000903</v>
      </c>
      <c r="I232" s="78" t="s">
        <v>257</v>
      </c>
      <c r="J232" s="77">
        <v>5207</v>
      </c>
      <c r="K232" s="78" t="s">
        <v>303</v>
      </c>
      <c r="L232" s="79">
        <v>45798</v>
      </c>
      <c r="M232" s="77">
        <v>1</v>
      </c>
      <c r="N232" s="80">
        <v>1299810.72</v>
      </c>
      <c r="O232" s="80">
        <v>0</v>
      </c>
      <c r="P232" s="80">
        <v>0</v>
      </c>
      <c r="Q232" s="72">
        <f t="shared" si="8"/>
        <v>1299810.72</v>
      </c>
    </row>
    <row r="233" spans="1:17" ht="24.95" customHeight="1" x14ac:dyDescent="0.2">
      <c r="A233" s="77" t="str">
        <f t="shared" si="9"/>
        <v>1441|1440005|143|2024|1</v>
      </c>
      <c r="B233" s="77">
        <v>1441</v>
      </c>
      <c r="C233" s="77">
        <v>1440005</v>
      </c>
      <c r="D233" s="77">
        <v>143</v>
      </c>
      <c r="E233" s="77">
        <v>2024</v>
      </c>
      <c r="F233" s="77">
        <v>10</v>
      </c>
      <c r="G233" s="77">
        <v>1</v>
      </c>
      <c r="H233" s="77">
        <v>10592584000276</v>
      </c>
      <c r="I233" s="78" t="s">
        <v>307</v>
      </c>
      <c r="J233" s="77">
        <v>3016</v>
      </c>
      <c r="K233" s="78" t="s">
        <v>305</v>
      </c>
      <c r="L233" s="79">
        <v>45797</v>
      </c>
      <c r="M233" s="77">
        <v>1</v>
      </c>
      <c r="N233" s="80">
        <v>531496.80000000005</v>
      </c>
      <c r="O233" s="80">
        <v>0</v>
      </c>
      <c r="P233" s="80">
        <v>0</v>
      </c>
      <c r="Q233" s="72">
        <f t="shared" si="8"/>
        <v>531496.80000000005</v>
      </c>
    </row>
    <row r="234" spans="1:17" ht="24.95" customHeight="1" x14ac:dyDescent="0.2">
      <c r="A234" s="77" t="str">
        <f t="shared" si="9"/>
        <v>1441|1440011|192|2024|2</v>
      </c>
      <c r="B234" s="77">
        <v>1441</v>
      </c>
      <c r="C234" s="77">
        <v>1440011</v>
      </c>
      <c r="D234" s="77">
        <v>192</v>
      </c>
      <c r="E234" s="77">
        <v>2024</v>
      </c>
      <c r="F234" s="77">
        <v>10</v>
      </c>
      <c r="G234" s="77">
        <v>1</v>
      </c>
      <c r="H234" s="77">
        <v>7346326000114</v>
      </c>
      <c r="I234" s="78" t="s">
        <v>255</v>
      </c>
      <c r="J234" s="77">
        <v>4002</v>
      </c>
      <c r="K234" s="78" t="s">
        <v>247</v>
      </c>
      <c r="L234" s="79">
        <v>45790</v>
      </c>
      <c r="M234" s="77">
        <v>2</v>
      </c>
      <c r="N234" s="80">
        <v>6664.2</v>
      </c>
      <c r="O234" s="80">
        <v>0</v>
      </c>
      <c r="P234" s="80">
        <v>0</v>
      </c>
      <c r="Q234" s="72">
        <f t="shared" si="8"/>
        <v>6664.2</v>
      </c>
    </row>
    <row r="235" spans="1:17" ht="24.95" customHeight="1" x14ac:dyDescent="0.2">
      <c r="A235" s="77" t="str">
        <f t="shared" si="9"/>
        <v>1441|1440011|192|2024|3</v>
      </c>
      <c r="B235" s="77">
        <v>1441</v>
      </c>
      <c r="C235" s="77">
        <v>1440011</v>
      </c>
      <c r="D235" s="77">
        <v>192</v>
      </c>
      <c r="E235" s="77">
        <v>2024</v>
      </c>
      <c r="F235" s="77">
        <v>10</v>
      </c>
      <c r="G235" s="77">
        <v>1</v>
      </c>
      <c r="H235" s="77">
        <v>7346326000114</v>
      </c>
      <c r="I235" s="78" t="s">
        <v>255</v>
      </c>
      <c r="J235" s="77">
        <v>4002</v>
      </c>
      <c r="K235" s="78" t="s">
        <v>247</v>
      </c>
      <c r="L235" s="79">
        <v>45790</v>
      </c>
      <c r="M235" s="77">
        <v>3</v>
      </c>
      <c r="N235" s="80">
        <v>9841.85</v>
      </c>
      <c r="O235" s="80">
        <v>0</v>
      </c>
      <c r="P235" s="80">
        <v>0</v>
      </c>
      <c r="Q235" s="72">
        <f t="shared" si="8"/>
        <v>9841.85</v>
      </c>
    </row>
    <row r="236" spans="1:17" ht="24.95" customHeight="1" x14ac:dyDescent="0.2">
      <c r="A236" s="77" t="str">
        <f t="shared" si="9"/>
        <v>1441|1440011|192|2024|4</v>
      </c>
      <c r="B236" s="77">
        <v>1441</v>
      </c>
      <c r="C236" s="77">
        <v>1440011</v>
      </c>
      <c r="D236" s="77">
        <v>192</v>
      </c>
      <c r="E236" s="77">
        <v>2024</v>
      </c>
      <c r="F236" s="77">
        <v>10</v>
      </c>
      <c r="G236" s="77">
        <v>1</v>
      </c>
      <c r="H236" s="77">
        <v>7346326000114</v>
      </c>
      <c r="I236" s="78" t="s">
        <v>255</v>
      </c>
      <c r="J236" s="77">
        <v>4002</v>
      </c>
      <c r="K236" s="78" t="s">
        <v>247</v>
      </c>
      <c r="L236" s="79">
        <v>45790</v>
      </c>
      <c r="M236" s="77">
        <v>4</v>
      </c>
      <c r="N236" s="80">
        <v>9733.3700000000008</v>
      </c>
      <c r="O236" s="80">
        <v>0</v>
      </c>
      <c r="P236" s="80">
        <v>0</v>
      </c>
      <c r="Q236" s="72">
        <f t="shared" si="8"/>
        <v>9733.3700000000008</v>
      </c>
    </row>
    <row r="237" spans="1:17" ht="24.95" customHeight="1" x14ac:dyDescent="0.2">
      <c r="A237" s="77" t="str">
        <f t="shared" si="9"/>
        <v>1441|1440011|218|2024|1</v>
      </c>
      <c r="B237" s="77">
        <v>1441</v>
      </c>
      <c r="C237" s="77">
        <v>1440011</v>
      </c>
      <c r="D237" s="77">
        <v>218</v>
      </c>
      <c r="E237" s="77">
        <v>2024</v>
      </c>
      <c r="F237" s="77">
        <v>10</v>
      </c>
      <c r="G237" s="77">
        <v>1</v>
      </c>
      <c r="H237" s="77">
        <v>5666393000190</v>
      </c>
      <c r="I237" s="78" t="s">
        <v>282</v>
      </c>
      <c r="J237" s="77">
        <v>3305</v>
      </c>
      <c r="K237" s="78" t="s">
        <v>84</v>
      </c>
      <c r="L237" s="79">
        <v>45792</v>
      </c>
      <c r="M237" s="77">
        <v>1</v>
      </c>
      <c r="N237" s="80">
        <v>71.98</v>
      </c>
      <c r="O237" s="80">
        <v>2.16</v>
      </c>
      <c r="P237" s="80">
        <v>0</v>
      </c>
      <c r="Q237" s="72">
        <f t="shared" si="8"/>
        <v>69.820000000000007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31" t="str">
        <f t="shared" si="9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18"/>
      <c r="M239" s="31"/>
      <c r="N239" s="33"/>
      <c r="O239" s="33"/>
      <c r="P239" s="33"/>
      <c r="Q239" s="72">
        <f t="shared" si="8"/>
        <v>0</v>
      </c>
    </row>
    <row r="240" spans="1:17" ht="24.95" customHeight="1" x14ac:dyDescent="0.2">
      <c r="A240" s="31" t="str">
        <f t="shared" si="9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18"/>
      <c r="M240" s="31"/>
      <c r="N240" s="33"/>
      <c r="O240" s="33"/>
      <c r="P240" s="33"/>
      <c r="Q240" s="72">
        <f t="shared" si="8"/>
        <v>0</v>
      </c>
    </row>
    <row r="241" spans="1:17" ht="24.95" customHeight="1" x14ac:dyDescent="0.2">
      <c r="A241" s="31" t="str">
        <f t="shared" si="9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18"/>
      <c r="M241" s="31"/>
      <c r="N241" s="33"/>
      <c r="O241" s="33"/>
      <c r="P241" s="33"/>
      <c r="Q241" s="72">
        <f t="shared" si="8"/>
        <v>0</v>
      </c>
    </row>
    <row r="242" spans="1:17" ht="24.95" customHeight="1" x14ac:dyDescent="0.2">
      <c r="A242" s="31" t="str">
        <f t="shared" si="9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18"/>
      <c r="M242" s="31"/>
      <c r="N242" s="33"/>
      <c r="O242" s="33"/>
      <c r="P242" s="33"/>
      <c r="Q242" s="72">
        <f t="shared" si="8"/>
        <v>0</v>
      </c>
    </row>
    <row r="243" spans="1:17" ht="24.95" customHeight="1" x14ac:dyDescent="0.2">
      <c r="A243" s="31" t="str">
        <f t="shared" si="9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18"/>
      <c r="M243" s="31"/>
      <c r="N243" s="33"/>
      <c r="O243" s="33"/>
      <c r="P243" s="33"/>
      <c r="Q243" s="72">
        <f t="shared" si="8"/>
        <v>0</v>
      </c>
    </row>
    <row r="244" spans="1:17" ht="24.95" customHeight="1" x14ac:dyDescent="0.2">
      <c r="A244" s="31" t="str">
        <f t="shared" si="9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18"/>
      <c r="M244" s="31"/>
      <c r="N244" s="33"/>
      <c r="O244" s="33"/>
      <c r="P244" s="33"/>
      <c r="Q244" s="72">
        <f t="shared" si="8"/>
        <v>0</v>
      </c>
    </row>
    <row r="245" spans="1:17" ht="24.95" customHeight="1" x14ac:dyDescent="0.2">
      <c r="A245" s="31" t="str">
        <f t="shared" si="9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18"/>
      <c r="M245" s="31"/>
      <c r="N245" s="33"/>
      <c r="O245" s="33"/>
      <c r="P245" s="33"/>
      <c r="Q245" s="72">
        <f t="shared" si="8"/>
        <v>0</v>
      </c>
    </row>
    <row r="246" spans="1:17" ht="24.95" customHeight="1" x14ac:dyDescent="0.2">
      <c r="A246" s="31" t="str">
        <f t="shared" si="9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18"/>
      <c r="M246" s="31"/>
      <c r="N246" s="33"/>
      <c r="O246" s="33"/>
      <c r="P246" s="33"/>
      <c r="Q246" s="72">
        <f t="shared" si="8"/>
        <v>0</v>
      </c>
    </row>
    <row r="247" spans="1:17" ht="24.95" customHeight="1" x14ac:dyDescent="0.2">
      <c r="A247" s="31" t="str">
        <f t="shared" si="9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18"/>
      <c r="M247" s="31"/>
      <c r="N247" s="33"/>
      <c r="O247" s="33"/>
      <c r="P247" s="33"/>
      <c r="Q247" s="72">
        <f t="shared" si="8"/>
        <v>0</v>
      </c>
    </row>
    <row r="248" spans="1:17" ht="24.95" customHeight="1" x14ac:dyDescent="0.2">
      <c r="A248" s="31" t="str">
        <f t="shared" si="9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18"/>
      <c r="M248" s="31"/>
      <c r="N248" s="33"/>
      <c r="O248" s="33"/>
      <c r="P248" s="33"/>
      <c r="Q248" s="72">
        <f t="shared" si="8"/>
        <v>0</v>
      </c>
    </row>
    <row r="249" spans="1:17" ht="24.95" customHeight="1" x14ac:dyDescent="0.2">
      <c r="A249" s="31" t="str">
        <f t="shared" si="9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18"/>
      <c r="M249" s="31"/>
      <c r="N249" s="33"/>
      <c r="O249" s="33"/>
      <c r="P249" s="33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ref="Q274:Q337" si="10">N274-O274-P274</f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10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10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10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10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10"/>
        <v>0</v>
      </c>
    </row>
    <row r="280" spans="1:17" ht="24.95" customHeight="1" x14ac:dyDescent="0.2">
      <c r="A280" s="31" t="str">
        <f t="shared" ref="A280:A343" si="11">B280&amp;"|"&amp;C280&amp;"|"&amp;D280&amp;"|"&amp;E280&amp;"|"&amp;M280</f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10"/>
        <v>0</v>
      </c>
    </row>
    <row r="281" spans="1:17" ht="24.95" customHeight="1" x14ac:dyDescent="0.2">
      <c r="A281" s="31" t="str">
        <f t="shared" si="11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10"/>
        <v>0</v>
      </c>
    </row>
    <row r="282" spans="1:17" ht="24.95" customHeight="1" x14ac:dyDescent="0.2">
      <c r="A282" s="31" t="str">
        <f t="shared" si="11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10"/>
        <v>0</v>
      </c>
    </row>
    <row r="283" spans="1:17" ht="24.95" customHeight="1" x14ac:dyDescent="0.2">
      <c r="A283" s="31" t="str">
        <f t="shared" si="11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10"/>
        <v>0</v>
      </c>
    </row>
    <row r="284" spans="1:17" ht="24.95" customHeight="1" x14ac:dyDescent="0.2">
      <c r="A284" s="31" t="str">
        <f t="shared" si="11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10"/>
        <v>0</v>
      </c>
    </row>
    <row r="285" spans="1:17" ht="24.95" customHeight="1" x14ac:dyDescent="0.2">
      <c r="A285" s="31" t="str">
        <f t="shared" si="11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10"/>
        <v>0</v>
      </c>
    </row>
    <row r="286" spans="1:17" ht="24.95" customHeight="1" x14ac:dyDescent="0.2">
      <c r="A286" s="31" t="str">
        <f t="shared" si="11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11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11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11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11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si="11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ref="Q338:Q401" si="12">N338-O338-P338</f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2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2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2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2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2"/>
        <v>0</v>
      </c>
    </row>
    <row r="344" spans="1:17" ht="24.95" customHeight="1" x14ac:dyDescent="0.2">
      <c r="A344" s="31" t="str">
        <f t="shared" ref="A344:A407" si="13"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2"/>
        <v>0</v>
      </c>
    </row>
    <row r="345" spans="1:17" ht="24.95" customHeight="1" x14ac:dyDescent="0.2">
      <c r="A345" s="31" t="str">
        <f t="shared" si="13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2"/>
        <v>0</v>
      </c>
    </row>
    <row r="346" spans="1:17" ht="24.95" customHeight="1" x14ac:dyDescent="0.2">
      <c r="A346" s="31" t="str">
        <f t="shared" si="13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2"/>
        <v>0</v>
      </c>
    </row>
    <row r="347" spans="1:17" ht="24.95" customHeight="1" x14ac:dyDescent="0.2">
      <c r="A347" s="31" t="str">
        <f t="shared" si="13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2"/>
        <v>0</v>
      </c>
    </row>
    <row r="348" spans="1:17" ht="24.95" customHeight="1" x14ac:dyDescent="0.2">
      <c r="A348" s="31" t="str">
        <f t="shared" si="13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2"/>
        <v>0</v>
      </c>
    </row>
    <row r="349" spans="1:17" ht="24.95" customHeight="1" x14ac:dyDescent="0.2">
      <c r="A349" s="31" t="str">
        <f t="shared" si="13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12"/>
        <v>0</v>
      </c>
    </row>
    <row r="350" spans="1:17" ht="24.95" customHeight="1" x14ac:dyDescent="0.2">
      <c r="A350" s="31" t="str">
        <f t="shared" si="13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3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3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3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3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si="13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ref="Q402:Q465" si="14">N402-O402-P402</f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4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4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4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4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4"/>
        <v>0</v>
      </c>
    </row>
    <row r="408" spans="1:17" ht="24.95" customHeight="1" x14ac:dyDescent="0.2">
      <c r="A408" s="31" t="str">
        <f t="shared" ref="A408:A471" si="15"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4"/>
        <v>0</v>
      </c>
    </row>
    <row r="409" spans="1:17" ht="24.95" customHeight="1" x14ac:dyDescent="0.2">
      <c r="A409" s="31" t="str">
        <f t="shared" si="15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4"/>
        <v>0</v>
      </c>
    </row>
    <row r="410" spans="1:17" ht="24.95" customHeight="1" x14ac:dyDescent="0.2">
      <c r="A410" s="31" t="str">
        <f t="shared" si="15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4"/>
        <v>0</v>
      </c>
    </row>
    <row r="411" spans="1:17" ht="24.95" customHeight="1" x14ac:dyDescent="0.2">
      <c r="A411" s="31" t="str">
        <f t="shared" si="15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4"/>
        <v>0</v>
      </c>
    </row>
    <row r="412" spans="1:17" ht="24.95" customHeight="1" x14ac:dyDescent="0.2">
      <c r="A412" s="31" t="str">
        <f t="shared" si="15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4"/>
        <v>0</v>
      </c>
    </row>
    <row r="413" spans="1:17" ht="24.95" customHeight="1" x14ac:dyDescent="0.2">
      <c r="A413" s="31" t="str">
        <f t="shared" si="15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14"/>
        <v>0</v>
      </c>
    </row>
    <row r="414" spans="1:17" ht="24.95" customHeight="1" x14ac:dyDescent="0.2">
      <c r="A414" s="31" t="str">
        <f t="shared" si="15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5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5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5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5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si="15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ref="Q466:Q529" si="16">N466-O466-P466</f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6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6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6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6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6"/>
        <v>0</v>
      </c>
    </row>
    <row r="472" spans="1:17" ht="24.95" customHeight="1" x14ac:dyDescent="0.2">
      <c r="A472" s="31" t="str">
        <f t="shared" ref="A472:A535" si="17"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6"/>
        <v>0</v>
      </c>
    </row>
    <row r="473" spans="1:17" ht="24.95" customHeight="1" x14ac:dyDescent="0.2">
      <c r="A473" s="31" t="str">
        <f t="shared" si="17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6"/>
        <v>0</v>
      </c>
    </row>
    <row r="474" spans="1:17" ht="24.95" customHeight="1" x14ac:dyDescent="0.2">
      <c r="A474" s="31" t="str">
        <f t="shared" si="17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6"/>
        <v>0</v>
      </c>
    </row>
    <row r="475" spans="1:17" ht="24.95" customHeight="1" x14ac:dyDescent="0.2">
      <c r="A475" s="31" t="str">
        <f t="shared" si="17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6"/>
        <v>0</v>
      </c>
    </row>
    <row r="476" spans="1:17" ht="24.95" customHeight="1" x14ac:dyDescent="0.2">
      <c r="A476" s="31" t="str">
        <f t="shared" si="17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6"/>
        <v>0</v>
      </c>
    </row>
    <row r="477" spans="1:17" ht="24.95" customHeight="1" x14ac:dyDescent="0.2">
      <c r="A477" s="31" t="str">
        <f t="shared" si="17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16"/>
        <v>0</v>
      </c>
    </row>
    <row r="478" spans="1:17" ht="24.95" customHeight="1" x14ac:dyDescent="0.2">
      <c r="A478" s="31" t="str">
        <f t="shared" si="17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7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7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7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7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si="17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ref="Q530:Q567" si="18">N530-O530-P530</f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8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8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8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8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8"/>
        <v>0</v>
      </c>
    </row>
    <row r="536" spans="1:17" ht="24.95" customHeight="1" x14ac:dyDescent="0.2">
      <c r="A536" s="31" t="str">
        <f t="shared" ref="A536:A569" si="19"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8"/>
        <v>0</v>
      </c>
    </row>
    <row r="537" spans="1:17" ht="24.95" customHeight="1" x14ac:dyDescent="0.2">
      <c r="A537" s="31" t="str">
        <f t="shared" si="19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8"/>
        <v>0</v>
      </c>
    </row>
    <row r="538" spans="1:17" ht="24.95" customHeight="1" x14ac:dyDescent="0.2">
      <c r="A538" s="31" t="str">
        <f t="shared" si="19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8"/>
        <v>0</v>
      </c>
    </row>
    <row r="539" spans="1:17" ht="24.95" customHeight="1" x14ac:dyDescent="0.2">
      <c r="A539" s="31" t="str">
        <f t="shared" si="19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8"/>
        <v>0</v>
      </c>
    </row>
    <row r="540" spans="1:17" ht="24.95" customHeight="1" x14ac:dyDescent="0.2">
      <c r="A540" s="31" t="str">
        <f t="shared" si="19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8"/>
        <v>0</v>
      </c>
    </row>
    <row r="541" spans="1:17" ht="24.95" customHeight="1" x14ac:dyDescent="0.2">
      <c r="A541" s="31" t="str">
        <f t="shared" si="19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18"/>
        <v>0</v>
      </c>
    </row>
    <row r="542" spans="1:17" ht="24.95" customHeight="1" x14ac:dyDescent="0.2">
      <c r="A542" s="31" t="str">
        <f t="shared" si="19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9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9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9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9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si="19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ref="Q568:Q569" si="20">N568-O568-P568</f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20"/>
        <v>0</v>
      </c>
    </row>
    <row r="570" spans="1:17" ht="24.95" customHeight="1" x14ac:dyDescent="0.2">
      <c r="A570" s="36"/>
      <c r="B570" s="36"/>
      <c r="C570" s="36"/>
      <c r="D570" s="36"/>
      <c r="E570" s="36"/>
      <c r="F570" s="36"/>
      <c r="G570" s="36"/>
      <c r="H570" s="36"/>
      <c r="I570" s="41"/>
      <c r="J570" s="36"/>
      <c r="K570" s="41"/>
      <c r="L570" s="38"/>
      <c r="M570" s="36"/>
      <c r="N570" s="39"/>
      <c r="O570" s="39"/>
      <c r="P570" s="39"/>
      <c r="Q570" s="34"/>
    </row>
    <row r="571" spans="1:17" ht="24.95" customHeight="1" x14ac:dyDescent="0.2">
      <c r="A571" s="36"/>
      <c r="B571" s="36"/>
      <c r="C571" s="36"/>
      <c r="D571" s="36"/>
      <c r="E571" s="36"/>
      <c r="F571" s="36"/>
      <c r="G571" s="36"/>
      <c r="H571" s="36"/>
      <c r="I571" s="41"/>
      <c r="J571" s="36"/>
      <c r="K571" s="41"/>
      <c r="L571" s="38"/>
      <c r="M571" s="36"/>
      <c r="N571" s="39"/>
      <c r="O571" s="39"/>
      <c r="P571" s="39"/>
      <c r="Q571" s="34"/>
    </row>
    <row r="572" spans="1:17" ht="24.95" customHeight="1" x14ac:dyDescent="0.2">
      <c r="A572" s="36"/>
      <c r="B572" s="36"/>
      <c r="C572" s="36"/>
      <c r="D572" s="36"/>
      <c r="E572" s="36"/>
      <c r="F572" s="36"/>
      <c r="G572" s="36"/>
      <c r="H572" s="36"/>
      <c r="I572" s="41"/>
      <c r="J572" s="36"/>
      <c r="K572" s="41"/>
      <c r="L572" s="38"/>
      <c r="M572" s="36"/>
      <c r="N572" s="39"/>
      <c r="O572" s="39"/>
      <c r="P572" s="39"/>
      <c r="Q572" s="34"/>
    </row>
    <row r="573" spans="1:17" ht="24.95" customHeight="1" x14ac:dyDescent="0.2">
      <c r="A573" s="36"/>
      <c r="B573" s="36"/>
      <c r="C573" s="36"/>
      <c r="D573" s="36"/>
      <c r="E573" s="36"/>
      <c r="F573" s="36"/>
      <c r="G573" s="36"/>
      <c r="H573" s="36"/>
      <c r="I573" s="41"/>
      <c r="J573" s="36"/>
      <c r="K573" s="41"/>
      <c r="L573" s="38"/>
      <c r="M573" s="36"/>
      <c r="N573" s="39"/>
      <c r="O573" s="39"/>
      <c r="P573" s="39"/>
      <c r="Q573" s="34"/>
    </row>
    <row r="574" spans="1:17" ht="24.95" customHeight="1" x14ac:dyDescent="0.2">
      <c r="A574" s="36"/>
      <c r="B574" s="36"/>
      <c r="C574" s="36"/>
      <c r="D574" s="36"/>
      <c r="E574" s="36"/>
      <c r="F574" s="36"/>
      <c r="G574" s="36"/>
      <c r="H574" s="36"/>
      <c r="I574" s="41"/>
      <c r="J574" s="36"/>
      <c r="K574" s="41"/>
      <c r="L574" s="38"/>
      <c r="M574" s="36"/>
      <c r="N574" s="39"/>
      <c r="O574" s="39"/>
      <c r="P574" s="39"/>
      <c r="Q574" s="34"/>
    </row>
    <row r="575" spans="1:17" ht="24.95" customHeight="1" x14ac:dyDescent="0.2">
      <c r="A575" s="36"/>
      <c r="B575" s="36"/>
      <c r="C575" s="36"/>
      <c r="D575" s="36"/>
      <c r="E575" s="36"/>
      <c r="F575" s="36"/>
      <c r="G575" s="36"/>
      <c r="H575" s="36"/>
      <c r="I575" s="41"/>
      <c r="J575" s="36"/>
      <c r="K575" s="41"/>
      <c r="L575" s="38"/>
      <c r="M575" s="36"/>
      <c r="N575" s="39"/>
      <c r="O575" s="39"/>
      <c r="P575" s="39"/>
      <c r="Q575" s="34"/>
    </row>
    <row r="576" spans="1:17" ht="24.95" customHeight="1" x14ac:dyDescent="0.2">
      <c r="A576" s="36"/>
      <c r="B576" s="36"/>
      <c r="C576" s="36"/>
      <c r="D576" s="36"/>
      <c r="E576" s="36"/>
      <c r="F576" s="36"/>
      <c r="G576" s="36"/>
      <c r="H576" s="36"/>
      <c r="I576" s="41"/>
      <c r="J576" s="36"/>
      <c r="K576" s="41"/>
      <c r="L576" s="38"/>
      <c r="M576" s="36"/>
      <c r="N576" s="39"/>
      <c r="O576" s="39"/>
      <c r="P576" s="39"/>
      <c r="Q576" s="34"/>
    </row>
    <row r="577" spans="1:17" ht="24.95" customHeight="1" x14ac:dyDescent="0.2">
      <c r="A577" s="36"/>
      <c r="B577" s="36"/>
      <c r="C577" s="36"/>
      <c r="D577" s="36"/>
      <c r="E577" s="36"/>
      <c r="F577" s="36"/>
      <c r="G577" s="36"/>
      <c r="H577" s="36"/>
      <c r="I577" s="41"/>
      <c r="J577" s="36"/>
      <c r="K577" s="41"/>
      <c r="L577" s="38"/>
      <c r="M577" s="36"/>
      <c r="N577" s="39"/>
      <c r="O577" s="39"/>
      <c r="P577" s="39"/>
      <c r="Q577" s="34"/>
    </row>
    <row r="578" spans="1:17" ht="24.95" customHeight="1" x14ac:dyDescent="0.2">
      <c r="A578" s="36"/>
      <c r="B578" s="36"/>
      <c r="C578" s="36"/>
      <c r="D578" s="36"/>
      <c r="E578" s="36"/>
      <c r="F578" s="36"/>
      <c r="G578" s="36"/>
      <c r="H578" s="36"/>
      <c r="I578" s="41"/>
      <c r="J578" s="36"/>
      <c r="K578" s="41"/>
      <c r="L578" s="38"/>
      <c r="M578" s="36"/>
      <c r="N578" s="39"/>
      <c r="O578" s="39"/>
      <c r="P578" s="39"/>
      <c r="Q578" s="34"/>
    </row>
    <row r="579" spans="1:17" ht="24.95" customHeight="1" x14ac:dyDescent="0.2">
      <c r="A579" s="36"/>
      <c r="B579" s="36"/>
      <c r="C579" s="36"/>
      <c r="D579" s="36"/>
      <c r="E579" s="36"/>
      <c r="F579" s="36"/>
      <c r="G579" s="36"/>
      <c r="H579" s="36"/>
      <c r="I579" s="41"/>
      <c r="J579" s="36"/>
      <c r="K579" s="41"/>
      <c r="L579" s="38"/>
      <c r="M579" s="36"/>
      <c r="N579" s="39"/>
      <c r="O579" s="39"/>
      <c r="P579" s="39"/>
      <c r="Q579" s="34"/>
    </row>
    <row r="580" spans="1:17" ht="24.95" customHeight="1" x14ac:dyDescent="0.2">
      <c r="A580" s="36"/>
      <c r="B580" s="36"/>
      <c r="C580" s="36"/>
      <c r="D580" s="36"/>
      <c r="E580" s="36"/>
      <c r="F580" s="36"/>
      <c r="G580" s="36"/>
      <c r="H580" s="36"/>
      <c r="I580" s="41"/>
      <c r="J580" s="36"/>
      <c r="K580" s="41"/>
      <c r="L580" s="38"/>
      <c r="M580" s="36"/>
      <c r="N580" s="39"/>
      <c r="O580" s="39"/>
      <c r="P580" s="39"/>
      <c r="Q580" s="34"/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37"/>
      <c r="J5068" s="36"/>
      <c r="K5068" s="37"/>
      <c r="L5068" s="36"/>
      <c r="M5068" s="39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37"/>
      <c r="J5069" s="36"/>
      <c r="K5069" s="37"/>
      <c r="L5069" s="36"/>
      <c r="M5069" s="39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37"/>
      <c r="J5070" s="36"/>
      <c r="K5070" s="37"/>
      <c r="L5070" s="36"/>
      <c r="M5070" s="39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37"/>
      <c r="J5071" s="36"/>
      <c r="K5071" s="37"/>
      <c r="L5071" s="36"/>
      <c r="M5071" s="39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37"/>
      <c r="J5072" s="36"/>
      <c r="K5072" s="37"/>
      <c r="L5072" s="36"/>
      <c r="M5072" s="39"/>
    </row>
    <row r="5073" spans="1:13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37"/>
      <c r="J5073" s="36"/>
      <c r="K5073" s="37"/>
      <c r="L5073" s="36"/>
      <c r="M5073" s="39"/>
    </row>
    <row r="5074" spans="1:13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37"/>
      <c r="J5074" s="36"/>
      <c r="K5074" s="37"/>
      <c r="L5074" s="36"/>
      <c r="M5074" s="39"/>
    </row>
    <row r="5075" spans="1:13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37"/>
      <c r="J5075" s="36"/>
      <c r="K5075" s="37"/>
      <c r="L5075" s="36"/>
      <c r="M5075" s="39"/>
    </row>
    <row r="5076" spans="1:13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37"/>
      <c r="J5076" s="36"/>
      <c r="K5076" s="37"/>
      <c r="L5076" s="36"/>
      <c r="M5076" s="39"/>
    </row>
    <row r="5077" spans="1:13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37"/>
      <c r="J5077" s="36"/>
      <c r="K5077" s="37"/>
      <c r="L5077" s="36"/>
      <c r="M5077" s="39"/>
    </row>
    <row r="5078" spans="1:13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37"/>
      <c r="J5078" s="36"/>
      <c r="K5078" s="37"/>
      <c r="L5078" s="36"/>
      <c r="M5078" s="39"/>
    </row>
    <row r="5079" spans="1:13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3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3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3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3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3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3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3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3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3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2:13" ht="24.95" customHeight="1" x14ac:dyDescent="0.2"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2:13" ht="24.95" customHeight="1" x14ac:dyDescent="0.2">
      <c r="B11970" s="17"/>
      <c r="C11970" s="17"/>
      <c r="D11970" s="17"/>
      <c r="E11970" s="17"/>
      <c r="F11970" s="17"/>
      <c r="G11970" s="17"/>
      <c r="H11970" s="17"/>
      <c r="I11970" s="17"/>
      <c r="J11970" s="17"/>
      <c r="K11970" s="17"/>
      <c r="L11970" s="17"/>
      <c r="M11970" s="17"/>
    </row>
  </sheetData>
  <sheetProtection algorithmName="SHA-512" hashValue="d71l67BGegY/29n44GlQe1zY+oe1LT7agQsaLugZF5x/apm3EvyuLuvCEfDY1TVzLQhog1d+ZfNt6334t9uDSQ==" saltValue="LPnFQuhrGYCyWFoZBxEo2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9"/>
  <mergeCells count="1">
    <mergeCell ref="B2:Q2"/>
  </mergeCells>
  <conditionalFormatting sqref="A5:A569">
    <cfRule type="duplicateValues" dxfId="0" priority="1920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C5" sqref="C5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s|1440005|2|2025|201182000169|3008|4781</v>
      </c>
      <c r="B5" s="52" t="str">
        <f t="shared" ref="B5:B68" si="1">C5&amp;"|"&amp;D5&amp;"|"&amp;E5&amp;"|"&amp;F5&amp;"|"&amp;L5</f>
        <v>s|1440005|2|2025|103</v>
      </c>
      <c r="C5" s="36" t="s">
        <v>682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105</v>
      </c>
      <c r="I5" s="36">
        <v>3008</v>
      </c>
      <c r="J5" s="36" t="s">
        <v>44</v>
      </c>
      <c r="K5" s="38">
        <v>45790</v>
      </c>
      <c r="L5" s="36">
        <v>103</v>
      </c>
      <c r="M5" s="73">
        <f>N5+O5</f>
        <v>4781</v>
      </c>
      <c r="N5" s="39">
        <v>4781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1441|1440005|3|2025|66455593000199|5214|24268,5</v>
      </c>
      <c r="B6" s="52" t="str">
        <f t="shared" si="1"/>
        <v>1441|1440005|3|2025|104</v>
      </c>
      <c r="C6" s="36">
        <v>1441</v>
      </c>
      <c r="D6" s="36">
        <v>1440005</v>
      </c>
      <c r="E6" s="36">
        <v>3</v>
      </c>
      <c r="F6" s="36">
        <v>2025</v>
      </c>
      <c r="G6" s="36">
        <v>66455593000199</v>
      </c>
      <c r="H6" s="37" t="s">
        <v>107</v>
      </c>
      <c r="I6" s="36">
        <v>5214</v>
      </c>
      <c r="J6" s="36" t="s">
        <v>308</v>
      </c>
      <c r="K6" s="38">
        <v>45790</v>
      </c>
      <c r="L6" s="36">
        <v>104</v>
      </c>
      <c r="M6" s="73">
        <f t="shared" ref="M6:M69" si="2">N6+O6</f>
        <v>24268.5</v>
      </c>
      <c r="N6" s="39">
        <v>23977.279999999999</v>
      </c>
      <c r="O6" s="39">
        <v>291.22000000000003</v>
      </c>
      <c r="P6" s="33">
        <v>0</v>
      </c>
    </row>
    <row r="7" spans="1:16" ht="24.95" customHeight="1" x14ac:dyDescent="0.2">
      <c r="A7" s="52" t="str">
        <f t="shared" si="0"/>
        <v>1441|1440005|7|2025|58069360000120|4006|13049,06</v>
      </c>
      <c r="B7" s="52" t="str">
        <f t="shared" si="1"/>
        <v>1441|1440005|7|2025|108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109</v>
      </c>
      <c r="I7" s="36">
        <v>4006</v>
      </c>
      <c r="J7" s="36" t="s">
        <v>309</v>
      </c>
      <c r="K7" s="38">
        <v>45792</v>
      </c>
      <c r="L7" s="36">
        <v>108</v>
      </c>
      <c r="M7" s="73">
        <f t="shared" si="2"/>
        <v>13049.06</v>
      </c>
      <c r="N7" s="39">
        <v>12422.71</v>
      </c>
      <c r="O7" s="39">
        <v>626.35</v>
      </c>
      <c r="P7" s="33">
        <v>0</v>
      </c>
    </row>
    <row r="8" spans="1:16" ht="24.95" customHeight="1" x14ac:dyDescent="0.2">
      <c r="A8" s="52" t="str">
        <f t="shared" si="0"/>
        <v>1441|1440005|7|2025|58069360000120|4006|51130,16</v>
      </c>
      <c r="B8" s="52" t="str">
        <f t="shared" si="1"/>
        <v>1441|1440005|7|2025|113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109</v>
      </c>
      <c r="I8" s="36">
        <v>4006</v>
      </c>
      <c r="J8" s="36" t="s">
        <v>309</v>
      </c>
      <c r="K8" s="38">
        <v>45797</v>
      </c>
      <c r="L8" s="36">
        <v>113</v>
      </c>
      <c r="M8" s="73">
        <f t="shared" si="2"/>
        <v>51130.16</v>
      </c>
      <c r="N8" s="39">
        <v>48675.91</v>
      </c>
      <c r="O8" s="39">
        <v>2454.25</v>
      </c>
      <c r="P8" s="33">
        <v>0</v>
      </c>
    </row>
    <row r="9" spans="1:16" ht="24.95" customHeight="1" x14ac:dyDescent="0.2">
      <c r="A9" s="52" t="str">
        <f t="shared" si="0"/>
        <v>1441|1440005|7|2025|58069360000120|4006|44765,54</v>
      </c>
      <c r="B9" s="52" t="str">
        <f t="shared" si="1"/>
        <v>1441|1440005|7|2025|120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109</v>
      </c>
      <c r="I9" s="36">
        <v>4006</v>
      </c>
      <c r="J9" s="36" t="s">
        <v>309</v>
      </c>
      <c r="K9" s="38">
        <v>45799</v>
      </c>
      <c r="L9" s="36">
        <v>120</v>
      </c>
      <c r="M9" s="73">
        <f t="shared" si="2"/>
        <v>44765.54</v>
      </c>
      <c r="N9" s="39">
        <v>42616.79</v>
      </c>
      <c r="O9" s="39">
        <v>2148.75</v>
      </c>
      <c r="P9" s="33">
        <v>0</v>
      </c>
    </row>
    <row r="10" spans="1:16" ht="24.95" customHeight="1" x14ac:dyDescent="0.2">
      <c r="A10" s="52" t="str">
        <f t="shared" si="0"/>
        <v>1441|1440005|7|2025|58069360000120|4006|174733,79</v>
      </c>
      <c r="B10" s="52" t="str">
        <f t="shared" si="1"/>
        <v>1441|1440005|7|2025|121</v>
      </c>
      <c r="C10" s="36">
        <v>1441</v>
      </c>
      <c r="D10" s="36">
        <v>1440005</v>
      </c>
      <c r="E10" s="36">
        <v>7</v>
      </c>
      <c r="F10" s="36">
        <v>2025</v>
      </c>
      <c r="G10" s="36">
        <v>58069360000120</v>
      </c>
      <c r="H10" s="37" t="s">
        <v>109</v>
      </c>
      <c r="I10" s="36">
        <v>4006</v>
      </c>
      <c r="J10" s="36" t="s">
        <v>309</v>
      </c>
      <c r="K10" s="38">
        <v>45810</v>
      </c>
      <c r="L10" s="36">
        <v>121</v>
      </c>
      <c r="M10" s="73">
        <f t="shared" si="2"/>
        <v>174733.79</v>
      </c>
      <c r="N10" s="39">
        <v>166346.56</v>
      </c>
      <c r="O10" s="39">
        <v>8387.23</v>
      </c>
      <c r="P10" s="33">
        <v>0</v>
      </c>
    </row>
    <row r="11" spans="1:16" ht="24.95" customHeight="1" x14ac:dyDescent="0.2">
      <c r="A11" s="52" t="str">
        <f t="shared" si="0"/>
        <v>1441|1440005|14|2025|17138140000123|3008|24000</v>
      </c>
      <c r="B11" s="52" t="str">
        <f t="shared" si="1"/>
        <v>1441|1440005|14|2025|106</v>
      </c>
      <c r="C11" s="36">
        <v>1441</v>
      </c>
      <c r="D11" s="36">
        <v>1440005</v>
      </c>
      <c r="E11" s="36">
        <v>14</v>
      </c>
      <c r="F11" s="36">
        <v>2025</v>
      </c>
      <c r="G11" s="36">
        <v>17138140000123</v>
      </c>
      <c r="H11" s="37" t="s">
        <v>110</v>
      </c>
      <c r="I11" s="36">
        <v>3008</v>
      </c>
      <c r="J11" s="36" t="s">
        <v>44</v>
      </c>
      <c r="K11" s="38">
        <v>45790</v>
      </c>
      <c r="L11" s="36">
        <v>106</v>
      </c>
      <c r="M11" s="73">
        <f t="shared" si="2"/>
        <v>24000</v>
      </c>
      <c r="N11" s="39">
        <v>23712</v>
      </c>
      <c r="O11" s="39">
        <v>288</v>
      </c>
      <c r="P11" s="33">
        <v>0</v>
      </c>
    </row>
    <row r="12" spans="1:16" ht="24.95" customHeight="1" x14ac:dyDescent="0.2">
      <c r="A12" s="52" t="str">
        <f t="shared" si="0"/>
        <v>1441|1440005|15|2025|27386559000158|3008|1341,2</v>
      </c>
      <c r="B12" s="52" t="str">
        <f t="shared" si="1"/>
        <v>1441|1440005|15|2025|111</v>
      </c>
      <c r="C12" s="36">
        <v>1441</v>
      </c>
      <c r="D12" s="36">
        <v>1440005</v>
      </c>
      <c r="E12" s="36">
        <v>15</v>
      </c>
      <c r="F12" s="36">
        <v>2025</v>
      </c>
      <c r="G12" s="36">
        <v>27386559000158</v>
      </c>
      <c r="H12" s="37" t="s">
        <v>111</v>
      </c>
      <c r="I12" s="36">
        <v>3008</v>
      </c>
      <c r="J12" s="36" t="s">
        <v>44</v>
      </c>
      <c r="K12" s="38">
        <v>45793</v>
      </c>
      <c r="L12" s="36">
        <v>111</v>
      </c>
      <c r="M12" s="73">
        <f t="shared" si="2"/>
        <v>1341.2</v>
      </c>
      <c r="N12" s="39">
        <v>1341.2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1441|1440005|18|2025|13743953000191|3008|769,7</v>
      </c>
      <c r="B13" s="52" t="str">
        <f t="shared" si="1"/>
        <v>1441|1440005|18|2025|112</v>
      </c>
      <c r="C13" s="36">
        <v>1441</v>
      </c>
      <c r="D13" s="36">
        <v>1440005</v>
      </c>
      <c r="E13" s="36">
        <v>18</v>
      </c>
      <c r="F13" s="36">
        <v>2025</v>
      </c>
      <c r="G13" s="36">
        <v>13743953000191</v>
      </c>
      <c r="H13" s="37" t="s">
        <v>112</v>
      </c>
      <c r="I13" s="36">
        <v>3008</v>
      </c>
      <c r="J13" s="36" t="s">
        <v>44</v>
      </c>
      <c r="K13" s="38">
        <v>45797</v>
      </c>
      <c r="L13" s="36">
        <v>112</v>
      </c>
      <c r="M13" s="73">
        <f t="shared" si="2"/>
        <v>769.7</v>
      </c>
      <c r="N13" s="39">
        <v>769.7</v>
      </c>
      <c r="O13" s="39">
        <v>0</v>
      </c>
      <c r="P13" s="33">
        <v>0</v>
      </c>
    </row>
    <row r="14" spans="1:16" ht="24.95" customHeight="1" x14ac:dyDescent="0.2">
      <c r="A14" s="52" t="str">
        <f t="shared" si="0"/>
        <v>1441|1440005|19|2025|26759927000101|3017|2484,8</v>
      </c>
      <c r="B14" s="52" t="str">
        <f t="shared" si="1"/>
        <v>1441|1440005|19|2025|107</v>
      </c>
      <c r="C14" s="36">
        <v>1441</v>
      </c>
      <c r="D14" s="36">
        <v>1440005</v>
      </c>
      <c r="E14" s="36">
        <v>19</v>
      </c>
      <c r="F14" s="36">
        <v>2025</v>
      </c>
      <c r="G14" s="36">
        <v>26759927000101</v>
      </c>
      <c r="H14" s="37" t="s">
        <v>113</v>
      </c>
      <c r="I14" s="36">
        <v>3017</v>
      </c>
      <c r="J14" s="36" t="s">
        <v>44</v>
      </c>
      <c r="K14" s="38">
        <v>45792</v>
      </c>
      <c r="L14" s="36">
        <v>107</v>
      </c>
      <c r="M14" s="73">
        <f t="shared" si="2"/>
        <v>2484.8000000000002</v>
      </c>
      <c r="N14" s="39">
        <v>2484.8000000000002</v>
      </c>
      <c r="O14" s="39">
        <v>0</v>
      </c>
      <c r="P14" s="33">
        <v>0</v>
      </c>
    </row>
    <row r="15" spans="1:16" ht="24.95" customHeight="1" x14ac:dyDescent="0.2">
      <c r="A15" s="52" t="str">
        <f t="shared" si="0"/>
        <v>1441|1440005|37|2025|38588648000101|3005|846</v>
      </c>
      <c r="B15" s="52" t="str">
        <f t="shared" si="1"/>
        <v>1441|1440005|37|2025|116</v>
      </c>
      <c r="C15" s="36">
        <v>1441</v>
      </c>
      <c r="D15" s="36">
        <v>1440005</v>
      </c>
      <c r="E15" s="36">
        <v>37</v>
      </c>
      <c r="F15" s="36">
        <v>2025</v>
      </c>
      <c r="G15" s="36">
        <v>38588648000101</v>
      </c>
      <c r="H15" s="37" t="s">
        <v>115</v>
      </c>
      <c r="I15" s="36">
        <v>3005</v>
      </c>
      <c r="J15" s="36" t="s">
        <v>44</v>
      </c>
      <c r="K15" s="38">
        <v>45797</v>
      </c>
      <c r="L15" s="36">
        <v>116</v>
      </c>
      <c r="M15" s="73">
        <f t="shared" si="2"/>
        <v>846</v>
      </c>
      <c r="N15" s="39">
        <v>846</v>
      </c>
      <c r="O15" s="39">
        <v>0</v>
      </c>
      <c r="P15" s="33">
        <v>0</v>
      </c>
    </row>
    <row r="16" spans="1:16" ht="24.95" customHeight="1" x14ac:dyDescent="0.2">
      <c r="A16" s="52" t="str">
        <f t="shared" si="0"/>
        <v>1441|1440005|38|2025|38588648000101|5212|7616,1</v>
      </c>
      <c r="B16" s="52" t="str">
        <f t="shared" si="1"/>
        <v>1441|1440005|38|2025|119</v>
      </c>
      <c r="C16" s="36">
        <v>1441</v>
      </c>
      <c r="D16" s="36">
        <v>1440005</v>
      </c>
      <c r="E16" s="36">
        <v>38</v>
      </c>
      <c r="F16" s="36">
        <v>2025</v>
      </c>
      <c r="G16" s="36">
        <v>38588648000101</v>
      </c>
      <c r="H16" s="37" t="s">
        <v>115</v>
      </c>
      <c r="I16" s="36">
        <v>5212</v>
      </c>
      <c r="J16" s="36" t="s">
        <v>308</v>
      </c>
      <c r="K16" s="38">
        <v>45799</v>
      </c>
      <c r="L16" s="36">
        <v>119</v>
      </c>
      <c r="M16" s="73">
        <f t="shared" si="2"/>
        <v>7616.1</v>
      </c>
      <c r="N16" s="39">
        <v>7616.1</v>
      </c>
      <c r="O16" s="39">
        <v>0</v>
      </c>
      <c r="P16" s="33">
        <v>0</v>
      </c>
    </row>
    <row r="17" spans="1:16" ht="24.95" customHeight="1" x14ac:dyDescent="0.2">
      <c r="A17" s="52" t="str">
        <f t="shared" si="0"/>
        <v>1441|1440005|39|2025|41156351000173|5212|50375</v>
      </c>
      <c r="B17" s="52" t="str">
        <f t="shared" si="1"/>
        <v>1441|1440005|39|2025|110</v>
      </c>
      <c r="C17" s="36">
        <v>1441</v>
      </c>
      <c r="D17" s="36">
        <v>1440005</v>
      </c>
      <c r="E17" s="36">
        <v>39</v>
      </c>
      <c r="F17" s="36">
        <v>2025</v>
      </c>
      <c r="G17" s="36">
        <v>41156351000173</v>
      </c>
      <c r="H17" s="37" t="s">
        <v>117</v>
      </c>
      <c r="I17" s="36">
        <v>5212</v>
      </c>
      <c r="J17" s="36" t="s">
        <v>308</v>
      </c>
      <c r="K17" s="38">
        <v>45792</v>
      </c>
      <c r="L17" s="36">
        <v>110</v>
      </c>
      <c r="M17" s="73">
        <f t="shared" si="2"/>
        <v>50375</v>
      </c>
      <c r="N17" s="39">
        <v>49770.5</v>
      </c>
      <c r="O17" s="39">
        <v>604.5</v>
      </c>
      <c r="P17" s="33">
        <v>0</v>
      </c>
    </row>
    <row r="18" spans="1:16" ht="24.95" customHeight="1" x14ac:dyDescent="0.2">
      <c r="A18" s="52" t="str">
        <f t="shared" si="0"/>
        <v>1441|1440005|40|2025|43517462000193|3022|0</v>
      </c>
      <c r="B18" s="52" t="str">
        <f t="shared" si="1"/>
        <v>1441|1440005|40|2025|125</v>
      </c>
      <c r="C18" s="36">
        <v>1441</v>
      </c>
      <c r="D18" s="36">
        <v>1440005</v>
      </c>
      <c r="E18" s="36">
        <v>40</v>
      </c>
      <c r="F18" s="36">
        <v>2025</v>
      </c>
      <c r="G18" s="36">
        <v>43517462000193</v>
      </c>
      <c r="H18" s="37" t="s">
        <v>310</v>
      </c>
      <c r="I18" s="36">
        <v>3022</v>
      </c>
      <c r="J18" s="36" t="s">
        <v>44</v>
      </c>
      <c r="K18" s="38">
        <v>45814</v>
      </c>
      <c r="L18" s="36">
        <v>125</v>
      </c>
      <c r="M18" s="73">
        <f t="shared" si="2"/>
        <v>0</v>
      </c>
      <c r="N18" s="39">
        <v>0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1441|1440005|41|2025|43517462000193|3021|0</v>
      </c>
      <c r="B19" s="52" t="str">
        <f t="shared" si="1"/>
        <v>1441|1440005|41|2025|124</v>
      </c>
      <c r="C19" s="36">
        <v>1441</v>
      </c>
      <c r="D19" s="36">
        <v>1440005</v>
      </c>
      <c r="E19" s="36">
        <v>41</v>
      </c>
      <c r="F19" s="36">
        <v>2025</v>
      </c>
      <c r="G19" s="36">
        <v>43517462000193</v>
      </c>
      <c r="H19" s="37" t="s">
        <v>310</v>
      </c>
      <c r="I19" s="36">
        <v>3021</v>
      </c>
      <c r="J19" s="36" t="s">
        <v>44</v>
      </c>
      <c r="K19" s="38">
        <v>45814</v>
      </c>
      <c r="L19" s="36">
        <v>124</v>
      </c>
      <c r="M19" s="73">
        <f t="shared" si="2"/>
        <v>0</v>
      </c>
      <c r="N19" s="39">
        <v>0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1441|1440005|45|2025|49673898000158|5225|11753,6</v>
      </c>
      <c r="B20" s="52" t="str">
        <f t="shared" si="1"/>
        <v>1441|1440005|45|2025|123</v>
      </c>
      <c r="C20" s="36">
        <v>1441</v>
      </c>
      <c r="D20" s="36">
        <v>1440005</v>
      </c>
      <c r="E20" s="36">
        <v>45</v>
      </c>
      <c r="F20" s="36">
        <v>2025</v>
      </c>
      <c r="G20" s="36">
        <v>49673898000158</v>
      </c>
      <c r="H20" s="37" t="s">
        <v>311</v>
      </c>
      <c r="I20" s="36">
        <v>5225</v>
      </c>
      <c r="J20" s="36" t="s">
        <v>308</v>
      </c>
      <c r="K20" s="38">
        <v>45812</v>
      </c>
      <c r="L20" s="36">
        <v>123</v>
      </c>
      <c r="M20" s="73">
        <f t="shared" si="2"/>
        <v>11753.6</v>
      </c>
      <c r="N20" s="39">
        <v>11612.56</v>
      </c>
      <c r="O20" s="39">
        <v>141.04</v>
      </c>
      <c r="P20" s="33">
        <v>0</v>
      </c>
    </row>
    <row r="21" spans="1:16" ht="24.95" customHeight="1" x14ac:dyDescent="0.2">
      <c r="A21" s="52" t="str">
        <f t="shared" si="0"/>
        <v>1441|1440005|100|2024|1342660000113|3001|96233,55</v>
      </c>
      <c r="B21" s="52" t="str">
        <f t="shared" si="1"/>
        <v>1441|1440005|100|2024|102</v>
      </c>
      <c r="C21" s="36">
        <v>1441</v>
      </c>
      <c r="D21" s="36">
        <v>1440005</v>
      </c>
      <c r="E21" s="36">
        <v>100</v>
      </c>
      <c r="F21" s="36">
        <v>2024</v>
      </c>
      <c r="G21" s="36">
        <v>1342660000113</v>
      </c>
      <c r="H21" s="37" t="s">
        <v>301</v>
      </c>
      <c r="I21" s="36">
        <v>3001</v>
      </c>
      <c r="J21" s="36" t="s">
        <v>44</v>
      </c>
      <c r="K21" s="38">
        <v>45786</v>
      </c>
      <c r="L21" s="36">
        <v>102</v>
      </c>
      <c r="M21" s="73">
        <f t="shared" si="2"/>
        <v>96233.55</v>
      </c>
      <c r="N21" s="39">
        <v>96233.55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1441|1440005|111|2024|66455593000199|5214|23190</v>
      </c>
      <c r="B22" s="52" t="str">
        <f t="shared" si="1"/>
        <v>1441|1440005|111|2024|118</v>
      </c>
      <c r="C22" s="36">
        <v>1441</v>
      </c>
      <c r="D22" s="36">
        <v>1440005</v>
      </c>
      <c r="E22" s="36">
        <v>111</v>
      </c>
      <c r="F22" s="36">
        <v>2024</v>
      </c>
      <c r="G22" s="36">
        <v>66455593000199</v>
      </c>
      <c r="H22" s="37" t="s">
        <v>107</v>
      </c>
      <c r="I22" s="36">
        <v>5214</v>
      </c>
      <c r="J22" s="36" t="s">
        <v>308</v>
      </c>
      <c r="K22" s="38">
        <v>45799</v>
      </c>
      <c r="L22" s="36">
        <v>118</v>
      </c>
      <c r="M22" s="73">
        <f t="shared" si="2"/>
        <v>23190</v>
      </c>
      <c r="N22" s="39">
        <v>22911.72</v>
      </c>
      <c r="O22" s="39">
        <v>278.27999999999997</v>
      </c>
      <c r="P22" s="33">
        <v>0</v>
      </c>
    </row>
    <row r="23" spans="1:16" ht="24.95" customHeight="1" x14ac:dyDescent="0.2">
      <c r="A23" s="52" t="str">
        <f t="shared" si="0"/>
        <v>1441|1440005|115|2024|81243735000903|5207|749890,8</v>
      </c>
      <c r="B23" s="52" t="str">
        <f t="shared" si="1"/>
        <v>1441|1440005|115|2024|122</v>
      </c>
      <c r="C23" s="36">
        <v>1441</v>
      </c>
      <c r="D23" s="36">
        <v>1440005</v>
      </c>
      <c r="E23" s="36">
        <v>115</v>
      </c>
      <c r="F23" s="36">
        <v>2024</v>
      </c>
      <c r="G23" s="36">
        <v>81243735000903</v>
      </c>
      <c r="H23" s="37" t="s">
        <v>257</v>
      </c>
      <c r="I23" s="36">
        <v>5207</v>
      </c>
      <c r="J23" s="36" t="s">
        <v>308</v>
      </c>
      <c r="K23" s="38">
        <v>45810</v>
      </c>
      <c r="L23" s="36">
        <v>122</v>
      </c>
      <c r="M23" s="73">
        <f t="shared" si="2"/>
        <v>749890.79999999993</v>
      </c>
      <c r="N23" s="39">
        <v>740892.11</v>
      </c>
      <c r="O23" s="39">
        <v>8998.69</v>
      </c>
      <c r="P23" s="33">
        <v>0</v>
      </c>
    </row>
    <row r="24" spans="1:16" ht="24.95" customHeight="1" x14ac:dyDescent="0.2">
      <c r="A24" s="52" t="str">
        <f t="shared" si="0"/>
        <v>1441|1440005|119|2024|4602789000101|3016|221160</v>
      </c>
      <c r="B24" s="52" t="str">
        <f t="shared" si="1"/>
        <v>1441|1440005|119|2024|109</v>
      </c>
      <c r="C24" s="36">
        <v>1441</v>
      </c>
      <c r="D24" s="36">
        <v>1440005</v>
      </c>
      <c r="E24" s="36">
        <v>119</v>
      </c>
      <c r="F24" s="36">
        <v>2024</v>
      </c>
      <c r="G24" s="36">
        <v>4602789000101</v>
      </c>
      <c r="H24" s="37" t="s">
        <v>304</v>
      </c>
      <c r="I24" s="36">
        <v>3016</v>
      </c>
      <c r="J24" s="36" t="s">
        <v>44</v>
      </c>
      <c r="K24" s="38">
        <v>45792</v>
      </c>
      <c r="L24" s="36">
        <v>109</v>
      </c>
      <c r="M24" s="73">
        <f t="shared" si="2"/>
        <v>221160</v>
      </c>
      <c r="N24" s="39">
        <v>218506.08</v>
      </c>
      <c r="O24" s="39">
        <v>2653.92</v>
      </c>
      <c r="P24" s="33">
        <v>0</v>
      </c>
    </row>
    <row r="25" spans="1:16" ht="24.95" customHeight="1" x14ac:dyDescent="0.2">
      <c r="A25" s="52" t="str">
        <f t="shared" si="0"/>
        <v>1441|1440005|119|2024|4602789000101|3016|232800</v>
      </c>
      <c r="B25" s="52" t="str">
        <f t="shared" si="1"/>
        <v>1441|1440005|119|2024|115</v>
      </c>
      <c r="C25" s="36">
        <v>1441</v>
      </c>
      <c r="D25" s="36">
        <v>1440005</v>
      </c>
      <c r="E25" s="36">
        <v>119</v>
      </c>
      <c r="F25" s="36">
        <v>2024</v>
      </c>
      <c r="G25" s="36">
        <v>4602789000101</v>
      </c>
      <c r="H25" s="37" t="s">
        <v>304</v>
      </c>
      <c r="I25" s="36">
        <v>3016</v>
      </c>
      <c r="J25" s="36" t="s">
        <v>44</v>
      </c>
      <c r="K25" s="38">
        <v>45797</v>
      </c>
      <c r="L25" s="36">
        <v>115</v>
      </c>
      <c r="M25" s="73">
        <f t="shared" si="2"/>
        <v>232800</v>
      </c>
      <c r="N25" s="39">
        <v>230006.39999999999</v>
      </c>
      <c r="O25" s="39">
        <v>2793.6</v>
      </c>
      <c r="P25" s="33">
        <v>0</v>
      </c>
    </row>
    <row r="26" spans="1:16" ht="24.95" customHeight="1" x14ac:dyDescent="0.2">
      <c r="A26" s="52" t="str">
        <f t="shared" si="0"/>
        <v>1441|1440005|127|2024|32032538000174|3016|8969,4</v>
      </c>
      <c r="B26" s="52" t="str">
        <f t="shared" si="1"/>
        <v>1441|1440005|127|2024|105</v>
      </c>
      <c r="C26" s="36">
        <v>1441</v>
      </c>
      <c r="D26" s="36">
        <v>1440005</v>
      </c>
      <c r="E26" s="36">
        <v>127</v>
      </c>
      <c r="F26" s="36">
        <v>2024</v>
      </c>
      <c r="G26" s="36">
        <v>32032538000174</v>
      </c>
      <c r="H26" s="37" t="s">
        <v>306</v>
      </c>
      <c r="I26" s="36">
        <v>3016</v>
      </c>
      <c r="J26" s="36" t="s">
        <v>44</v>
      </c>
      <c r="K26" s="38">
        <v>45790</v>
      </c>
      <c r="L26" s="36">
        <v>105</v>
      </c>
      <c r="M26" s="73">
        <f t="shared" si="2"/>
        <v>8969.4</v>
      </c>
      <c r="N26" s="39">
        <v>8969.4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1441|1440005|142|2024|81243735000903|5207|1299810,72</v>
      </c>
      <c r="B27" s="52" t="str">
        <f t="shared" si="1"/>
        <v>1441|1440005|142|2024|117</v>
      </c>
      <c r="C27" s="36">
        <v>1441</v>
      </c>
      <c r="D27" s="36">
        <v>1440005</v>
      </c>
      <c r="E27" s="36">
        <v>142</v>
      </c>
      <c r="F27" s="36">
        <v>2024</v>
      </c>
      <c r="G27" s="36">
        <v>81243735000903</v>
      </c>
      <c r="H27" s="37" t="s">
        <v>257</v>
      </c>
      <c r="I27" s="36">
        <v>5207</v>
      </c>
      <c r="J27" s="36" t="s">
        <v>308</v>
      </c>
      <c r="K27" s="38">
        <v>45799</v>
      </c>
      <c r="L27" s="36">
        <v>117</v>
      </c>
      <c r="M27" s="73">
        <f t="shared" si="2"/>
        <v>1299810.72</v>
      </c>
      <c r="N27" s="39">
        <v>1284212.99</v>
      </c>
      <c r="O27" s="39">
        <v>15597.73</v>
      </c>
      <c r="P27" s="33">
        <v>0</v>
      </c>
    </row>
    <row r="28" spans="1:16" ht="24.95" customHeight="1" x14ac:dyDescent="0.2">
      <c r="A28" s="52" t="str">
        <f t="shared" si="0"/>
        <v>1441|1440005|143|2024|10592584000276|3016|531496,8</v>
      </c>
      <c r="B28" s="52" t="str">
        <f t="shared" si="1"/>
        <v>1441|1440005|143|2024|114</v>
      </c>
      <c r="C28" s="36">
        <v>1441</v>
      </c>
      <c r="D28" s="36">
        <v>1440005</v>
      </c>
      <c r="E28" s="36">
        <v>143</v>
      </c>
      <c r="F28" s="36">
        <v>2024</v>
      </c>
      <c r="G28" s="36">
        <v>10592584000276</v>
      </c>
      <c r="H28" s="37" t="s">
        <v>307</v>
      </c>
      <c r="I28" s="36">
        <v>3016</v>
      </c>
      <c r="J28" s="36" t="s">
        <v>44</v>
      </c>
      <c r="K28" s="38">
        <v>45797</v>
      </c>
      <c r="L28" s="36">
        <v>114</v>
      </c>
      <c r="M28" s="73">
        <f t="shared" si="2"/>
        <v>531496.79999999993</v>
      </c>
      <c r="N28" s="39">
        <v>525118.84</v>
      </c>
      <c r="O28" s="39">
        <v>6377.96</v>
      </c>
      <c r="P28" s="33">
        <v>0</v>
      </c>
    </row>
    <row r="29" spans="1:16" ht="24.95" customHeight="1" x14ac:dyDescent="0.2">
      <c r="A29" s="52" t="str">
        <f t="shared" si="0"/>
        <v>1441|1440006|1|2025|1017250000105|3304|685,49</v>
      </c>
      <c r="B29" s="52" t="str">
        <f t="shared" si="1"/>
        <v>1441|1440006|1|2025|28</v>
      </c>
      <c r="C29" s="36">
        <v>1441</v>
      </c>
      <c r="D29" s="36">
        <v>1440006</v>
      </c>
      <c r="E29" s="36">
        <v>1</v>
      </c>
      <c r="F29" s="36">
        <v>2025</v>
      </c>
      <c r="G29" s="36">
        <v>1017250000105</v>
      </c>
      <c r="H29" s="37" t="s">
        <v>118</v>
      </c>
      <c r="I29" s="36">
        <v>3304</v>
      </c>
      <c r="J29" s="36" t="s">
        <v>312</v>
      </c>
      <c r="K29" s="38">
        <v>45793</v>
      </c>
      <c r="L29" s="36">
        <v>28</v>
      </c>
      <c r="M29" s="73">
        <f t="shared" si="2"/>
        <v>685.49</v>
      </c>
      <c r="N29" s="39">
        <v>668.39</v>
      </c>
      <c r="O29" s="39">
        <v>17.100000000000001</v>
      </c>
      <c r="P29" s="33">
        <v>0</v>
      </c>
    </row>
    <row r="30" spans="1:16" ht="24.95" customHeight="1" x14ac:dyDescent="0.2">
      <c r="A30" s="52" t="str">
        <f t="shared" si="0"/>
        <v>1441|1440006|19|2025|34342601000102|3948|10064</v>
      </c>
      <c r="B30" s="52" t="str">
        <f t="shared" si="1"/>
        <v>1441|1440006|19|2025|33</v>
      </c>
      <c r="C30" s="36">
        <v>1441</v>
      </c>
      <c r="D30" s="36">
        <v>1440006</v>
      </c>
      <c r="E30" s="36">
        <v>19</v>
      </c>
      <c r="F30" s="36">
        <v>2025</v>
      </c>
      <c r="G30" s="36">
        <v>34342601000102</v>
      </c>
      <c r="H30" s="37" t="s">
        <v>120</v>
      </c>
      <c r="I30" s="36">
        <v>3948</v>
      </c>
      <c r="J30" s="36" t="s">
        <v>313</v>
      </c>
      <c r="K30" s="38">
        <v>45804</v>
      </c>
      <c r="L30" s="36">
        <v>33</v>
      </c>
      <c r="M30" s="73">
        <f t="shared" si="2"/>
        <v>10064</v>
      </c>
      <c r="N30" s="39">
        <v>10064</v>
      </c>
      <c r="O30" s="39">
        <v>0</v>
      </c>
      <c r="P30" s="33">
        <v>0</v>
      </c>
    </row>
    <row r="31" spans="1:16" ht="24.95" customHeight="1" x14ac:dyDescent="0.2">
      <c r="A31" s="52" t="str">
        <f t="shared" si="0"/>
        <v>1441|1440006|21|2025|6782080427|3604|524</v>
      </c>
      <c r="B31" s="52" t="str">
        <f t="shared" si="1"/>
        <v>1441|1440006|21|2025|23</v>
      </c>
      <c r="C31" s="36">
        <v>1441</v>
      </c>
      <c r="D31" s="36">
        <v>1440006</v>
      </c>
      <c r="E31" s="36">
        <v>21</v>
      </c>
      <c r="F31" s="36">
        <v>2025</v>
      </c>
      <c r="G31" s="36">
        <v>6782080427</v>
      </c>
      <c r="H31" s="37" t="s">
        <v>121</v>
      </c>
      <c r="I31" s="36">
        <v>3604</v>
      </c>
      <c r="J31" s="36" t="s">
        <v>314</v>
      </c>
      <c r="K31" s="38">
        <v>45782</v>
      </c>
      <c r="L31" s="36">
        <v>23</v>
      </c>
      <c r="M31" s="73">
        <f t="shared" si="2"/>
        <v>524</v>
      </c>
      <c r="N31" s="39">
        <v>524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1441|1440006|24|2025|5219918621|3026|303,03</v>
      </c>
      <c r="B32" s="52" t="str">
        <f t="shared" si="1"/>
        <v>1441|1440006|24|2025|32</v>
      </c>
      <c r="C32" s="36">
        <v>1441</v>
      </c>
      <c r="D32" s="36">
        <v>1440006</v>
      </c>
      <c r="E32" s="36">
        <v>24</v>
      </c>
      <c r="F32" s="36">
        <v>2025</v>
      </c>
      <c r="G32" s="36">
        <v>5219918621</v>
      </c>
      <c r="H32" s="37" t="s">
        <v>315</v>
      </c>
      <c r="I32" s="36">
        <v>3026</v>
      </c>
      <c r="J32" s="36" t="s">
        <v>44</v>
      </c>
      <c r="K32" s="38">
        <v>45803</v>
      </c>
      <c r="L32" s="36">
        <v>32</v>
      </c>
      <c r="M32" s="73">
        <f t="shared" si="2"/>
        <v>303.02999999999997</v>
      </c>
      <c r="N32" s="39">
        <v>303.02999999999997</v>
      </c>
      <c r="O32" s="39">
        <v>0</v>
      </c>
      <c r="P32" s="33">
        <v>0</v>
      </c>
    </row>
    <row r="33" spans="1:16" ht="24.95" customHeight="1" x14ac:dyDescent="0.2">
      <c r="A33" s="52" t="str">
        <f t="shared" si="0"/>
        <v>1441|1440006|31|2025|4045263659|3302|104,07</v>
      </c>
      <c r="B33" s="52" t="str">
        <f t="shared" si="1"/>
        <v>1441|1440006|31|2025|34</v>
      </c>
      <c r="C33" s="36">
        <v>1441</v>
      </c>
      <c r="D33" s="36">
        <v>1440006</v>
      </c>
      <c r="E33" s="36">
        <v>31</v>
      </c>
      <c r="F33" s="36">
        <v>2025</v>
      </c>
      <c r="G33" s="36">
        <v>4045263659</v>
      </c>
      <c r="H33" s="37" t="s">
        <v>316</v>
      </c>
      <c r="I33" s="36">
        <v>3302</v>
      </c>
      <c r="J33" s="36" t="s">
        <v>312</v>
      </c>
      <c r="K33" s="38">
        <v>45805</v>
      </c>
      <c r="L33" s="36">
        <v>34</v>
      </c>
      <c r="M33" s="73">
        <f t="shared" si="2"/>
        <v>104.07</v>
      </c>
      <c r="N33" s="39">
        <v>104.07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1441|1440006|32|2025|44825501000263|3948|4500</v>
      </c>
      <c r="B34" s="52" t="str">
        <f t="shared" si="1"/>
        <v>1441|1440006|32|2025|31</v>
      </c>
      <c r="C34" s="36">
        <v>1441</v>
      </c>
      <c r="D34" s="36">
        <v>1440006</v>
      </c>
      <c r="E34" s="36">
        <v>32</v>
      </c>
      <c r="F34" s="36">
        <v>2025</v>
      </c>
      <c r="G34" s="36">
        <v>44825501000263</v>
      </c>
      <c r="H34" s="37" t="s">
        <v>122</v>
      </c>
      <c r="I34" s="36">
        <v>3948</v>
      </c>
      <c r="J34" s="36" t="s">
        <v>313</v>
      </c>
      <c r="K34" s="38">
        <v>45803</v>
      </c>
      <c r="L34" s="36">
        <v>31</v>
      </c>
      <c r="M34" s="73">
        <f t="shared" si="2"/>
        <v>4500</v>
      </c>
      <c r="N34" s="39">
        <v>4284</v>
      </c>
      <c r="O34" s="39">
        <v>216</v>
      </c>
      <c r="P34" s="33">
        <v>0</v>
      </c>
    </row>
    <row r="35" spans="1:16" ht="24.95" customHeight="1" x14ac:dyDescent="0.2">
      <c r="A35" s="52" t="str">
        <f t="shared" si="0"/>
        <v>1441|1440006|33|2025|59889128691|3026|993,45</v>
      </c>
      <c r="B35" s="52" t="str">
        <f t="shared" si="1"/>
        <v>1441|1440006|33|2025|30</v>
      </c>
      <c r="C35" s="36">
        <v>1441</v>
      </c>
      <c r="D35" s="36">
        <v>1440006</v>
      </c>
      <c r="E35" s="36">
        <v>33</v>
      </c>
      <c r="F35" s="36">
        <v>2025</v>
      </c>
      <c r="G35" s="36">
        <v>59889128691</v>
      </c>
      <c r="H35" s="37" t="s">
        <v>317</v>
      </c>
      <c r="I35" s="36">
        <v>3026</v>
      </c>
      <c r="J35" s="36" t="s">
        <v>44</v>
      </c>
      <c r="K35" s="38">
        <v>45797</v>
      </c>
      <c r="L35" s="36">
        <v>30</v>
      </c>
      <c r="M35" s="73">
        <f t="shared" si="2"/>
        <v>993.45</v>
      </c>
      <c r="N35" s="39">
        <v>993.45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1441|1440006|34|2025|61925268500|3604|1048</v>
      </c>
      <c r="B36" s="52" t="str">
        <f t="shared" si="1"/>
        <v>1441|1440006|34|2025|35</v>
      </c>
      <c r="C36" s="36">
        <v>1441</v>
      </c>
      <c r="D36" s="36">
        <v>1440006</v>
      </c>
      <c r="E36" s="36">
        <v>34</v>
      </c>
      <c r="F36" s="36">
        <v>2025</v>
      </c>
      <c r="G36" s="36">
        <v>61925268500</v>
      </c>
      <c r="H36" s="37" t="s">
        <v>318</v>
      </c>
      <c r="I36" s="36">
        <v>3604</v>
      </c>
      <c r="J36" s="36" t="s">
        <v>314</v>
      </c>
      <c r="K36" s="38">
        <v>45810</v>
      </c>
      <c r="L36" s="36">
        <v>35</v>
      </c>
      <c r="M36" s="73">
        <f t="shared" si="2"/>
        <v>1048</v>
      </c>
      <c r="N36" s="39">
        <v>1048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1441|1440006|39|2025|21384357840|3604|1572</v>
      </c>
      <c r="B37" s="52" t="str">
        <f t="shared" si="1"/>
        <v>1441|1440006|39|2025|37</v>
      </c>
      <c r="C37" s="36">
        <v>1441</v>
      </c>
      <c r="D37" s="36">
        <v>1440006</v>
      </c>
      <c r="E37" s="36">
        <v>39</v>
      </c>
      <c r="F37" s="36">
        <v>2025</v>
      </c>
      <c r="G37" s="36">
        <v>21384357840</v>
      </c>
      <c r="H37" s="37" t="s">
        <v>319</v>
      </c>
      <c r="I37" s="36">
        <v>3604</v>
      </c>
      <c r="J37" s="36" t="s">
        <v>314</v>
      </c>
      <c r="K37" s="38">
        <v>45813</v>
      </c>
      <c r="L37" s="36">
        <v>37</v>
      </c>
      <c r="M37" s="73">
        <f t="shared" si="2"/>
        <v>1572</v>
      </c>
      <c r="N37" s="39">
        <v>1572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1441|1440006|40|2025|7440956893|3604|1572</v>
      </c>
      <c r="B38" s="52" t="str">
        <f t="shared" si="1"/>
        <v>1441|1440006|40|2025|38</v>
      </c>
      <c r="C38" s="36">
        <v>1441</v>
      </c>
      <c r="D38" s="36">
        <v>1440006</v>
      </c>
      <c r="E38" s="36">
        <v>40</v>
      </c>
      <c r="F38" s="36">
        <v>2025</v>
      </c>
      <c r="G38" s="36">
        <v>7440956893</v>
      </c>
      <c r="H38" s="37" t="s">
        <v>320</v>
      </c>
      <c r="I38" s="36">
        <v>3604</v>
      </c>
      <c r="J38" s="36" t="s">
        <v>314</v>
      </c>
      <c r="K38" s="38">
        <v>45814</v>
      </c>
      <c r="L38" s="36">
        <v>38</v>
      </c>
      <c r="M38" s="73">
        <f t="shared" si="2"/>
        <v>1572</v>
      </c>
      <c r="N38" s="39">
        <v>1572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1441|1440011|0|0|16784720000125|0|223,59</v>
      </c>
      <c r="B39" s="52" t="str">
        <f t="shared" si="1"/>
        <v>1441|1440011|0|0|2783</v>
      </c>
      <c r="C39" s="36">
        <v>1441</v>
      </c>
      <c r="D39" s="36">
        <v>1440011</v>
      </c>
      <c r="E39" s="36">
        <v>0</v>
      </c>
      <c r="F39" s="36">
        <v>0</v>
      </c>
      <c r="G39" s="36">
        <v>16784720000125</v>
      </c>
      <c r="H39" s="37" t="s">
        <v>321</v>
      </c>
      <c r="I39" s="36">
        <v>0</v>
      </c>
      <c r="J39" s="36" t="s">
        <v>322</v>
      </c>
      <c r="K39" s="38">
        <v>45785</v>
      </c>
      <c r="L39" s="36">
        <v>2783</v>
      </c>
      <c r="M39" s="73">
        <f t="shared" si="2"/>
        <v>223.59</v>
      </c>
      <c r="N39" s="39">
        <v>223.59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1441|1440011|0|0|16784720000125|0|224,47</v>
      </c>
      <c r="B40" s="52" t="str">
        <f t="shared" si="1"/>
        <v>1441|1440011|0|0|3483</v>
      </c>
      <c r="C40" s="36">
        <v>1441</v>
      </c>
      <c r="D40" s="36">
        <v>1440011</v>
      </c>
      <c r="E40" s="36">
        <v>0</v>
      </c>
      <c r="F40" s="36">
        <v>0</v>
      </c>
      <c r="G40" s="36">
        <v>16784720000125</v>
      </c>
      <c r="H40" s="37" t="s">
        <v>321</v>
      </c>
      <c r="I40" s="36">
        <v>0</v>
      </c>
      <c r="J40" s="36" t="s">
        <v>322</v>
      </c>
      <c r="K40" s="38">
        <v>45811</v>
      </c>
      <c r="L40" s="36">
        <v>3483</v>
      </c>
      <c r="M40" s="73">
        <f t="shared" si="2"/>
        <v>224.47</v>
      </c>
      <c r="N40" s="39">
        <v>224.47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1441|1440011|0|0|16829640000149|0|111,54</v>
      </c>
      <c r="B41" s="52" t="str">
        <f t="shared" si="1"/>
        <v>1441|1440011|0|0|2646</v>
      </c>
      <c r="C41" s="36">
        <v>1441</v>
      </c>
      <c r="D41" s="36">
        <v>1440011</v>
      </c>
      <c r="E41" s="36">
        <v>0</v>
      </c>
      <c r="F41" s="36">
        <v>0</v>
      </c>
      <c r="G41" s="36">
        <v>16829640000149</v>
      </c>
      <c r="H41" s="37" t="s">
        <v>323</v>
      </c>
      <c r="I41" s="36">
        <v>0</v>
      </c>
      <c r="J41" s="36" t="s">
        <v>322</v>
      </c>
      <c r="K41" s="38">
        <v>45782</v>
      </c>
      <c r="L41" s="36">
        <v>2646</v>
      </c>
      <c r="M41" s="73">
        <f t="shared" si="2"/>
        <v>111.54</v>
      </c>
      <c r="N41" s="39">
        <v>111.54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1441|1440011|0|0|16829640000149|0|480,98</v>
      </c>
      <c r="B42" s="52" t="str">
        <f t="shared" si="1"/>
        <v>1441|1440011|0|0|2866</v>
      </c>
      <c r="C42" s="36">
        <v>1441</v>
      </c>
      <c r="D42" s="36">
        <v>1440011</v>
      </c>
      <c r="E42" s="36">
        <v>0</v>
      </c>
      <c r="F42" s="36">
        <v>0</v>
      </c>
      <c r="G42" s="36">
        <v>16829640000149</v>
      </c>
      <c r="H42" s="37" t="s">
        <v>323</v>
      </c>
      <c r="I42" s="36">
        <v>0</v>
      </c>
      <c r="J42" s="36" t="s">
        <v>322</v>
      </c>
      <c r="K42" s="38">
        <v>45789</v>
      </c>
      <c r="L42" s="36">
        <v>2866</v>
      </c>
      <c r="M42" s="73">
        <f t="shared" si="2"/>
        <v>480.98</v>
      </c>
      <c r="N42" s="39">
        <v>480.98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1441|1440011|0|0|16829640000149|0|447,96</v>
      </c>
      <c r="B43" s="52" t="str">
        <f t="shared" si="1"/>
        <v>1441|1440011|0|0|3555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323</v>
      </c>
      <c r="I43" s="36">
        <v>0</v>
      </c>
      <c r="J43" s="36" t="s">
        <v>322</v>
      </c>
      <c r="K43" s="38">
        <v>45811</v>
      </c>
      <c r="L43" s="36">
        <v>3555</v>
      </c>
      <c r="M43" s="73">
        <f t="shared" si="2"/>
        <v>447.96</v>
      </c>
      <c r="N43" s="39">
        <v>447.96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1441|1440011|0|0|16829640000149|0|111,54</v>
      </c>
      <c r="B44" s="52" t="str">
        <f t="shared" si="1"/>
        <v>1441|1440011|0|0|3591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323</v>
      </c>
      <c r="I44" s="36">
        <v>0</v>
      </c>
      <c r="J44" s="36" t="s">
        <v>322</v>
      </c>
      <c r="K44" s="38">
        <v>45812</v>
      </c>
      <c r="L44" s="36">
        <v>3591</v>
      </c>
      <c r="M44" s="73">
        <f t="shared" si="2"/>
        <v>111.54</v>
      </c>
      <c r="N44" s="39">
        <v>111.54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1441|1440011|0|0|16928483000129|0|207</v>
      </c>
      <c r="B45" s="52" t="str">
        <f t="shared" si="1"/>
        <v>1441|1440011|0|0|2801</v>
      </c>
      <c r="C45" s="36">
        <v>1441</v>
      </c>
      <c r="D45" s="36">
        <v>1440011</v>
      </c>
      <c r="E45" s="36">
        <v>0</v>
      </c>
      <c r="F45" s="36">
        <v>0</v>
      </c>
      <c r="G45" s="36">
        <v>16928483000129</v>
      </c>
      <c r="H45" s="37" t="s">
        <v>324</v>
      </c>
      <c r="I45" s="36">
        <v>0</v>
      </c>
      <c r="J45" s="36" t="s">
        <v>322</v>
      </c>
      <c r="K45" s="38">
        <v>45785</v>
      </c>
      <c r="L45" s="36">
        <v>2801</v>
      </c>
      <c r="M45" s="73">
        <f t="shared" si="2"/>
        <v>207</v>
      </c>
      <c r="N45" s="39">
        <v>207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1441|1440011|0|0|16928483000129|0|198,23</v>
      </c>
      <c r="B46" s="52" t="str">
        <f t="shared" si="1"/>
        <v>1441|1440011|0|0|3603</v>
      </c>
      <c r="C46" s="36">
        <v>1441</v>
      </c>
      <c r="D46" s="36">
        <v>1440011</v>
      </c>
      <c r="E46" s="36">
        <v>0</v>
      </c>
      <c r="F46" s="36">
        <v>0</v>
      </c>
      <c r="G46" s="36">
        <v>16928483000129</v>
      </c>
      <c r="H46" s="37" t="s">
        <v>324</v>
      </c>
      <c r="I46" s="36">
        <v>0</v>
      </c>
      <c r="J46" s="36" t="s">
        <v>322</v>
      </c>
      <c r="K46" s="38">
        <v>45814</v>
      </c>
      <c r="L46" s="36">
        <v>3603</v>
      </c>
      <c r="M46" s="73">
        <f t="shared" si="2"/>
        <v>198.23</v>
      </c>
      <c r="N46" s="39">
        <v>198.23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1441|1440011|0|0|17095043000109|0|197,85</v>
      </c>
      <c r="B47" s="52" t="str">
        <f t="shared" si="1"/>
        <v>1441|1440011|0|0|2635</v>
      </c>
      <c r="C47" s="36">
        <v>1441</v>
      </c>
      <c r="D47" s="36">
        <v>1440011</v>
      </c>
      <c r="E47" s="36">
        <v>0</v>
      </c>
      <c r="F47" s="36">
        <v>0</v>
      </c>
      <c r="G47" s="36">
        <v>17095043000109</v>
      </c>
      <c r="H47" s="37" t="s">
        <v>325</v>
      </c>
      <c r="I47" s="36">
        <v>0</v>
      </c>
      <c r="J47" s="36" t="s">
        <v>322</v>
      </c>
      <c r="K47" s="38">
        <v>45782</v>
      </c>
      <c r="L47" s="36">
        <v>2635</v>
      </c>
      <c r="M47" s="73">
        <f t="shared" si="2"/>
        <v>197.85</v>
      </c>
      <c r="N47" s="39">
        <v>197.85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1441|1440011|0|0|17095043000109|0|1024,32</v>
      </c>
      <c r="B48" s="52" t="str">
        <f t="shared" si="1"/>
        <v>1441|1440011|0|0|2714</v>
      </c>
      <c r="C48" s="36">
        <v>1441</v>
      </c>
      <c r="D48" s="36">
        <v>1440011</v>
      </c>
      <c r="E48" s="36">
        <v>0</v>
      </c>
      <c r="F48" s="36">
        <v>0</v>
      </c>
      <c r="G48" s="36">
        <v>17095043000109</v>
      </c>
      <c r="H48" s="37" t="s">
        <v>325</v>
      </c>
      <c r="I48" s="36">
        <v>0</v>
      </c>
      <c r="J48" s="36" t="s">
        <v>322</v>
      </c>
      <c r="K48" s="38">
        <v>45784</v>
      </c>
      <c r="L48" s="36">
        <v>2714</v>
      </c>
      <c r="M48" s="73">
        <f t="shared" si="2"/>
        <v>1024.32</v>
      </c>
      <c r="N48" s="39">
        <v>1024.32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1441|1440011|0|0|17095043000109|0|1040,36</v>
      </c>
      <c r="B49" s="52" t="str">
        <f t="shared" si="1"/>
        <v>1441|1440011|0|0|3384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325</v>
      </c>
      <c r="I49" s="36">
        <v>0</v>
      </c>
      <c r="J49" s="36" t="s">
        <v>322</v>
      </c>
      <c r="K49" s="38">
        <v>45810</v>
      </c>
      <c r="L49" s="36">
        <v>3384</v>
      </c>
      <c r="M49" s="73">
        <f t="shared" si="2"/>
        <v>1040.3599999999999</v>
      </c>
      <c r="N49" s="39">
        <v>1040.3599999999999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1441|1440011|0|0|17095043000109|0|197,85</v>
      </c>
      <c r="B50" s="52" t="str">
        <f t="shared" si="1"/>
        <v>1441|1440011|0|0|3578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325</v>
      </c>
      <c r="I50" s="36">
        <v>0</v>
      </c>
      <c r="J50" s="36" t="s">
        <v>322</v>
      </c>
      <c r="K50" s="38">
        <v>45812</v>
      </c>
      <c r="L50" s="36">
        <v>3578</v>
      </c>
      <c r="M50" s="73">
        <f t="shared" si="2"/>
        <v>197.85</v>
      </c>
      <c r="N50" s="39">
        <v>197.85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1441|1440011|0|0|17695024000105|0|480,98</v>
      </c>
      <c r="B51" s="52" t="str">
        <f t="shared" si="1"/>
        <v>1441|1440011|0|0|2834</v>
      </c>
      <c r="C51" s="36">
        <v>1441</v>
      </c>
      <c r="D51" s="36">
        <v>1440011</v>
      </c>
      <c r="E51" s="36">
        <v>0</v>
      </c>
      <c r="F51" s="36">
        <v>0</v>
      </c>
      <c r="G51" s="36">
        <v>17695024000105</v>
      </c>
      <c r="H51" s="37" t="s">
        <v>326</v>
      </c>
      <c r="I51" s="36">
        <v>0</v>
      </c>
      <c r="J51" s="36" t="s">
        <v>322</v>
      </c>
      <c r="K51" s="38">
        <v>45789</v>
      </c>
      <c r="L51" s="36">
        <v>2834</v>
      </c>
      <c r="M51" s="73">
        <f t="shared" si="2"/>
        <v>480.98</v>
      </c>
      <c r="N51" s="39">
        <v>480.98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1441|1440011|0|0|17695024000105|0|482,99</v>
      </c>
      <c r="B52" s="52" t="str">
        <f t="shared" si="1"/>
        <v>1441|1440011|0|0|3527</v>
      </c>
      <c r="C52" s="36">
        <v>1441</v>
      </c>
      <c r="D52" s="36">
        <v>1440011</v>
      </c>
      <c r="E52" s="36">
        <v>0</v>
      </c>
      <c r="F52" s="36">
        <v>0</v>
      </c>
      <c r="G52" s="36">
        <v>17695024000105</v>
      </c>
      <c r="H52" s="37" t="s">
        <v>326</v>
      </c>
      <c r="I52" s="36">
        <v>0</v>
      </c>
      <c r="J52" s="36" t="s">
        <v>322</v>
      </c>
      <c r="K52" s="38">
        <v>45811</v>
      </c>
      <c r="L52" s="36">
        <v>3527</v>
      </c>
      <c r="M52" s="73">
        <f t="shared" si="2"/>
        <v>482.99</v>
      </c>
      <c r="N52" s="39">
        <v>482.99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1441|1440011|0|0|17702499000181|0|285,22</v>
      </c>
      <c r="B53" s="52" t="str">
        <f t="shared" si="1"/>
        <v>1441|1440011|0|0|2636</v>
      </c>
      <c r="C53" s="36">
        <v>1441</v>
      </c>
      <c r="D53" s="36">
        <v>1440011</v>
      </c>
      <c r="E53" s="36">
        <v>0</v>
      </c>
      <c r="F53" s="36">
        <v>0</v>
      </c>
      <c r="G53" s="36">
        <v>17702499000181</v>
      </c>
      <c r="H53" s="37" t="s">
        <v>327</v>
      </c>
      <c r="I53" s="36">
        <v>0</v>
      </c>
      <c r="J53" s="36" t="s">
        <v>322</v>
      </c>
      <c r="K53" s="38">
        <v>45782</v>
      </c>
      <c r="L53" s="36">
        <v>2636</v>
      </c>
      <c r="M53" s="73">
        <f t="shared" si="2"/>
        <v>285.22000000000003</v>
      </c>
      <c r="N53" s="39">
        <v>285.22000000000003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1441|1440011|0|0|17702499000181|0|550,98</v>
      </c>
      <c r="B54" s="52" t="str">
        <f t="shared" si="1"/>
        <v>1441|1440011|0|0|2720</v>
      </c>
      <c r="C54" s="36">
        <v>1441</v>
      </c>
      <c r="D54" s="36">
        <v>1440011</v>
      </c>
      <c r="E54" s="36">
        <v>0</v>
      </c>
      <c r="F54" s="36">
        <v>0</v>
      </c>
      <c r="G54" s="36">
        <v>17702499000181</v>
      </c>
      <c r="H54" s="37" t="s">
        <v>327</v>
      </c>
      <c r="I54" s="36">
        <v>0</v>
      </c>
      <c r="J54" s="36" t="s">
        <v>322</v>
      </c>
      <c r="K54" s="38">
        <v>45784</v>
      </c>
      <c r="L54" s="36">
        <v>2720</v>
      </c>
      <c r="M54" s="73">
        <f t="shared" si="2"/>
        <v>550.98</v>
      </c>
      <c r="N54" s="39">
        <v>550.98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1441|1440011|0|0|17702499000181|0|43,22</v>
      </c>
      <c r="B55" s="52" t="str">
        <f t="shared" si="1"/>
        <v>1441|1440011|0|0|2721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327</v>
      </c>
      <c r="I55" s="36">
        <v>0</v>
      </c>
      <c r="J55" s="36" t="s">
        <v>322</v>
      </c>
      <c r="K55" s="38">
        <v>45784</v>
      </c>
      <c r="L55" s="36">
        <v>2721</v>
      </c>
      <c r="M55" s="73">
        <f t="shared" si="2"/>
        <v>43.22</v>
      </c>
      <c r="N55" s="39">
        <v>43.22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1441|1440011|0|0|17702499000181|0|204,45</v>
      </c>
      <c r="B56" s="52" t="str">
        <f t="shared" si="1"/>
        <v>1441|1440011|0|0|2722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327</v>
      </c>
      <c r="I56" s="36">
        <v>0</v>
      </c>
      <c r="J56" s="36" t="s">
        <v>322</v>
      </c>
      <c r="K56" s="38">
        <v>45784</v>
      </c>
      <c r="L56" s="36">
        <v>2722</v>
      </c>
      <c r="M56" s="73">
        <f t="shared" si="2"/>
        <v>204.45</v>
      </c>
      <c r="N56" s="39">
        <v>204.45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1441|1440011|0|0|17702499000181|0|21,55</v>
      </c>
      <c r="B57" s="52" t="str">
        <f t="shared" si="1"/>
        <v>1441|1440011|0|0|2723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327</v>
      </c>
      <c r="I57" s="36">
        <v>0</v>
      </c>
      <c r="J57" s="36" t="s">
        <v>322</v>
      </c>
      <c r="K57" s="38">
        <v>45784</v>
      </c>
      <c r="L57" s="36">
        <v>2723</v>
      </c>
      <c r="M57" s="73">
        <f t="shared" si="2"/>
        <v>21.55</v>
      </c>
      <c r="N57" s="39">
        <v>21.55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1441|1440011|0|0|17702499000181|0|532,61</v>
      </c>
      <c r="B58" s="52" t="str">
        <f t="shared" si="1"/>
        <v>1441|1440011|0|0|3397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327</v>
      </c>
      <c r="I58" s="36">
        <v>0</v>
      </c>
      <c r="J58" s="36" t="s">
        <v>322</v>
      </c>
      <c r="K58" s="38">
        <v>45810</v>
      </c>
      <c r="L58" s="36">
        <v>3397</v>
      </c>
      <c r="M58" s="73">
        <f t="shared" si="2"/>
        <v>532.61</v>
      </c>
      <c r="N58" s="39">
        <v>532.61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1441|1440011|0|0|17702499000181|0|204,45</v>
      </c>
      <c r="B59" s="52" t="str">
        <f t="shared" si="1"/>
        <v>1441|1440011|0|0|3399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327</v>
      </c>
      <c r="I59" s="36">
        <v>0</v>
      </c>
      <c r="J59" s="36" t="s">
        <v>322</v>
      </c>
      <c r="K59" s="38">
        <v>45810</v>
      </c>
      <c r="L59" s="36">
        <v>3399</v>
      </c>
      <c r="M59" s="73">
        <f t="shared" si="2"/>
        <v>204.45</v>
      </c>
      <c r="N59" s="39">
        <v>204.45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1441|1440011|0|0|17702499000181|0|40,95</v>
      </c>
      <c r="B60" s="52" t="str">
        <f t="shared" si="1"/>
        <v>1441|1440011|0|0|3400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327</v>
      </c>
      <c r="I60" s="36">
        <v>0</v>
      </c>
      <c r="J60" s="36" t="s">
        <v>322</v>
      </c>
      <c r="K60" s="38">
        <v>45810</v>
      </c>
      <c r="L60" s="36">
        <v>3400</v>
      </c>
      <c r="M60" s="73">
        <f t="shared" si="2"/>
        <v>40.950000000000003</v>
      </c>
      <c r="N60" s="39">
        <v>40.950000000000003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1441|1440011|0|0|17702499000181|0|21,55</v>
      </c>
      <c r="B61" s="52" t="str">
        <f t="shared" si="1"/>
        <v>1441|1440011|0|0|3402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327</v>
      </c>
      <c r="I61" s="36">
        <v>0</v>
      </c>
      <c r="J61" s="36" t="s">
        <v>322</v>
      </c>
      <c r="K61" s="38">
        <v>45810</v>
      </c>
      <c r="L61" s="36">
        <v>3402</v>
      </c>
      <c r="M61" s="73">
        <f t="shared" si="2"/>
        <v>21.55</v>
      </c>
      <c r="N61" s="39">
        <v>21.55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1441|1440011|0|0|17702499000181|0|285,22</v>
      </c>
      <c r="B62" s="52" t="str">
        <f t="shared" si="1"/>
        <v>1441|1440011|0|0|3590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327</v>
      </c>
      <c r="I62" s="36">
        <v>0</v>
      </c>
      <c r="J62" s="36" t="s">
        <v>322</v>
      </c>
      <c r="K62" s="38">
        <v>45812</v>
      </c>
      <c r="L62" s="36">
        <v>3590</v>
      </c>
      <c r="M62" s="73">
        <f t="shared" si="2"/>
        <v>285.22000000000003</v>
      </c>
      <c r="N62" s="39">
        <v>285.22000000000003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1441|1440011|0|0|17709197000135|0|106,47</v>
      </c>
      <c r="B63" s="52" t="str">
        <f t="shared" si="1"/>
        <v>1441|1440011|0|0|2712</v>
      </c>
      <c r="C63" s="36">
        <v>1441</v>
      </c>
      <c r="D63" s="36">
        <v>1440011</v>
      </c>
      <c r="E63" s="36">
        <v>0</v>
      </c>
      <c r="F63" s="36">
        <v>0</v>
      </c>
      <c r="G63" s="36">
        <v>17709197000135</v>
      </c>
      <c r="H63" s="37" t="s">
        <v>328</v>
      </c>
      <c r="I63" s="36">
        <v>0</v>
      </c>
      <c r="J63" s="36" t="s">
        <v>322</v>
      </c>
      <c r="K63" s="38">
        <v>45784</v>
      </c>
      <c r="L63" s="36">
        <v>2712</v>
      </c>
      <c r="M63" s="73">
        <f t="shared" si="2"/>
        <v>106.47</v>
      </c>
      <c r="N63" s="39">
        <v>106.47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1441|1440011|0|0|17709197000135|0|8,38</v>
      </c>
      <c r="B64" s="52" t="str">
        <f t="shared" si="1"/>
        <v>1441|1440011|0|0|2713</v>
      </c>
      <c r="C64" s="36">
        <v>1441</v>
      </c>
      <c r="D64" s="36">
        <v>1440011</v>
      </c>
      <c r="E64" s="36">
        <v>0</v>
      </c>
      <c r="F64" s="36">
        <v>0</v>
      </c>
      <c r="G64" s="36">
        <v>17709197000135</v>
      </c>
      <c r="H64" s="37" t="s">
        <v>328</v>
      </c>
      <c r="I64" s="36">
        <v>0</v>
      </c>
      <c r="J64" s="36" t="s">
        <v>322</v>
      </c>
      <c r="K64" s="38">
        <v>45784</v>
      </c>
      <c r="L64" s="36">
        <v>2713</v>
      </c>
      <c r="M64" s="73">
        <f t="shared" si="2"/>
        <v>8.3800000000000008</v>
      </c>
      <c r="N64" s="39">
        <v>8.3800000000000008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1441|1440011|0|0|17709197000135|0|106,47</v>
      </c>
      <c r="B65" s="52" t="str">
        <f t="shared" si="1"/>
        <v>1441|1440011|0|0|3380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328</v>
      </c>
      <c r="I65" s="36">
        <v>0</v>
      </c>
      <c r="J65" s="36" t="s">
        <v>322</v>
      </c>
      <c r="K65" s="38">
        <v>45810</v>
      </c>
      <c r="L65" s="36">
        <v>3380</v>
      </c>
      <c r="M65" s="73">
        <f t="shared" si="2"/>
        <v>106.47</v>
      </c>
      <c r="N65" s="39">
        <v>106.47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1441|1440011|0|0|3382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328</v>
      </c>
      <c r="I66" s="36">
        <v>0</v>
      </c>
      <c r="J66" s="36" t="s">
        <v>322</v>
      </c>
      <c r="K66" s="38">
        <v>45810</v>
      </c>
      <c r="L66" s="36">
        <v>3382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1441|1440011|0|0|17733643000147|0|202,22</v>
      </c>
      <c r="B67" s="52" t="str">
        <f t="shared" si="1"/>
        <v>1441|1440011|0|0|2735</v>
      </c>
      <c r="C67" s="36">
        <v>1441</v>
      </c>
      <c r="D67" s="36">
        <v>1440011</v>
      </c>
      <c r="E67" s="36">
        <v>0</v>
      </c>
      <c r="F67" s="36">
        <v>0</v>
      </c>
      <c r="G67" s="36">
        <v>17733643000147</v>
      </c>
      <c r="H67" s="37" t="s">
        <v>329</v>
      </c>
      <c r="I67" s="36">
        <v>0</v>
      </c>
      <c r="J67" s="36" t="s">
        <v>322</v>
      </c>
      <c r="K67" s="38">
        <v>45784</v>
      </c>
      <c r="L67" s="36">
        <v>2735</v>
      </c>
      <c r="M67" s="73">
        <f t="shared" si="2"/>
        <v>202.22</v>
      </c>
      <c r="N67" s="39">
        <v>202.22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1441|1440011|0|0|17733643000147|0|203,09</v>
      </c>
      <c r="B68" s="52" t="str">
        <f t="shared" si="1"/>
        <v>1441|1440011|0|0|3440</v>
      </c>
      <c r="C68" s="36">
        <v>1441</v>
      </c>
      <c r="D68" s="36">
        <v>1440011</v>
      </c>
      <c r="E68" s="36">
        <v>0</v>
      </c>
      <c r="F68" s="36">
        <v>0</v>
      </c>
      <c r="G68" s="36">
        <v>17733643000147</v>
      </c>
      <c r="H68" s="37" t="s">
        <v>329</v>
      </c>
      <c r="I68" s="36">
        <v>0</v>
      </c>
      <c r="J68" s="36" t="s">
        <v>322</v>
      </c>
      <c r="K68" s="38">
        <v>45810</v>
      </c>
      <c r="L68" s="36">
        <v>3440</v>
      </c>
      <c r="M68" s="73">
        <f t="shared" si="2"/>
        <v>203.09</v>
      </c>
      <c r="N68" s="39">
        <v>203.09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1441|1440011|0|0|17747924000159|0|132,53</v>
      </c>
      <c r="B69" s="52" t="str">
        <f t="shared" ref="B69:B132" si="4">C69&amp;"|"&amp;D69&amp;"|"&amp;E69&amp;"|"&amp;F69&amp;"|"&amp;L69</f>
        <v>1441|1440011|0|0|2743</v>
      </c>
      <c r="C69" s="36">
        <v>1441</v>
      </c>
      <c r="D69" s="36">
        <v>1440011</v>
      </c>
      <c r="E69" s="36">
        <v>0</v>
      </c>
      <c r="F69" s="36">
        <v>0</v>
      </c>
      <c r="G69" s="36">
        <v>17747924000159</v>
      </c>
      <c r="H69" s="37" t="s">
        <v>330</v>
      </c>
      <c r="I69" s="36">
        <v>0</v>
      </c>
      <c r="J69" s="36" t="s">
        <v>322</v>
      </c>
      <c r="K69" s="38">
        <v>45784</v>
      </c>
      <c r="L69" s="36">
        <v>2743</v>
      </c>
      <c r="M69" s="73">
        <f t="shared" si="2"/>
        <v>132.53</v>
      </c>
      <c r="N69" s="39">
        <v>132.53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1441|1440011|0|0|17747924000159|0|110,55</v>
      </c>
      <c r="B70" s="52" t="str">
        <f t="shared" si="4"/>
        <v>1441|1440011|0|0|3465</v>
      </c>
      <c r="C70" s="36">
        <v>1441</v>
      </c>
      <c r="D70" s="36">
        <v>1440011</v>
      </c>
      <c r="E70" s="36">
        <v>0</v>
      </c>
      <c r="F70" s="36">
        <v>0</v>
      </c>
      <c r="G70" s="36">
        <v>17747924000159</v>
      </c>
      <c r="H70" s="37" t="s">
        <v>330</v>
      </c>
      <c r="I70" s="36">
        <v>0</v>
      </c>
      <c r="J70" s="36" t="s">
        <v>322</v>
      </c>
      <c r="K70" s="38">
        <v>45810</v>
      </c>
      <c r="L70" s="36">
        <v>3465</v>
      </c>
      <c r="M70" s="73">
        <f t="shared" ref="M70:M133" si="5">N70+O70</f>
        <v>110.55</v>
      </c>
      <c r="N70" s="39">
        <v>110.55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1441|1440011|0|0|17749896000109|0|337,53</v>
      </c>
      <c r="B71" s="52" t="str">
        <f t="shared" si="4"/>
        <v>1441|1440011|0|0|2752</v>
      </c>
      <c r="C71" s="36">
        <v>1441</v>
      </c>
      <c r="D71" s="36">
        <v>1440011</v>
      </c>
      <c r="E71" s="36">
        <v>0</v>
      </c>
      <c r="F71" s="36">
        <v>0</v>
      </c>
      <c r="G71" s="36">
        <v>17749896000109</v>
      </c>
      <c r="H71" s="37" t="s">
        <v>331</v>
      </c>
      <c r="I71" s="36">
        <v>0</v>
      </c>
      <c r="J71" s="36" t="s">
        <v>322</v>
      </c>
      <c r="K71" s="38">
        <v>45784</v>
      </c>
      <c r="L71" s="36">
        <v>2752</v>
      </c>
      <c r="M71" s="73">
        <f t="shared" si="5"/>
        <v>337.53</v>
      </c>
      <c r="N71" s="39">
        <v>337.53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1441|1440011|0|0|17749896000109|0|323,93</v>
      </c>
      <c r="B72" s="52" t="str">
        <f t="shared" si="4"/>
        <v>1441|1440011|0|0|3467</v>
      </c>
      <c r="C72" s="36">
        <v>1441</v>
      </c>
      <c r="D72" s="36">
        <v>1440011</v>
      </c>
      <c r="E72" s="36">
        <v>0</v>
      </c>
      <c r="F72" s="36">
        <v>0</v>
      </c>
      <c r="G72" s="36">
        <v>17749896000109</v>
      </c>
      <c r="H72" s="37" t="s">
        <v>331</v>
      </c>
      <c r="I72" s="36">
        <v>0</v>
      </c>
      <c r="J72" s="36" t="s">
        <v>322</v>
      </c>
      <c r="K72" s="38">
        <v>45810</v>
      </c>
      <c r="L72" s="36">
        <v>3467</v>
      </c>
      <c r="M72" s="73">
        <f t="shared" si="5"/>
        <v>323.93</v>
      </c>
      <c r="N72" s="39">
        <v>323.93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1441|1440011|0|0|17749912000163|0|359,92</v>
      </c>
      <c r="B73" s="52" t="str">
        <f t="shared" si="4"/>
        <v>1441|1440011|0|0|2767</v>
      </c>
      <c r="C73" s="36">
        <v>1441</v>
      </c>
      <c r="D73" s="36">
        <v>1440011</v>
      </c>
      <c r="E73" s="36">
        <v>0</v>
      </c>
      <c r="F73" s="36">
        <v>0</v>
      </c>
      <c r="G73" s="36">
        <v>17749912000163</v>
      </c>
      <c r="H73" s="37" t="s">
        <v>332</v>
      </c>
      <c r="I73" s="36">
        <v>0</v>
      </c>
      <c r="J73" s="36" t="s">
        <v>322</v>
      </c>
      <c r="K73" s="38">
        <v>45785</v>
      </c>
      <c r="L73" s="36">
        <v>2767</v>
      </c>
      <c r="M73" s="73">
        <f t="shared" si="5"/>
        <v>359.92</v>
      </c>
      <c r="N73" s="39">
        <v>359.92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1441|1440011|0|0|17749912000163|0|361,49</v>
      </c>
      <c r="B74" s="52" t="str">
        <f t="shared" si="4"/>
        <v>1441|1440011|0|0|3496</v>
      </c>
      <c r="C74" s="36">
        <v>1441</v>
      </c>
      <c r="D74" s="36">
        <v>1440011</v>
      </c>
      <c r="E74" s="36">
        <v>0</v>
      </c>
      <c r="F74" s="36">
        <v>0</v>
      </c>
      <c r="G74" s="36">
        <v>17749912000163</v>
      </c>
      <c r="H74" s="37" t="s">
        <v>332</v>
      </c>
      <c r="I74" s="36">
        <v>0</v>
      </c>
      <c r="J74" s="36" t="s">
        <v>322</v>
      </c>
      <c r="K74" s="38">
        <v>45811</v>
      </c>
      <c r="L74" s="36">
        <v>3496</v>
      </c>
      <c r="M74" s="73">
        <f t="shared" si="5"/>
        <v>361.49</v>
      </c>
      <c r="N74" s="39">
        <v>361.49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1441|1440011|0|0|17754136000190|0|192,84</v>
      </c>
      <c r="B75" s="52" t="str">
        <f t="shared" si="4"/>
        <v>1441|1440011|0|0|2753</v>
      </c>
      <c r="C75" s="36">
        <v>1441</v>
      </c>
      <c r="D75" s="36">
        <v>1440011</v>
      </c>
      <c r="E75" s="36">
        <v>0</v>
      </c>
      <c r="F75" s="36">
        <v>0</v>
      </c>
      <c r="G75" s="36">
        <v>17754136000190</v>
      </c>
      <c r="H75" s="37" t="s">
        <v>333</v>
      </c>
      <c r="I75" s="36">
        <v>0</v>
      </c>
      <c r="J75" s="36" t="s">
        <v>322</v>
      </c>
      <c r="K75" s="38">
        <v>45784</v>
      </c>
      <c r="L75" s="36">
        <v>2753</v>
      </c>
      <c r="M75" s="73">
        <f t="shared" si="5"/>
        <v>192.84</v>
      </c>
      <c r="N75" s="39">
        <v>192.84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1441|1440011|0|0|17754136000190|0|204,45</v>
      </c>
      <c r="B76" s="52" t="str">
        <f t="shared" si="4"/>
        <v>1441|1440011|0|0|2754</v>
      </c>
      <c r="C76" s="36">
        <v>1441</v>
      </c>
      <c r="D76" s="36">
        <v>1440011</v>
      </c>
      <c r="E76" s="36">
        <v>0</v>
      </c>
      <c r="F76" s="36">
        <v>0</v>
      </c>
      <c r="G76" s="36">
        <v>17754136000190</v>
      </c>
      <c r="H76" s="37" t="s">
        <v>333</v>
      </c>
      <c r="I76" s="36">
        <v>0</v>
      </c>
      <c r="J76" s="36" t="s">
        <v>322</v>
      </c>
      <c r="K76" s="38">
        <v>45784</v>
      </c>
      <c r="L76" s="36">
        <v>2754</v>
      </c>
      <c r="M76" s="73">
        <f t="shared" si="5"/>
        <v>204.45</v>
      </c>
      <c r="N76" s="39">
        <v>204.45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1441|1440011|0|0|17754136000190|0|13,65</v>
      </c>
      <c r="B77" s="52" t="str">
        <f t="shared" si="4"/>
        <v>1441|1440011|0|0|2755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333</v>
      </c>
      <c r="I77" s="36">
        <v>0</v>
      </c>
      <c r="J77" s="36" t="s">
        <v>322</v>
      </c>
      <c r="K77" s="38">
        <v>45784</v>
      </c>
      <c r="L77" s="36">
        <v>2755</v>
      </c>
      <c r="M77" s="73">
        <f t="shared" si="5"/>
        <v>13.65</v>
      </c>
      <c r="N77" s="39">
        <v>13.65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1441|1440011|0|0|17754136000190|0|21,55</v>
      </c>
      <c r="B78" s="52" t="str">
        <f t="shared" si="4"/>
        <v>1441|1440011|0|0|2756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333</v>
      </c>
      <c r="I78" s="36">
        <v>0</v>
      </c>
      <c r="J78" s="36" t="s">
        <v>322</v>
      </c>
      <c r="K78" s="38">
        <v>45784</v>
      </c>
      <c r="L78" s="36">
        <v>2756</v>
      </c>
      <c r="M78" s="73">
        <f t="shared" si="5"/>
        <v>21.55</v>
      </c>
      <c r="N78" s="39">
        <v>21.55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1441|1440011|0|0|3410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333</v>
      </c>
      <c r="I79" s="36">
        <v>0</v>
      </c>
      <c r="J79" s="36" t="s">
        <v>322</v>
      </c>
      <c r="K79" s="38">
        <v>45810</v>
      </c>
      <c r="L79" s="36">
        <v>3410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1441|1440011|0|0|17754136000190|0|192,95</v>
      </c>
      <c r="B80" s="52" t="str">
        <f t="shared" si="4"/>
        <v>1441|1440011|0|0|3412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333</v>
      </c>
      <c r="I80" s="36">
        <v>0</v>
      </c>
      <c r="J80" s="36" t="s">
        <v>322</v>
      </c>
      <c r="K80" s="38">
        <v>45810</v>
      </c>
      <c r="L80" s="36">
        <v>3412</v>
      </c>
      <c r="M80" s="73">
        <f t="shared" si="5"/>
        <v>192.95</v>
      </c>
      <c r="N80" s="39">
        <v>192.95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1441|1440011|0|0|17754136000190|0|21,55</v>
      </c>
      <c r="B81" s="52" t="str">
        <f t="shared" si="4"/>
        <v>1441|1440011|0|0|3416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333</v>
      </c>
      <c r="I81" s="36">
        <v>0</v>
      </c>
      <c r="J81" s="36" t="s">
        <v>322</v>
      </c>
      <c r="K81" s="38">
        <v>45810</v>
      </c>
      <c r="L81" s="36">
        <v>3416</v>
      </c>
      <c r="M81" s="73">
        <f t="shared" si="5"/>
        <v>21.55</v>
      </c>
      <c r="N81" s="39">
        <v>21.55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1441|1440011|0|0|17754136000190|0|266,31</v>
      </c>
      <c r="B82" s="52" t="str">
        <f t="shared" si="4"/>
        <v>1441|1440011|0|0|3418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333</v>
      </c>
      <c r="I82" s="36">
        <v>0</v>
      </c>
      <c r="J82" s="36" t="s">
        <v>322</v>
      </c>
      <c r="K82" s="38">
        <v>45810</v>
      </c>
      <c r="L82" s="36">
        <v>3418</v>
      </c>
      <c r="M82" s="73">
        <f t="shared" si="5"/>
        <v>266.31</v>
      </c>
      <c r="N82" s="39">
        <v>266.31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1441|1440011|0|0|17894049000138|0|253,62</v>
      </c>
      <c r="B83" s="52" t="str">
        <f t="shared" si="4"/>
        <v>1441|1440011|0|0|2833</v>
      </c>
      <c r="C83" s="36">
        <v>1441</v>
      </c>
      <c r="D83" s="36">
        <v>1440011</v>
      </c>
      <c r="E83" s="36">
        <v>0</v>
      </c>
      <c r="F83" s="36">
        <v>0</v>
      </c>
      <c r="G83" s="36">
        <v>17894049000138</v>
      </c>
      <c r="H83" s="37" t="s">
        <v>334</v>
      </c>
      <c r="I83" s="36">
        <v>0</v>
      </c>
      <c r="J83" s="36" t="s">
        <v>322</v>
      </c>
      <c r="K83" s="38">
        <v>45789</v>
      </c>
      <c r="L83" s="36">
        <v>2833</v>
      </c>
      <c r="M83" s="73">
        <f t="shared" si="5"/>
        <v>253.62</v>
      </c>
      <c r="N83" s="39">
        <v>253.62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1441|1440011|0|0|17894049000138|0|301,37</v>
      </c>
      <c r="B84" s="52" t="str">
        <f t="shared" si="4"/>
        <v>1441|1440011|0|0|3526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334</v>
      </c>
      <c r="I84" s="36">
        <v>0</v>
      </c>
      <c r="J84" s="36" t="s">
        <v>322</v>
      </c>
      <c r="K84" s="38">
        <v>45811</v>
      </c>
      <c r="L84" s="36">
        <v>3526</v>
      </c>
      <c r="M84" s="73">
        <f t="shared" si="5"/>
        <v>301.37</v>
      </c>
      <c r="N84" s="39">
        <v>301.37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1441|1440011|0|0|17894072000122|0|306,76</v>
      </c>
      <c r="B85" s="52" t="str">
        <f t="shared" si="4"/>
        <v>1441|1440011|0|0|2728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335</v>
      </c>
      <c r="I85" s="36">
        <v>0</v>
      </c>
      <c r="J85" s="36" t="s">
        <v>322</v>
      </c>
      <c r="K85" s="38">
        <v>45784</v>
      </c>
      <c r="L85" s="36">
        <v>2728</v>
      </c>
      <c r="M85" s="73">
        <f t="shared" si="5"/>
        <v>306.76</v>
      </c>
      <c r="N85" s="39">
        <v>306.76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1441|1440011|0|0|17894072000122|0|308,1</v>
      </c>
      <c r="B86" s="52" t="str">
        <f t="shared" si="4"/>
        <v>1441|1440011|0|0|3423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335</v>
      </c>
      <c r="I86" s="36">
        <v>0</v>
      </c>
      <c r="J86" s="36" t="s">
        <v>322</v>
      </c>
      <c r="K86" s="38">
        <v>45810</v>
      </c>
      <c r="L86" s="36">
        <v>3423</v>
      </c>
      <c r="M86" s="73">
        <f t="shared" si="5"/>
        <v>308.10000000000002</v>
      </c>
      <c r="N86" s="39">
        <v>308.10000000000002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1441|1440011|0|0|17900473000148|0|202,22</v>
      </c>
      <c r="B87" s="52" t="str">
        <f t="shared" si="4"/>
        <v>1441|1440011|0|0|2785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336</v>
      </c>
      <c r="I87" s="36">
        <v>0</v>
      </c>
      <c r="J87" s="36" t="s">
        <v>322</v>
      </c>
      <c r="K87" s="38">
        <v>45785</v>
      </c>
      <c r="L87" s="36">
        <v>2785</v>
      </c>
      <c r="M87" s="73">
        <f t="shared" si="5"/>
        <v>202.22</v>
      </c>
      <c r="N87" s="39">
        <v>202.22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1441|1440011|0|0|17900473000148|0|8,82</v>
      </c>
      <c r="B88" s="52" t="str">
        <f t="shared" si="4"/>
        <v>1441|1440011|0|0|3485</v>
      </c>
      <c r="C88" s="36">
        <v>1441</v>
      </c>
      <c r="D88" s="36">
        <v>1440011</v>
      </c>
      <c r="E88" s="36">
        <v>0</v>
      </c>
      <c r="F88" s="36">
        <v>0</v>
      </c>
      <c r="G88" s="36">
        <v>17900473000148</v>
      </c>
      <c r="H88" s="37" t="s">
        <v>336</v>
      </c>
      <c r="I88" s="36">
        <v>0</v>
      </c>
      <c r="J88" s="36" t="s">
        <v>322</v>
      </c>
      <c r="K88" s="38">
        <v>45811</v>
      </c>
      <c r="L88" s="36">
        <v>3485</v>
      </c>
      <c r="M88" s="73">
        <f t="shared" si="5"/>
        <v>8.82</v>
      </c>
      <c r="N88" s="39">
        <v>8.82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1441|1440011|0|0|17900473000148|0|8,79</v>
      </c>
      <c r="B89" s="52" t="str">
        <f t="shared" si="4"/>
        <v>1441|1440011|0|0|3486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336</v>
      </c>
      <c r="I89" s="36">
        <v>0</v>
      </c>
      <c r="J89" s="36" t="s">
        <v>322</v>
      </c>
      <c r="K89" s="38">
        <v>45811</v>
      </c>
      <c r="L89" s="36">
        <v>3486</v>
      </c>
      <c r="M89" s="73">
        <f t="shared" si="5"/>
        <v>8.7899999999999991</v>
      </c>
      <c r="N89" s="39">
        <v>8.7899999999999991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1441|1440011|0|0|17900473000148|0|79,01</v>
      </c>
      <c r="B90" s="52" t="str">
        <f t="shared" si="4"/>
        <v>1441|1440011|0|0|3487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336</v>
      </c>
      <c r="I90" s="36">
        <v>0</v>
      </c>
      <c r="J90" s="36" t="s">
        <v>322</v>
      </c>
      <c r="K90" s="38">
        <v>45811</v>
      </c>
      <c r="L90" s="36">
        <v>3487</v>
      </c>
      <c r="M90" s="73">
        <f t="shared" si="5"/>
        <v>79.010000000000005</v>
      </c>
      <c r="N90" s="39">
        <v>79.010000000000005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1441|1440011|0|0|17900473000148|0|106,47</v>
      </c>
      <c r="B91" s="52" t="str">
        <f t="shared" si="4"/>
        <v>1441|1440011|0|0|3488</v>
      </c>
      <c r="C91" s="36">
        <v>1441</v>
      </c>
      <c r="D91" s="36">
        <v>1440011</v>
      </c>
      <c r="E91" s="36">
        <v>0</v>
      </c>
      <c r="F91" s="36">
        <v>0</v>
      </c>
      <c r="G91" s="36">
        <v>17900473000148</v>
      </c>
      <c r="H91" s="37" t="s">
        <v>336</v>
      </c>
      <c r="I91" s="36">
        <v>0</v>
      </c>
      <c r="J91" s="36" t="s">
        <v>322</v>
      </c>
      <c r="K91" s="38">
        <v>45811</v>
      </c>
      <c r="L91" s="36">
        <v>3488</v>
      </c>
      <c r="M91" s="73">
        <f t="shared" si="5"/>
        <v>106.47</v>
      </c>
      <c r="N91" s="39">
        <v>106.47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1441|1440011|0|0|17935396000161|0|202,22</v>
      </c>
      <c r="B92" s="52" t="str">
        <f t="shared" si="4"/>
        <v>1441|1440011|0|0|2717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337</v>
      </c>
      <c r="I92" s="36">
        <v>0</v>
      </c>
      <c r="J92" s="36" t="s">
        <v>322</v>
      </c>
      <c r="K92" s="38">
        <v>45784</v>
      </c>
      <c r="L92" s="36">
        <v>2717</v>
      </c>
      <c r="M92" s="73">
        <f t="shared" si="5"/>
        <v>202.22</v>
      </c>
      <c r="N92" s="39">
        <v>202.22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1441|1440011|0|0|17935396000161|0|199,1</v>
      </c>
      <c r="B93" s="52" t="str">
        <f t="shared" si="4"/>
        <v>1441|1440011|0|0|3392</v>
      </c>
      <c r="C93" s="36">
        <v>1441</v>
      </c>
      <c r="D93" s="36">
        <v>1440011</v>
      </c>
      <c r="E93" s="36">
        <v>0</v>
      </c>
      <c r="F93" s="36">
        <v>0</v>
      </c>
      <c r="G93" s="36">
        <v>17935396000161</v>
      </c>
      <c r="H93" s="37" t="s">
        <v>337</v>
      </c>
      <c r="I93" s="36">
        <v>0</v>
      </c>
      <c r="J93" s="36" t="s">
        <v>322</v>
      </c>
      <c r="K93" s="38">
        <v>45810</v>
      </c>
      <c r="L93" s="36">
        <v>3392</v>
      </c>
      <c r="M93" s="73">
        <f t="shared" si="5"/>
        <v>199.1</v>
      </c>
      <c r="N93" s="39">
        <v>199.1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1441|1440011|0|0|17947581000176|0|169,39</v>
      </c>
      <c r="B94" s="52" t="str">
        <f t="shared" si="4"/>
        <v>1441|1440011|0|0|2696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338</v>
      </c>
      <c r="I94" s="36">
        <v>0</v>
      </c>
      <c r="J94" s="36" t="s">
        <v>322</v>
      </c>
      <c r="K94" s="38">
        <v>45784</v>
      </c>
      <c r="L94" s="36">
        <v>2696</v>
      </c>
      <c r="M94" s="73">
        <f t="shared" si="5"/>
        <v>169.39</v>
      </c>
      <c r="N94" s="39">
        <v>169.39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1441|1440011|0|0|17947581000176|0|492,15</v>
      </c>
      <c r="B95" s="52" t="str">
        <f t="shared" si="4"/>
        <v>1441|1440011|0|0|2790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338</v>
      </c>
      <c r="I95" s="36">
        <v>0</v>
      </c>
      <c r="J95" s="36" t="s">
        <v>322</v>
      </c>
      <c r="K95" s="38">
        <v>45785</v>
      </c>
      <c r="L95" s="36">
        <v>2790</v>
      </c>
      <c r="M95" s="73">
        <f t="shared" si="5"/>
        <v>492.15</v>
      </c>
      <c r="N95" s="39">
        <v>492.15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1441|1440011|0|0|17947581000176|0|492,15</v>
      </c>
      <c r="B96" s="52" t="str">
        <f t="shared" si="4"/>
        <v>1441|1440011|0|0|3493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338</v>
      </c>
      <c r="I96" s="36">
        <v>0</v>
      </c>
      <c r="J96" s="36" t="s">
        <v>322</v>
      </c>
      <c r="K96" s="38">
        <v>45811</v>
      </c>
      <c r="L96" s="36">
        <v>3493</v>
      </c>
      <c r="M96" s="73">
        <f t="shared" si="5"/>
        <v>492.15</v>
      </c>
      <c r="N96" s="39">
        <v>492.15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1441|1440011|0|0|17947581000176|0|169,39</v>
      </c>
      <c r="B97" s="52" t="str">
        <f t="shared" si="4"/>
        <v>1441|1440011|0|0|3585</v>
      </c>
      <c r="C97" s="36">
        <v>1441</v>
      </c>
      <c r="D97" s="36">
        <v>1440011</v>
      </c>
      <c r="E97" s="36">
        <v>0</v>
      </c>
      <c r="F97" s="36">
        <v>0</v>
      </c>
      <c r="G97" s="36">
        <v>17947581000176</v>
      </c>
      <c r="H97" s="37" t="s">
        <v>338</v>
      </c>
      <c r="I97" s="36">
        <v>0</v>
      </c>
      <c r="J97" s="36" t="s">
        <v>322</v>
      </c>
      <c r="K97" s="38">
        <v>45812</v>
      </c>
      <c r="L97" s="36">
        <v>3585</v>
      </c>
      <c r="M97" s="73">
        <f t="shared" si="5"/>
        <v>169.39</v>
      </c>
      <c r="N97" s="39">
        <v>169.39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1441|1440011|0|0|17955535000119|0|25,4</v>
      </c>
      <c r="B98" s="52" t="str">
        <f t="shared" si="4"/>
        <v>1441|1440011|0|0|2859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339</v>
      </c>
      <c r="I98" s="36">
        <v>0</v>
      </c>
      <c r="J98" s="36" t="s">
        <v>322</v>
      </c>
      <c r="K98" s="38">
        <v>45789</v>
      </c>
      <c r="L98" s="36">
        <v>2859</v>
      </c>
      <c r="M98" s="73">
        <f t="shared" si="5"/>
        <v>25.4</v>
      </c>
      <c r="N98" s="39">
        <v>25.4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1441|1440011|0|0|17955535000119|0|323,05</v>
      </c>
      <c r="B99" s="52" t="str">
        <f t="shared" si="4"/>
        <v>1441|1440011|0|0|2860</v>
      </c>
      <c r="C99" s="36">
        <v>1441</v>
      </c>
      <c r="D99" s="36">
        <v>1440011</v>
      </c>
      <c r="E99" s="36">
        <v>0</v>
      </c>
      <c r="F99" s="36">
        <v>0</v>
      </c>
      <c r="G99" s="36">
        <v>17955535000119</v>
      </c>
      <c r="H99" s="37" t="s">
        <v>339</v>
      </c>
      <c r="I99" s="36">
        <v>0</v>
      </c>
      <c r="J99" s="36" t="s">
        <v>322</v>
      </c>
      <c r="K99" s="38">
        <v>45789</v>
      </c>
      <c r="L99" s="36">
        <v>2860</v>
      </c>
      <c r="M99" s="73">
        <f t="shared" si="5"/>
        <v>323.05</v>
      </c>
      <c r="N99" s="39">
        <v>323.05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1441|1440011|0|0|17955535000119|0|152,29</v>
      </c>
      <c r="B100" s="52" t="str">
        <f t="shared" si="4"/>
        <v>1441|1440011|0|0|2861</v>
      </c>
      <c r="C100" s="36">
        <v>1441</v>
      </c>
      <c r="D100" s="36">
        <v>1440011</v>
      </c>
      <c r="E100" s="36">
        <v>0</v>
      </c>
      <c r="F100" s="36">
        <v>0</v>
      </c>
      <c r="G100" s="36">
        <v>17955535000119</v>
      </c>
      <c r="H100" s="37" t="s">
        <v>339</v>
      </c>
      <c r="I100" s="36">
        <v>0</v>
      </c>
      <c r="J100" s="36" t="s">
        <v>322</v>
      </c>
      <c r="K100" s="38">
        <v>45789</v>
      </c>
      <c r="L100" s="36">
        <v>2861</v>
      </c>
      <c r="M100" s="73">
        <f t="shared" si="5"/>
        <v>152.29</v>
      </c>
      <c r="N100" s="39">
        <v>152.29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1441|1440011|0|0|17955535000119|0|12,66</v>
      </c>
      <c r="B101" s="52" t="str">
        <f t="shared" si="4"/>
        <v>1441|1440011|0|0|2862</v>
      </c>
      <c r="C101" s="36">
        <v>1441</v>
      </c>
      <c r="D101" s="36">
        <v>1440011</v>
      </c>
      <c r="E101" s="36">
        <v>0</v>
      </c>
      <c r="F101" s="36">
        <v>0</v>
      </c>
      <c r="G101" s="36">
        <v>17955535000119</v>
      </c>
      <c r="H101" s="37" t="s">
        <v>339</v>
      </c>
      <c r="I101" s="36">
        <v>0</v>
      </c>
      <c r="J101" s="36" t="s">
        <v>322</v>
      </c>
      <c r="K101" s="38">
        <v>45789</v>
      </c>
      <c r="L101" s="36">
        <v>2862</v>
      </c>
      <c r="M101" s="73">
        <f t="shared" si="5"/>
        <v>12.66</v>
      </c>
      <c r="N101" s="39">
        <v>12.66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1441|1440011|0|0|17955535000119|0|502,21</v>
      </c>
      <c r="B102" s="52" t="str">
        <f t="shared" si="4"/>
        <v>1441|1440011|0|0|3559</v>
      </c>
      <c r="C102" s="36">
        <v>1441</v>
      </c>
      <c r="D102" s="36">
        <v>1440011</v>
      </c>
      <c r="E102" s="36">
        <v>0</v>
      </c>
      <c r="F102" s="36">
        <v>0</v>
      </c>
      <c r="G102" s="36">
        <v>17955535000119</v>
      </c>
      <c r="H102" s="37" t="s">
        <v>339</v>
      </c>
      <c r="I102" s="36">
        <v>0</v>
      </c>
      <c r="J102" s="36" t="s">
        <v>322</v>
      </c>
      <c r="K102" s="38">
        <v>45811</v>
      </c>
      <c r="L102" s="36">
        <v>3559</v>
      </c>
      <c r="M102" s="73">
        <f t="shared" si="5"/>
        <v>502.21</v>
      </c>
      <c r="N102" s="39">
        <v>502.21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1441|1440011|0|0|17963083000117|0|174,23</v>
      </c>
      <c r="B103" s="52" t="str">
        <f t="shared" si="4"/>
        <v>1441|1440011|0|0|2870</v>
      </c>
      <c r="C103" s="36">
        <v>1441</v>
      </c>
      <c r="D103" s="36">
        <v>1440011</v>
      </c>
      <c r="E103" s="36">
        <v>0</v>
      </c>
      <c r="F103" s="36">
        <v>0</v>
      </c>
      <c r="G103" s="36">
        <v>17963083000117</v>
      </c>
      <c r="H103" s="37" t="s">
        <v>340</v>
      </c>
      <c r="I103" s="36">
        <v>0</v>
      </c>
      <c r="J103" s="36" t="s">
        <v>322</v>
      </c>
      <c r="K103" s="38">
        <v>45789</v>
      </c>
      <c r="L103" s="36">
        <v>2870</v>
      </c>
      <c r="M103" s="73">
        <f t="shared" si="5"/>
        <v>174.23</v>
      </c>
      <c r="N103" s="39">
        <v>174.23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1441|1440011|0|0|17963083000117|0|174,9</v>
      </c>
      <c r="B104" s="52" t="str">
        <f t="shared" si="4"/>
        <v>1441|1440011|0|0|3519</v>
      </c>
      <c r="C104" s="36">
        <v>1441</v>
      </c>
      <c r="D104" s="36">
        <v>1440011</v>
      </c>
      <c r="E104" s="36">
        <v>0</v>
      </c>
      <c r="F104" s="36">
        <v>0</v>
      </c>
      <c r="G104" s="36">
        <v>17963083000117</v>
      </c>
      <c r="H104" s="37" t="s">
        <v>340</v>
      </c>
      <c r="I104" s="36">
        <v>0</v>
      </c>
      <c r="J104" s="36" t="s">
        <v>322</v>
      </c>
      <c r="K104" s="38">
        <v>45811</v>
      </c>
      <c r="L104" s="36">
        <v>3519</v>
      </c>
      <c r="M104" s="73">
        <f t="shared" si="5"/>
        <v>174.9</v>
      </c>
      <c r="N104" s="39">
        <v>174.9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1441|1440011|0|0|18008862000126|0|174,23</v>
      </c>
      <c r="B105" s="52" t="str">
        <f t="shared" si="4"/>
        <v>1441|1440011|0|0|2828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18008862000126</v>
      </c>
      <c r="H105" s="37" t="s">
        <v>341</v>
      </c>
      <c r="I105" s="36">
        <v>0</v>
      </c>
      <c r="J105" s="36" t="s">
        <v>322</v>
      </c>
      <c r="K105" s="38">
        <v>45789</v>
      </c>
      <c r="L105" s="36">
        <v>2828</v>
      </c>
      <c r="M105" s="73">
        <f t="shared" si="5"/>
        <v>174.23</v>
      </c>
      <c r="N105" s="39">
        <v>174.23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1441|1440011|0|0|18008862000126|0|174,9</v>
      </c>
      <c r="B106" s="52" t="str">
        <f t="shared" si="4"/>
        <v>1441|1440011|0|0|3524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18008862000126</v>
      </c>
      <c r="H106" s="37" t="s">
        <v>341</v>
      </c>
      <c r="I106" s="36">
        <v>0</v>
      </c>
      <c r="J106" s="36" t="s">
        <v>322</v>
      </c>
      <c r="K106" s="38">
        <v>45811</v>
      </c>
      <c r="L106" s="36">
        <v>3524</v>
      </c>
      <c r="M106" s="73">
        <f t="shared" si="5"/>
        <v>174.9</v>
      </c>
      <c r="N106" s="39">
        <v>174.9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1441|1440011|0|0|18008870000172|0|569,39</v>
      </c>
      <c r="B107" s="52" t="str">
        <f t="shared" si="4"/>
        <v>1441|1440011|0|0|2724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18008870000172</v>
      </c>
      <c r="H107" s="37" t="s">
        <v>342</v>
      </c>
      <c r="I107" s="36">
        <v>0</v>
      </c>
      <c r="J107" s="36" t="s">
        <v>322</v>
      </c>
      <c r="K107" s="38">
        <v>45784</v>
      </c>
      <c r="L107" s="36">
        <v>2724</v>
      </c>
      <c r="M107" s="73">
        <f t="shared" si="5"/>
        <v>569.39</v>
      </c>
      <c r="N107" s="39">
        <v>569.39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1441|1440011|0|0|18008870000172|0|174,9</v>
      </c>
      <c r="B108" s="52" t="str">
        <f t="shared" si="4"/>
        <v>1441|1440011|0|0|3403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18008870000172</v>
      </c>
      <c r="H108" s="37" t="s">
        <v>342</v>
      </c>
      <c r="I108" s="36">
        <v>0</v>
      </c>
      <c r="J108" s="36" t="s">
        <v>322</v>
      </c>
      <c r="K108" s="38">
        <v>45810</v>
      </c>
      <c r="L108" s="36">
        <v>3403</v>
      </c>
      <c r="M108" s="73">
        <f t="shared" si="5"/>
        <v>174.9</v>
      </c>
      <c r="N108" s="39">
        <v>174.9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1441|1440011|0|0|18017392000167|0|648,65</v>
      </c>
      <c r="B109" s="52" t="str">
        <f t="shared" si="4"/>
        <v>1441|1440011|0|0|2749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18017392000167</v>
      </c>
      <c r="H109" s="37" t="s">
        <v>343</v>
      </c>
      <c r="I109" s="36">
        <v>0</v>
      </c>
      <c r="J109" s="36" t="s">
        <v>322</v>
      </c>
      <c r="K109" s="38">
        <v>45784</v>
      </c>
      <c r="L109" s="36">
        <v>2749</v>
      </c>
      <c r="M109" s="73">
        <f t="shared" si="5"/>
        <v>648.65</v>
      </c>
      <c r="N109" s="39">
        <v>648.65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1441|1440011|0|0|18017392000167|0|651,35</v>
      </c>
      <c r="B110" s="52" t="str">
        <f t="shared" si="4"/>
        <v>1441|1440011|0|0|3436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18017392000167</v>
      </c>
      <c r="H110" s="37" t="s">
        <v>343</v>
      </c>
      <c r="I110" s="36">
        <v>0</v>
      </c>
      <c r="J110" s="36" t="s">
        <v>322</v>
      </c>
      <c r="K110" s="38">
        <v>45810</v>
      </c>
      <c r="L110" s="36">
        <v>3436</v>
      </c>
      <c r="M110" s="73">
        <f t="shared" si="5"/>
        <v>651.35</v>
      </c>
      <c r="N110" s="39">
        <v>651.35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1441|1440011|0|0|18017442000106|0|208,67</v>
      </c>
      <c r="B111" s="52" t="str">
        <f t="shared" si="4"/>
        <v>1441|1440011|0|0|2778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18017442000106</v>
      </c>
      <c r="H111" s="37" t="s">
        <v>344</v>
      </c>
      <c r="I111" s="36">
        <v>0</v>
      </c>
      <c r="J111" s="36" t="s">
        <v>322</v>
      </c>
      <c r="K111" s="38">
        <v>45785</v>
      </c>
      <c r="L111" s="36">
        <v>2778</v>
      </c>
      <c r="M111" s="73">
        <f t="shared" si="5"/>
        <v>208.67</v>
      </c>
      <c r="N111" s="39">
        <v>208.67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1441|1440011|0|0|18017442000106|0|308,1</v>
      </c>
      <c r="B112" s="52" t="str">
        <f t="shared" si="4"/>
        <v>1441|1440011|0|0|3476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18017442000106</v>
      </c>
      <c r="H112" s="37" t="s">
        <v>344</v>
      </c>
      <c r="I112" s="36">
        <v>0</v>
      </c>
      <c r="J112" s="36" t="s">
        <v>322</v>
      </c>
      <c r="K112" s="38">
        <v>45810</v>
      </c>
      <c r="L112" s="36">
        <v>3476</v>
      </c>
      <c r="M112" s="73">
        <f t="shared" si="5"/>
        <v>308.10000000000002</v>
      </c>
      <c r="N112" s="39">
        <v>308.10000000000002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1441|1440011|0|0|18025940000109|0|439,29</v>
      </c>
      <c r="B113" s="52" t="str">
        <f t="shared" si="4"/>
        <v>1441|1440011|0|0|2731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18025940000109</v>
      </c>
      <c r="H113" s="37" t="s">
        <v>345</v>
      </c>
      <c r="I113" s="36">
        <v>0</v>
      </c>
      <c r="J113" s="36" t="s">
        <v>322</v>
      </c>
      <c r="K113" s="38">
        <v>45784</v>
      </c>
      <c r="L113" s="36">
        <v>2731</v>
      </c>
      <c r="M113" s="73">
        <f t="shared" si="5"/>
        <v>439.29</v>
      </c>
      <c r="N113" s="39">
        <v>439.29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1441|1440011|0|0|18025940000109|0|617,13</v>
      </c>
      <c r="B114" s="52" t="str">
        <f t="shared" si="4"/>
        <v>1441|1440011|0|0|3428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18025940000109</v>
      </c>
      <c r="H114" s="37" t="s">
        <v>345</v>
      </c>
      <c r="I114" s="36">
        <v>0</v>
      </c>
      <c r="J114" s="36" t="s">
        <v>322</v>
      </c>
      <c r="K114" s="38">
        <v>45810</v>
      </c>
      <c r="L114" s="36">
        <v>3428</v>
      </c>
      <c r="M114" s="73">
        <f t="shared" si="5"/>
        <v>617.13</v>
      </c>
      <c r="N114" s="39">
        <v>617.13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1441|1440011|0|0|18125161000177|0|227,33</v>
      </c>
      <c r="B115" s="52" t="str">
        <f t="shared" si="4"/>
        <v>1441|1440011|0|0|2643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18125161000177</v>
      </c>
      <c r="H115" s="37" t="s">
        <v>346</v>
      </c>
      <c r="I115" s="36">
        <v>0</v>
      </c>
      <c r="J115" s="36" t="s">
        <v>322</v>
      </c>
      <c r="K115" s="38">
        <v>45782</v>
      </c>
      <c r="L115" s="36">
        <v>2643</v>
      </c>
      <c r="M115" s="73">
        <f t="shared" si="5"/>
        <v>227.33</v>
      </c>
      <c r="N115" s="39">
        <v>227.33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1441|1440011|0|0|18125161000177|0|601,48</v>
      </c>
      <c r="B116" s="52" t="str">
        <f t="shared" si="4"/>
        <v>1441|1440011|0|0|2762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18125161000177</v>
      </c>
      <c r="H116" s="37" t="s">
        <v>346</v>
      </c>
      <c r="I116" s="36">
        <v>0</v>
      </c>
      <c r="J116" s="36" t="s">
        <v>322</v>
      </c>
      <c r="K116" s="38">
        <v>45784</v>
      </c>
      <c r="L116" s="36">
        <v>2762</v>
      </c>
      <c r="M116" s="73">
        <f t="shared" si="5"/>
        <v>601.48</v>
      </c>
      <c r="N116" s="39">
        <v>601.48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1441|1440011|0|0|18125161000177|0|651,35</v>
      </c>
      <c r="B117" s="52" t="str">
        <f t="shared" si="4"/>
        <v>1441|1440011|0|0|3471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18125161000177</v>
      </c>
      <c r="H117" s="37" t="s">
        <v>346</v>
      </c>
      <c r="I117" s="36">
        <v>0</v>
      </c>
      <c r="J117" s="36" t="s">
        <v>322</v>
      </c>
      <c r="K117" s="38">
        <v>45810</v>
      </c>
      <c r="L117" s="36">
        <v>3471</v>
      </c>
      <c r="M117" s="73">
        <f t="shared" si="5"/>
        <v>651.35</v>
      </c>
      <c r="N117" s="39">
        <v>651.35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1441|1440011|0|0|18125161000177|0|227,33</v>
      </c>
      <c r="B118" s="52" t="str">
        <f t="shared" si="4"/>
        <v>1441|1440011|0|0|3589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18125161000177</v>
      </c>
      <c r="H118" s="37" t="s">
        <v>346</v>
      </c>
      <c r="I118" s="36">
        <v>0</v>
      </c>
      <c r="J118" s="36" t="s">
        <v>322</v>
      </c>
      <c r="K118" s="38">
        <v>45812</v>
      </c>
      <c r="L118" s="36">
        <v>3589</v>
      </c>
      <c r="M118" s="73">
        <f t="shared" si="5"/>
        <v>227.33</v>
      </c>
      <c r="N118" s="39">
        <v>227.33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1441|1440011|0|0|18128207000101|0|161,53</v>
      </c>
      <c r="B119" s="52" t="str">
        <f t="shared" si="4"/>
        <v>1441|1440011|0|0|2745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18128207000101</v>
      </c>
      <c r="H119" s="37" t="s">
        <v>347</v>
      </c>
      <c r="I119" s="36">
        <v>0</v>
      </c>
      <c r="J119" s="36" t="s">
        <v>322</v>
      </c>
      <c r="K119" s="38">
        <v>45784</v>
      </c>
      <c r="L119" s="36">
        <v>2745</v>
      </c>
      <c r="M119" s="73">
        <f t="shared" si="5"/>
        <v>161.53</v>
      </c>
      <c r="N119" s="39">
        <v>161.53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1441|1440011|0|0|18128207000101|0|12,7</v>
      </c>
      <c r="B120" s="52" t="str">
        <f t="shared" si="4"/>
        <v>1441|1440011|0|0|2746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18128207000101</v>
      </c>
      <c r="H120" s="37" t="s">
        <v>347</v>
      </c>
      <c r="I120" s="36">
        <v>0</v>
      </c>
      <c r="J120" s="36" t="s">
        <v>322</v>
      </c>
      <c r="K120" s="38">
        <v>45784</v>
      </c>
      <c r="L120" s="36">
        <v>2746</v>
      </c>
      <c r="M120" s="73">
        <f t="shared" si="5"/>
        <v>12.7</v>
      </c>
      <c r="N120" s="39">
        <v>12.7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1441|1440011|0|0|18128207000101|0|151</v>
      </c>
      <c r="B121" s="52" t="str">
        <f t="shared" si="4"/>
        <v>1441|1440011|0|0|3468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18128207000101</v>
      </c>
      <c r="H121" s="37" t="s">
        <v>347</v>
      </c>
      <c r="I121" s="36">
        <v>0</v>
      </c>
      <c r="J121" s="36" t="s">
        <v>322</v>
      </c>
      <c r="K121" s="38">
        <v>45810</v>
      </c>
      <c r="L121" s="36">
        <v>3468</v>
      </c>
      <c r="M121" s="73">
        <f t="shared" si="5"/>
        <v>151</v>
      </c>
      <c r="N121" s="39">
        <v>151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1441|1440011|0|0|18128207000101|0|13,37</v>
      </c>
      <c r="B122" s="52" t="str">
        <f t="shared" si="4"/>
        <v>1441|1440011|0|0|3470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18128207000101</v>
      </c>
      <c r="H122" s="37" t="s">
        <v>347</v>
      </c>
      <c r="I122" s="36">
        <v>0</v>
      </c>
      <c r="J122" s="36" t="s">
        <v>322</v>
      </c>
      <c r="K122" s="38">
        <v>45810</v>
      </c>
      <c r="L122" s="36">
        <v>3470</v>
      </c>
      <c r="M122" s="73">
        <f t="shared" si="5"/>
        <v>13.37</v>
      </c>
      <c r="N122" s="39">
        <v>13.37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1441|1440011|0|0|18132449000179|0|628,87</v>
      </c>
      <c r="B123" s="52" t="str">
        <f t="shared" si="4"/>
        <v>1441|1440011|0|0|2873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18132449000179</v>
      </c>
      <c r="H123" s="37" t="s">
        <v>348</v>
      </c>
      <c r="I123" s="36">
        <v>0</v>
      </c>
      <c r="J123" s="36" t="s">
        <v>322</v>
      </c>
      <c r="K123" s="38">
        <v>45789</v>
      </c>
      <c r="L123" s="36">
        <v>2873</v>
      </c>
      <c r="M123" s="73">
        <f t="shared" si="5"/>
        <v>628.87</v>
      </c>
      <c r="N123" s="39">
        <v>628.87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1441|1440011|0|0|18132449000179|0|229,29</v>
      </c>
      <c r="B124" s="52" t="str">
        <f t="shared" si="4"/>
        <v>1441|1440011|0|0|2874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18132449000179</v>
      </c>
      <c r="H124" s="37" t="s">
        <v>348</v>
      </c>
      <c r="I124" s="36">
        <v>0</v>
      </c>
      <c r="J124" s="36" t="s">
        <v>322</v>
      </c>
      <c r="K124" s="38">
        <v>45789</v>
      </c>
      <c r="L124" s="36">
        <v>2874</v>
      </c>
      <c r="M124" s="73">
        <f t="shared" si="5"/>
        <v>229.29</v>
      </c>
      <c r="N124" s="39">
        <v>229.29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1441|1440011|0|0|18132449000179|0|858,16</v>
      </c>
      <c r="B125" s="52" t="str">
        <f t="shared" si="4"/>
        <v>1441|1440011|0|0|3572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18132449000179</v>
      </c>
      <c r="H125" s="37" t="s">
        <v>348</v>
      </c>
      <c r="I125" s="36">
        <v>0</v>
      </c>
      <c r="J125" s="36" t="s">
        <v>322</v>
      </c>
      <c r="K125" s="38">
        <v>45812</v>
      </c>
      <c r="L125" s="36">
        <v>3572</v>
      </c>
      <c r="M125" s="73">
        <f t="shared" si="5"/>
        <v>858.16</v>
      </c>
      <c r="N125" s="39">
        <v>858.16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1441|1440011|0|0|18133306000181|0|115,03</v>
      </c>
      <c r="B126" s="52" t="str">
        <f t="shared" si="4"/>
        <v>1441|1440011|0|0|2836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18133306000181</v>
      </c>
      <c r="H126" s="37" t="s">
        <v>349</v>
      </c>
      <c r="I126" s="36">
        <v>0</v>
      </c>
      <c r="J126" s="36" t="s">
        <v>322</v>
      </c>
      <c r="K126" s="38">
        <v>45789</v>
      </c>
      <c r="L126" s="36">
        <v>2836</v>
      </c>
      <c r="M126" s="73">
        <f t="shared" si="5"/>
        <v>115.03</v>
      </c>
      <c r="N126" s="39">
        <v>115.03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1441|1440011|0|0|18133306000181|0|174,9</v>
      </c>
      <c r="B127" s="52" t="str">
        <f t="shared" si="4"/>
        <v>1441|1440011|0|0|3529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18133306000181</v>
      </c>
      <c r="H127" s="37" t="s">
        <v>349</v>
      </c>
      <c r="I127" s="36">
        <v>0</v>
      </c>
      <c r="J127" s="36" t="s">
        <v>322</v>
      </c>
      <c r="K127" s="38">
        <v>45811</v>
      </c>
      <c r="L127" s="36">
        <v>3529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1441|1440011|0|0|18137927000133|0|174,23</v>
      </c>
      <c r="B128" s="52" t="str">
        <f t="shared" si="4"/>
        <v>1441|1440011|0|0|2863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18137927000133</v>
      </c>
      <c r="H128" s="37" t="s">
        <v>350</v>
      </c>
      <c r="I128" s="36">
        <v>0</v>
      </c>
      <c r="J128" s="36" t="s">
        <v>322</v>
      </c>
      <c r="K128" s="38">
        <v>45789</v>
      </c>
      <c r="L128" s="36">
        <v>2863</v>
      </c>
      <c r="M128" s="73">
        <f t="shared" si="5"/>
        <v>174.23</v>
      </c>
      <c r="N128" s="39">
        <v>174.23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1441|1440011|0|0|18137927000133|0|174,9</v>
      </c>
      <c r="B129" s="52" t="str">
        <f t="shared" si="4"/>
        <v>1441|1440011|0|0|3550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18137927000133</v>
      </c>
      <c r="H129" s="37" t="s">
        <v>350</v>
      </c>
      <c r="I129" s="36">
        <v>0</v>
      </c>
      <c r="J129" s="36" t="s">
        <v>322</v>
      </c>
      <c r="K129" s="38">
        <v>45811</v>
      </c>
      <c r="L129" s="36">
        <v>3550</v>
      </c>
      <c r="M129" s="73">
        <f t="shared" si="5"/>
        <v>174.9</v>
      </c>
      <c r="N129" s="39">
        <v>174.9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1441|1440011|0|0|18140756000100|0|114,85</v>
      </c>
      <c r="B130" s="52" t="str">
        <f t="shared" si="4"/>
        <v>1441|1440011|0|0|2825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18140756000100</v>
      </c>
      <c r="H130" s="37" t="s">
        <v>351</v>
      </c>
      <c r="I130" s="36">
        <v>0</v>
      </c>
      <c r="J130" s="36" t="s">
        <v>322</v>
      </c>
      <c r="K130" s="38">
        <v>45789</v>
      </c>
      <c r="L130" s="36">
        <v>2825</v>
      </c>
      <c r="M130" s="73">
        <f t="shared" si="5"/>
        <v>114.85</v>
      </c>
      <c r="N130" s="39">
        <v>114.85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1441|1440011|0|0|18140756000100|0|87,37</v>
      </c>
      <c r="B131" s="52" t="str">
        <f t="shared" si="4"/>
        <v>1441|1440011|0|0|2827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18140756000100</v>
      </c>
      <c r="H131" s="37" t="s">
        <v>351</v>
      </c>
      <c r="I131" s="36">
        <v>0</v>
      </c>
      <c r="J131" s="36" t="s">
        <v>322</v>
      </c>
      <c r="K131" s="38">
        <v>45789</v>
      </c>
      <c r="L131" s="36">
        <v>2827</v>
      </c>
      <c r="M131" s="73">
        <f t="shared" si="5"/>
        <v>87.37</v>
      </c>
      <c r="N131" s="39">
        <v>87.37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1441|1440011|0|0|18140756000100|0|87,54</v>
      </c>
      <c r="B132" s="52" t="str">
        <f t="shared" si="4"/>
        <v>1441|1440011|0|0|3521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18140756000100</v>
      </c>
      <c r="H132" s="37" t="s">
        <v>351</v>
      </c>
      <c r="I132" s="36">
        <v>0</v>
      </c>
      <c r="J132" s="36" t="s">
        <v>322</v>
      </c>
      <c r="K132" s="38">
        <v>45811</v>
      </c>
      <c r="L132" s="36">
        <v>3521</v>
      </c>
      <c r="M132" s="73">
        <f t="shared" si="5"/>
        <v>87.54</v>
      </c>
      <c r="N132" s="39">
        <v>87.54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1441|1440011|0|0|18140756000100|0|115,29</v>
      </c>
      <c r="B133" s="52" t="str">
        <f t="shared" ref="B133:B196" si="7">C133&amp;"|"&amp;D133&amp;"|"&amp;E133&amp;"|"&amp;F133&amp;"|"&amp;L133</f>
        <v>1441|1440011|0|0|3523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18140756000100</v>
      </c>
      <c r="H133" s="37" t="s">
        <v>351</v>
      </c>
      <c r="I133" s="36">
        <v>0</v>
      </c>
      <c r="J133" s="36" t="s">
        <v>322</v>
      </c>
      <c r="K133" s="38">
        <v>45811</v>
      </c>
      <c r="L133" s="36">
        <v>3523</v>
      </c>
      <c r="M133" s="73">
        <f t="shared" si="5"/>
        <v>115.29</v>
      </c>
      <c r="N133" s="39">
        <v>115.29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1441|1440011|0|0|18140764000148|0|174,23</v>
      </c>
      <c r="B134" s="52" t="str">
        <f t="shared" si="7"/>
        <v>1441|1440011|0|0|2742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18140764000148</v>
      </c>
      <c r="H134" s="37" t="s">
        <v>352</v>
      </c>
      <c r="I134" s="36">
        <v>0</v>
      </c>
      <c r="J134" s="36" t="s">
        <v>322</v>
      </c>
      <c r="K134" s="38">
        <v>45784</v>
      </c>
      <c r="L134" s="36">
        <v>2742</v>
      </c>
      <c r="M134" s="73">
        <f t="shared" ref="M134:M197" si="8">N134+O134</f>
        <v>174.23</v>
      </c>
      <c r="N134" s="39">
        <v>174.23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1441|1440011|0|0|18140764000148|0|115,7</v>
      </c>
      <c r="B135" s="52" t="str">
        <f t="shared" si="7"/>
        <v>1441|1440011|0|0|3463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18140764000148</v>
      </c>
      <c r="H135" s="37" t="s">
        <v>352</v>
      </c>
      <c r="I135" s="36">
        <v>0</v>
      </c>
      <c r="J135" s="36" t="s">
        <v>322</v>
      </c>
      <c r="K135" s="38">
        <v>45810</v>
      </c>
      <c r="L135" s="36">
        <v>3463</v>
      </c>
      <c r="M135" s="73">
        <f t="shared" si="8"/>
        <v>115.7</v>
      </c>
      <c r="N135" s="39">
        <v>115.7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1441|1440011|0|0|18188219000121|0|333,12</v>
      </c>
      <c r="B136" s="52" t="str">
        <f t="shared" si="7"/>
        <v>1441|1440011|0|0|2803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18188219000121</v>
      </c>
      <c r="H136" s="37" t="s">
        <v>353</v>
      </c>
      <c r="I136" s="36">
        <v>0</v>
      </c>
      <c r="J136" s="36" t="s">
        <v>322</v>
      </c>
      <c r="K136" s="38">
        <v>45785</v>
      </c>
      <c r="L136" s="36">
        <v>2803</v>
      </c>
      <c r="M136" s="73">
        <f t="shared" si="8"/>
        <v>333.12</v>
      </c>
      <c r="N136" s="39">
        <v>333.12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1441|1440011|0|0|18188219000121|0|340,52</v>
      </c>
      <c r="B137" s="52" t="str">
        <f t="shared" si="7"/>
        <v>1441|1440011|0|0|3498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18188219000121</v>
      </c>
      <c r="H137" s="37" t="s">
        <v>353</v>
      </c>
      <c r="I137" s="36">
        <v>0</v>
      </c>
      <c r="J137" s="36" t="s">
        <v>322</v>
      </c>
      <c r="K137" s="38">
        <v>45811</v>
      </c>
      <c r="L137" s="36">
        <v>3498</v>
      </c>
      <c r="M137" s="73">
        <f t="shared" si="8"/>
        <v>340.52</v>
      </c>
      <c r="N137" s="39">
        <v>340.52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1441|1440011|0|0|18192898000102|0|306,76</v>
      </c>
      <c r="B138" s="52" t="str">
        <f t="shared" si="7"/>
        <v>1441|1440011|0|0|2857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18192898000102</v>
      </c>
      <c r="H138" s="37" t="s">
        <v>354</v>
      </c>
      <c r="I138" s="36">
        <v>0</v>
      </c>
      <c r="J138" s="36" t="s">
        <v>322</v>
      </c>
      <c r="K138" s="38">
        <v>45789</v>
      </c>
      <c r="L138" s="36">
        <v>2857</v>
      </c>
      <c r="M138" s="73">
        <f t="shared" si="8"/>
        <v>306.76</v>
      </c>
      <c r="N138" s="39">
        <v>306.76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1441|1440011|0|0|18192898000102|0|306,76</v>
      </c>
      <c r="B139" s="52" t="str">
        <f t="shared" si="7"/>
        <v>1441|1440011|0|0|3554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18192898000102</v>
      </c>
      <c r="H139" s="37" t="s">
        <v>354</v>
      </c>
      <c r="I139" s="36">
        <v>0</v>
      </c>
      <c r="J139" s="36" t="s">
        <v>322</v>
      </c>
      <c r="K139" s="38">
        <v>45811</v>
      </c>
      <c r="L139" s="36">
        <v>3554</v>
      </c>
      <c r="M139" s="73">
        <f t="shared" si="8"/>
        <v>306.76</v>
      </c>
      <c r="N139" s="39">
        <v>306.76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1441|1440011|0|0|18239590000175|0|306,76</v>
      </c>
      <c r="B140" s="52" t="str">
        <f t="shared" si="7"/>
        <v>1441|1440011|0|0|2777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18239590000175</v>
      </c>
      <c r="H140" s="37" t="s">
        <v>355</v>
      </c>
      <c r="I140" s="36">
        <v>0</v>
      </c>
      <c r="J140" s="36" t="s">
        <v>322</v>
      </c>
      <c r="K140" s="38">
        <v>45785</v>
      </c>
      <c r="L140" s="36">
        <v>2777</v>
      </c>
      <c r="M140" s="73">
        <f t="shared" si="8"/>
        <v>306.76</v>
      </c>
      <c r="N140" s="39">
        <v>306.76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1441|1440011|0|0|18239590000175|0|308,1</v>
      </c>
      <c r="B141" s="52" t="str">
        <f t="shared" si="7"/>
        <v>1441|1440011|0|0|3475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18239590000175</v>
      </c>
      <c r="H141" s="37" t="s">
        <v>355</v>
      </c>
      <c r="I141" s="36">
        <v>0</v>
      </c>
      <c r="J141" s="36" t="s">
        <v>322</v>
      </c>
      <c r="K141" s="38">
        <v>45810</v>
      </c>
      <c r="L141" s="36">
        <v>3475</v>
      </c>
      <c r="M141" s="73">
        <f t="shared" si="8"/>
        <v>308.10000000000002</v>
      </c>
      <c r="N141" s="39">
        <v>308.10000000000002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1441|1440011|0|0|18240119000105|0|169,39</v>
      </c>
      <c r="B142" s="52" t="str">
        <f t="shared" si="7"/>
        <v>1441|1440011|0|0|2693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18240119000105</v>
      </c>
      <c r="H142" s="37" t="s">
        <v>356</v>
      </c>
      <c r="I142" s="36">
        <v>0</v>
      </c>
      <c r="J142" s="36" t="s">
        <v>322</v>
      </c>
      <c r="K142" s="38">
        <v>45784</v>
      </c>
      <c r="L142" s="36">
        <v>2693</v>
      </c>
      <c r="M142" s="73">
        <f t="shared" si="8"/>
        <v>169.39</v>
      </c>
      <c r="N142" s="39">
        <v>169.39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1441|1440011|0|0|18240119000105|0|656,88</v>
      </c>
      <c r="B143" s="52" t="str">
        <f t="shared" si="7"/>
        <v>1441|1440011|0|0|2806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18240119000105</v>
      </c>
      <c r="H143" s="37" t="s">
        <v>356</v>
      </c>
      <c r="I143" s="36">
        <v>0</v>
      </c>
      <c r="J143" s="36" t="s">
        <v>322</v>
      </c>
      <c r="K143" s="38">
        <v>45785</v>
      </c>
      <c r="L143" s="36">
        <v>2806</v>
      </c>
      <c r="M143" s="73">
        <f t="shared" si="8"/>
        <v>656.88</v>
      </c>
      <c r="N143" s="39">
        <v>656.88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1441|1440011|0|0|18240119000105|0|601,97</v>
      </c>
      <c r="B144" s="52" t="str">
        <f t="shared" si="7"/>
        <v>1441|1440011|0|0|3501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18240119000105</v>
      </c>
      <c r="H144" s="37" t="s">
        <v>356</v>
      </c>
      <c r="I144" s="36">
        <v>0</v>
      </c>
      <c r="J144" s="36" t="s">
        <v>322</v>
      </c>
      <c r="K144" s="38">
        <v>45811</v>
      </c>
      <c r="L144" s="36">
        <v>3501</v>
      </c>
      <c r="M144" s="73">
        <f t="shared" si="8"/>
        <v>601.97</v>
      </c>
      <c r="N144" s="39">
        <v>601.97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1441|1440011|0|0|18240119000105|0|169,39</v>
      </c>
      <c r="B145" s="52" t="str">
        <f t="shared" si="7"/>
        <v>1441|1440011|0|0|3602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18240119000105</v>
      </c>
      <c r="H145" s="37" t="s">
        <v>356</v>
      </c>
      <c r="I145" s="36">
        <v>0</v>
      </c>
      <c r="J145" s="36" t="s">
        <v>322</v>
      </c>
      <c r="K145" s="38">
        <v>45813</v>
      </c>
      <c r="L145" s="36">
        <v>3602</v>
      </c>
      <c r="M145" s="73">
        <f t="shared" si="8"/>
        <v>169.39</v>
      </c>
      <c r="N145" s="39">
        <v>169.39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1441|1440011|0|0|18241349000180|0|440,36</v>
      </c>
      <c r="B146" s="52" t="str">
        <f t="shared" si="7"/>
        <v>1441|1440011|0|0|2804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18241349000180</v>
      </c>
      <c r="H146" s="37" t="s">
        <v>357</v>
      </c>
      <c r="I146" s="36">
        <v>0</v>
      </c>
      <c r="J146" s="36" t="s">
        <v>322</v>
      </c>
      <c r="K146" s="38">
        <v>45785</v>
      </c>
      <c r="L146" s="36">
        <v>2804</v>
      </c>
      <c r="M146" s="73">
        <f t="shared" si="8"/>
        <v>440.36</v>
      </c>
      <c r="N146" s="39">
        <v>440.36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1441|1440011|0|0|18241349000180|0|435,7</v>
      </c>
      <c r="B147" s="52" t="str">
        <f t="shared" si="7"/>
        <v>1441|1440011|0|0|3499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18241349000180</v>
      </c>
      <c r="H147" s="37" t="s">
        <v>357</v>
      </c>
      <c r="I147" s="36">
        <v>0</v>
      </c>
      <c r="J147" s="36" t="s">
        <v>322</v>
      </c>
      <c r="K147" s="38">
        <v>45811</v>
      </c>
      <c r="L147" s="36">
        <v>3499</v>
      </c>
      <c r="M147" s="73">
        <f t="shared" si="8"/>
        <v>435.7</v>
      </c>
      <c r="N147" s="39">
        <v>435.7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1441|1440011|0|0|18241372000175|0|79,82</v>
      </c>
      <c r="B148" s="52" t="str">
        <f t="shared" si="7"/>
        <v>1441|1440011|0|0|2759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18241372000175</v>
      </c>
      <c r="H148" s="37" t="s">
        <v>358</v>
      </c>
      <c r="I148" s="36">
        <v>0</v>
      </c>
      <c r="J148" s="36" t="s">
        <v>322</v>
      </c>
      <c r="K148" s="38">
        <v>45784</v>
      </c>
      <c r="L148" s="36">
        <v>2759</v>
      </c>
      <c r="M148" s="73">
        <f t="shared" si="8"/>
        <v>79.819999999999993</v>
      </c>
      <c r="N148" s="39">
        <v>79.819999999999993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1441|1440011|0|0|18241372000175|0|35,03</v>
      </c>
      <c r="B149" s="52" t="str">
        <f t="shared" si="7"/>
        <v>1441|1440011|0|0|3443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18241372000175</v>
      </c>
      <c r="H149" s="37" t="s">
        <v>358</v>
      </c>
      <c r="I149" s="36">
        <v>0</v>
      </c>
      <c r="J149" s="36" t="s">
        <v>322</v>
      </c>
      <c r="K149" s="38">
        <v>45810</v>
      </c>
      <c r="L149" s="36">
        <v>3443</v>
      </c>
      <c r="M149" s="73">
        <f t="shared" si="8"/>
        <v>35.03</v>
      </c>
      <c r="N149" s="39">
        <v>35.03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1441|1440011|0|0|18241380000111|0|174,23</v>
      </c>
      <c r="B150" s="52" t="str">
        <f t="shared" si="7"/>
        <v>1441|1440011|0|0|2732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18241380000111</v>
      </c>
      <c r="H150" s="37" t="s">
        <v>359</v>
      </c>
      <c r="I150" s="36">
        <v>0</v>
      </c>
      <c r="J150" s="36" t="s">
        <v>322</v>
      </c>
      <c r="K150" s="38">
        <v>45784</v>
      </c>
      <c r="L150" s="36">
        <v>2732</v>
      </c>
      <c r="M150" s="73">
        <f t="shared" si="8"/>
        <v>174.23</v>
      </c>
      <c r="N150" s="39">
        <v>174.23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1441|1440011|0|0|18241380000111|0|174,89</v>
      </c>
      <c r="B151" s="52" t="str">
        <f t="shared" si="7"/>
        <v>1441|1440011|0|0|3429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18241380000111</v>
      </c>
      <c r="H151" s="37" t="s">
        <v>359</v>
      </c>
      <c r="I151" s="36">
        <v>0</v>
      </c>
      <c r="J151" s="36" t="s">
        <v>322</v>
      </c>
      <c r="K151" s="38">
        <v>45810</v>
      </c>
      <c r="L151" s="36">
        <v>3429</v>
      </c>
      <c r="M151" s="73">
        <f t="shared" si="8"/>
        <v>174.89</v>
      </c>
      <c r="N151" s="39">
        <v>174.89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1441|1440011|0|0|18241745000108|0|168,53</v>
      </c>
      <c r="B152" s="52" t="str">
        <f t="shared" si="7"/>
        <v>1441|1440011|0|0|2641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18241745000108</v>
      </c>
      <c r="H152" s="37" t="s">
        <v>360</v>
      </c>
      <c r="I152" s="36">
        <v>0</v>
      </c>
      <c r="J152" s="36" t="s">
        <v>322</v>
      </c>
      <c r="K152" s="38">
        <v>45782</v>
      </c>
      <c r="L152" s="36">
        <v>2641</v>
      </c>
      <c r="M152" s="73">
        <f t="shared" si="8"/>
        <v>168.53</v>
      </c>
      <c r="N152" s="39">
        <v>168.53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1441|1440011|0|0|18241745000108|0|666,37</v>
      </c>
      <c r="B153" s="52" t="str">
        <f t="shared" si="7"/>
        <v>1441|1440011|0|0|2740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18241745000108</v>
      </c>
      <c r="H153" s="37" t="s">
        <v>360</v>
      </c>
      <c r="I153" s="36">
        <v>0</v>
      </c>
      <c r="J153" s="36" t="s">
        <v>322</v>
      </c>
      <c r="K153" s="38">
        <v>45784</v>
      </c>
      <c r="L153" s="36">
        <v>2740</v>
      </c>
      <c r="M153" s="73">
        <f t="shared" si="8"/>
        <v>666.37</v>
      </c>
      <c r="N153" s="39">
        <v>666.37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1441|1440011|0|0|18241745000108|0|666,37</v>
      </c>
      <c r="B154" s="52" t="str">
        <f t="shared" si="7"/>
        <v>1441|1440011|0|0|3457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18241745000108</v>
      </c>
      <c r="H154" s="37" t="s">
        <v>360</v>
      </c>
      <c r="I154" s="36">
        <v>0</v>
      </c>
      <c r="J154" s="36" t="s">
        <v>322</v>
      </c>
      <c r="K154" s="38">
        <v>45810</v>
      </c>
      <c r="L154" s="36">
        <v>3457</v>
      </c>
      <c r="M154" s="73">
        <f t="shared" si="8"/>
        <v>666.37</v>
      </c>
      <c r="N154" s="39">
        <v>666.37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1441|1440011|0|0|18241745000108|0|168,53</v>
      </c>
      <c r="B155" s="52" t="str">
        <f t="shared" si="7"/>
        <v>1441|1440011|0|0|3583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18241745000108</v>
      </c>
      <c r="H155" s="37" t="s">
        <v>360</v>
      </c>
      <c r="I155" s="36">
        <v>0</v>
      </c>
      <c r="J155" s="36" t="s">
        <v>322</v>
      </c>
      <c r="K155" s="38">
        <v>45812</v>
      </c>
      <c r="L155" s="36">
        <v>3583</v>
      </c>
      <c r="M155" s="73">
        <f t="shared" si="8"/>
        <v>168.53</v>
      </c>
      <c r="N155" s="39">
        <v>168.53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1441|1440011|0|0|18243220000101|0|222,18</v>
      </c>
      <c r="B156" s="52" t="str">
        <f t="shared" si="7"/>
        <v>1441|1440011|0|0|2824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18243220000101</v>
      </c>
      <c r="H156" s="37" t="s">
        <v>361</v>
      </c>
      <c r="I156" s="36">
        <v>0</v>
      </c>
      <c r="J156" s="36" t="s">
        <v>322</v>
      </c>
      <c r="K156" s="38">
        <v>45789</v>
      </c>
      <c r="L156" s="36">
        <v>2824</v>
      </c>
      <c r="M156" s="73">
        <f t="shared" si="8"/>
        <v>222.18</v>
      </c>
      <c r="N156" s="39">
        <v>222.18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1441|1440011|0|0|18243220000101|0|302,86</v>
      </c>
      <c r="B157" s="52" t="str">
        <f t="shared" si="7"/>
        <v>1441|1440011|0|0|3518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18243220000101</v>
      </c>
      <c r="H157" s="37" t="s">
        <v>361</v>
      </c>
      <c r="I157" s="36">
        <v>0</v>
      </c>
      <c r="J157" s="36" t="s">
        <v>322</v>
      </c>
      <c r="K157" s="38">
        <v>45811</v>
      </c>
      <c r="L157" s="36">
        <v>3518</v>
      </c>
      <c r="M157" s="73">
        <f t="shared" si="8"/>
        <v>302.86</v>
      </c>
      <c r="N157" s="39">
        <v>302.86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1441|1440011|0|0|18244376000107|0|804,3</v>
      </c>
      <c r="B158" s="52" t="str">
        <f t="shared" si="7"/>
        <v>1441|1440011|0|0|2844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18244376000107</v>
      </c>
      <c r="H158" s="37" t="s">
        <v>362</v>
      </c>
      <c r="I158" s="36">
        <v>0</v>
      </c>
      <c r="J158" s="36" t="s">
        <v>322</v>
      </c>
      <c r="K158" s="38">
        <v>45789</v>
      </c>
      <c r="L158" s="36">
        <v>2844</v>
      </c>
      <c r="M158" s="73">
        <f t="shared" si="8"/>
        <v>804.3</v>
      </c>
      <c r="N158" s="39">
        <v>804.3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1441|1440011|0|0|18244376000107|0|821,88</v>
      </c>
      <c r="B159" s="52" t="str">
        <f t="shared" si="7"/>
        <v>1441|1440011|0|0|3567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18244376000107</v>
      </c>
      <c r="H159" s="37" t="s">
        <v>362</v>
      </c>
      <c r="I159" s="36">
        <v>0</v>
      </c>
      <c r="J159" s="36" t="s">
        <v>322</v>
      </c>
      <c r="K159" s="38">
        <v>45812</v>
      </c>
      <c r="L159" s="36">
        <v>3567</v>
      </c>
      <c r="M159" s="73">
        <f t="shared" si="8"/>
        <v>821.88</v>
      </c>
      <c r="N159" s="39">
        <v>821.88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1441|1440011|0|0|18245167000188|0|254,2</v>
      </c>
      <c r="B160" s="52" t="str">
        <f t="shared" si="7"/>
        <v>1441|1440011|0|0|2871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18245167000188</v>
      </c>
      <c r="H160" s="37" t="s">
        <v>363</v>
      </c>
      <c r="I160" s="36">
        <v>0</v>
      </c>
      <c r="J160" s="36" t="s">
        <v>322</v>
      </c>
      <c r="K160" s="38">
        <v>45789</v>
      </c>
      <c r="L160" s="36">
        <v>2871</v>
      </c>
      <c r="M160" s="73">
        <f t="shared" si="8"/>
        <v>254.2</v>
      </c>
      <c r="N160" s="39">
        <v>254.2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1441|1440011|0|0|18245167000188|0|255,3</v>
      </c>
      <c r="B161" s="52" t="str">
        <f t="shared" si="7"/>
        <v>1441|1440011|0|0|3571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18245167000188</v>
      </c>
      <c r="H161" s="37" t="s">
        <v>363</v>
      </c>
      <c r="I161" s="36">
        <v>0</v>
      </c>
      <c r="J161" s="36" t="s">
        <v>322</v>
      </c>
      <c r="K161" s="38">
        <v>45812</v>
      </c>
      <c r="L161" s="36">
        <v>3571</v>
      </c>
      <c r="M161" s="73">
        <f t="shared" si="8"/>
        <v>255.3</v>
      </c>
      <c r="N161" s="39">
        <v>255.3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1441|1440011|0|0|18278051000145|0|674,68</v>
      </c>
      <c r="B162" s="52" t="str">
        <f t="shared" si="7"/>
        <v>1441|1440011|0|0|2739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18278051000145</v>
      </c>
      <c r="H162" s="37" t="s">
        <v>364</v>
      </c>
      <c r="I162" s="36">
        <v>0</v>
      </c>
      <c r="J162" s="36" t="s">
        <v>322</v>
      </c>
      <c r="K162" s="38">
        <v>45784</v>
      </c>
      <c r="L162" s="36">
        <v>2739</v>
      </c>
      <c r="M162" s="73">
        <f t="shared" si="8"/>
        <v>674.68</v>
      </c>
      <c r="N162" s="39">
        <v>674.68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1441|1440011|0|0|18278051000145|0|643,99</v>
      </c>
      <c r="B163" s="52" t="str">
        <f t="shared" si="7"/>
        <v>1441|1440011|0|0|3456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18278051000145</v>
      </c>
      <c r="H163" s="37" t="s">
        <v>364</v>
      </c>
      <c r="I163" s="36">
        <v>0</v>
      </c>
      <c r="J163" s="36" t="s">
        <v>322</v>
      </c>
      <c r="K163" s="38">
        <v>45810</v>
      </c>
      <c r="L163" s="36">
        <v>3456</v>
      </c>
      <c r="M163" s="73">
        <f t="shared" si="8"/>
        <v>643.99</v>
      </c>
      <c r="N163" s="39">
        <v>643.99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1441|1440011|0|0|18291351000164|0|111,4</v>
      </c>
      <c r="B164" s="52" t="str">
        <f t="shared" si="7"/>
        <v>1441|1440011|0|0|2692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18291351000164</v>
      </c>
      <c r="H164" s="37" t="s">
        <v>365</v>
      </c>
      <c r="I164" s="36">
        <v>0</v>
      </c>
      <c r="J164" s="36" t="s">
        <v>322</v>
      </c>
      <c r="K164" s="38">
        <v>45784</v>
      </c>
      <c r="L164" s="36">
        <v>2692</v>
      </c>
      <c r="M164" s="73">
        <f t="shared" si="8"/>
        <v>111.4</v>
      </c>
      <c r="N164" s="39">
        <v>111.4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1441|1440011|0|0|18291351000164|0|823,85</v>
      </c>
      <c r="B165" s="52" t="str">
        <f t="shared" si="7"/>
        <v>1441|1440011|0|0|2835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18291351000164</v>
      </c>
      <c r="H165" s="37" t="s">
        <v>365</v>
      </c>
      <c r="I165" s="36">
        <v>0</v>
      </c>
      <c r="J165" s="36" t="s">
        <v>322</v>
      </c>
      <c r="K165" s="38">
        <v>45789</v>
      </c>
      <c r="L165" s="36">
        <v>2835</v>
      </c>
      <c r="M165" s="73">
        <f t="shared" si="8"/>
        <v>823.85</v>
      </c>
      <c r="N165" s="39">
        <v>823.85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1441|1440011|0|0|18291351000164|0|688,64</v>
      </c>
      <c r="B166" s="52" t="str">
        <f t="shared" si="7"/>
        <v>1441|1440011|0|0|3528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18291351000164</v>
      </c>
      <c r="H166" s="37" t="s">
        <v>365</v>
      </c>
      <c r="I166" s="36">
        <v>0</v>
      </c>
      <c r="J166" s="36" t="s">
        <v>322</v>
      </c>
      <c r="K166" s="38">
        <v>45811</v>
      </c>
      <c r="L166" s="36">
        <v>3528</v>
      </c>
      <c r="M166" s="73">
        <f t="shared" si="8"/>
        <v>688.64</v>
      </c>
      <c r="N166" s="39">
        <v>688.64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1441|1440011|0|0|18291351000164|0|111,4</v>
      </c>
      <c r="B167" s="52" t="str">
        <f t="shared" si="7"/>
        <v>1441|1440011|0|0|3596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18291351000164</v>
      </c>
      <c r="H167" s="37" t="s">
        <v>365</v>
      </c>
      <c r="I167" s="36">
        <v>0</v>
      </c>
      <c r="J167" s="36" t="s">
        <v>322</v>
      </c>
      <c r="K167" s="38">
        <v>45813</v>
      </c>
      <c r="L167" s="36">
        <v>3596</v>
      </c>
      <c r="M167" s="73">
        <f t="shared" si="8"/>
        <v>111.4</v>
      </c>
      <c r="N167" s="39">
        <v>111.4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1441|1440011|0|0|18291377000102|0|114,85</v>
      </c>
      <c r="B168" s="52" t="str">
        <f t="shared" si="7"/>
        <v>1441|1440011|0|0|2832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18291377000102</v>
      </c>
      <c r="H168" s="37" t="s">
        <v>366</v>
      </c>
      <c r="I168" s="36">
        <v>0</v>
      </c>
      <c r="J168" s="36" t="s">
        <v>322</v>
      </c>
      <c r="K168" s="38">
        <v>45789</v>
      </c>
      <c r="L168" s="36">
        <v>2832</v>
      </c>
      <c r="M168" s="73">
        <f t="shared" si="8"/>
        <v>114.85</v>
      </c>
      <c r="N168" s="39">
        <v>114.85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1441|1440011|0|0|18291377000102|0|115,29</v>
      </c>
      <c r="B169" s="52" t="str">
        <f t="shared" si="7"/>
        <v>1441|1440011|0|0|3574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18291377000102</v>
      </c>
      <c r="H169" s="37" t="s">
        <v>366</v>
      </c>
      <c r="I169" s="36">
        <v>0</v>
      </c>
      <c r="J169" s="36" t="s">
        <v>322</v>
      </c>
      <c r="K169" s="38">
        <v>45812</v>
      </c>
      <c r="L169" s="36">
        <v>3574</v>
      </c>
      <c r="M169" s="73">
        <f t="shared" si="8"/>
        <v>115.29</v>
      </c>
      <c r="N169" s="39">
        <v>115.29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1441|1440011|0|0|18291385000159|0|348,45</v>
      </c>
      <c r="B170" s="52" t="str">
        <f t="shared" si="7"/>
        <v>1441|1440011|0|0|2738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18291385000159</v>
      </c>
      <c r="H170" s="37" t="s">
        <v>367</v>
      </c>
      <c r="I170" s="36">
        <v>0</v>
      </c>
      <c r="J170" s="36" t="s">
        <v>322</v>
      </c>
      <c r="K170" s="38">
        <v>45784</v>
      </c>
      <c r="L170" s="36">
        <v>2738</v>
      </c>
      <c r="M170" s="73">
        <f t="shared" si="8"/>
        <v>348.45</v>
      </c>
      <c r="N170" s="39">
        <v>348.45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1441|1440011|0|0|18291385000159|0|343,74</v>
      </c>
      <c r="B171" s="52" t="str">
        <f t="shared" si="7"/>
        <v>1441|1440011|0|0|3452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18291385000159</v>
      </c>
      <c r="H171" s="37" t="s">
        <v>367</v>
      </c>
      <c r="I171" s="36">
        <v>0</v>
      </c>
      <c r="J171" s="36" t="s">
        <v>322</v>
      </c>
      <c r="K171" s="38">
        <v>45810</v>
      </c>
      <c r="L171" s="36">
        <v>3452</v>
      </c>
      <c r="M171" s="73">
        <f t="shared" si="8"/>
        <v>343.74</v>
      </c>
      <c r="N171" s="39">
        <v>343.74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1441|1440011|0|0|18295303000144|0|306,76</v>
      </c>
      <c r="B172" s="52" t="str">
        <f t="shared" si="7"/>
        <v>1441|1440011|0|0|2789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18295303000144</v>
      </c>
      <c r="H172" s="37" t="s">
        <v>368</v>
      </c>
      <c r="I172" s="36">
        <v>0</v>
      </c>
      <c r="J172" s="36" t="s">
        <v>322</v>
      </c>
      <c r="K172" s="38">
        <v>45785</v>
      </c>
      <c r="L172" s="36">
        <v>2789</v>
      </c>
      <c r="M172" s="73">
        <f t="shared" si="8"/>
        <v>306.76</v>
      </c>
      <c r="N172" s="39">
        <v>306.76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1441|1440011|0|0|18295303000144|0|307,81</v>
      </c>
      <c r="B173" s="52" t="str">
        <f t="shared" si="7"/>
        <v>1441|1440011|0|0|3492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18295303000144</v>
      </c>
      <c r="H173" s="37" t="s">
        <v>368</v>
      </c>
      <c r="I173" s="36">
        <v>0</v>
      </c>
      <c r="J173" s="36" t="s">
        <v>322</v>
      </c>
      <c r="K173" s="38">
        <v>45811</v>
      </c>
      <c r="L173" s="36">
        <v>3492</v>
      </c>
      <c r="M173" s="73">
        <f t="shared" si="8"/>
        <v>307.81</v>
      </c>
      <c r="N173" s="39">
        <v>307.81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1441|1440011|0|0|18295329000192|0|141,9</v>
      </c>
      <c r="B174" s="52" t="str">
        <f t="shared" si="7"/>
        <v>1441|1440011|0|0|2774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18295329000192</v>
      </c>
      <c r="H174" s="37" t="s">
        <v>369</v>
      </c>
      <c r="I174" s="36">
        <v>0</v>
      </c>
      <c r="J174" s="36" t="s">
        <v>322</v>
      </c>
      <c r="K174" s="38">
        <v>45785</v>
      </c>
      <c r="L174" s="36">
        <v>2774</v>
      </c>
      <c r="M174" s="73">
        <f t="shared" si="8"/>
        <v>141.9</v>
      </c>
      <c r="N174" s="39">
        <v>141.9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1441|1440011|0|0|18295329000192|0|115,29</v>
      </c>
      <c r="B175" s="52" t="str">
        <f t="shared" si="7"/>
        <v>1441|1440011|0|0|3558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18295329000192</v>
      </c>
      <c r="H175" s="37" t="s">
        <v>369</v>
      </c>
      <c r="I175" s="36">
        <v>0</v>
      </c>
      <c r="J175" s="36" t="s">
        <v>322</v>
      </c>
      <c r="K175" s="38">
        <v>45811</v>
      </c>
      <c r="L175" s="36">
        <v>3558</v>
      </c>
      <c r="M175" s="73">
        <f t="shared" si="8"/>
        <v>115.29</v>
      </c>
      <c r="N175" s="39">
        <v>115.29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1441|1440011|0|0|18299446000124|0|168,67</v>
      </c>
      <c r="B176" s="52" t="str">
        <f t="shared" si="7"/>
        <v>1441|1440011|0|0|2639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18299446000124</v>
      </c>
      <c r="H176" s="37" t="s">
        <v>370</v>
      </c>
      <c r="I176" s="36">
        <v>0</v>
      </c>
      <c r="J176" s="36" t="s">
        <v>322</v>
      </c>
      <c r="K176" s="38">
        <v>45782</v>
      </c>
      <c r="L176" s="36">
        <v>2639</v>
      </c>
      <c r="M176" s="73">
        <f t="shared" si="8"/>
        <v>168.67</v>
      </c>
      <c r="N176" s="39">
        <v>168.67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1441|1440011|0|0|18299446000124|0|253,62</v>
      </c>
      <c r="B177" s="52" t="str">
        <f t="shared" si="7"/>
        <v>1441|1440011|0|0|2730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18299446000124</v>
      </c>
      <c r="H177" s="37" t="s">
        <v>370</v>
      </c>
      <c r="I177" s="36">
        <v>0</v>
      </c>
      <c r="J177" s="36" t="s">
        <v>322</v>
      </c>
      <c r="K177" s="38">
        <v>45784</v>
      </c>
      <c r="L177" s="36">
        <v>2730</v>
      </c>
      <c r="M177" s="73">
        <f t="shared" si="8"/>
        <v>253.62</v>
      </c>
      <c r="N177" s="39">
        <v>253.62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1441|1440011|0|0|18299446000124|0|291,27</v>
      </c>
      <c r="B178" s="52" t="str">
        <f t="shared" si="7"/>
        <v>1441|1440011|0|0|3426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18299446000124</v>
      </c>
      <c r="H178" s="37" t="s">
        <v>370</v>
      </c>
      <c r="I178" s="36">
        <v>0</v>
      </c>
      <c r="J178" s="36" t="s">
        <v>322</v>
      </c>
      <c r="K178" s="38">
        <v>45810</v>
      </c>
      <c r="L178" s="36">
        <v>3426</v>
      </c>
      <c r="M178" s="73">
        <f t="shared" si="8"/>
        <v>291.27</v>
      </c>
      <c r="N178" s="39">
        <v>291.27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1441|1440011|0|0|18299446000124|0|168,67</v>
      </c>
      <c r="B179" s="52" t="str">
        <f t="shared" si="7"/>
        <v>1441|1440011|0|0|3581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18299446000124</v>
      </c>
      <c r="H179" s="37" t="s">
        <v>370</v>
      </c>
      <c r="I179" s="36">
        <v>0</v>
      </c>
      <c r="J179" s="36" t="s">
        <v>322</v>
      </c>
      <c r="K179" s="38">
        <v>45812</v>
      </c>
      <c r="L179" s="36">
        <v>3581</v>
      </c>
      <c r="M179" s="73">
        <f t="shared" si="8"/>
        <v>168.67</v>
      </c>
      <c r="N179" s="39">
        <v>168.67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1441|1440011|0|0|18301002000186|0|259</v>
      </c>
      <c r="B180" s="52" t="str">
        <f t="shared" si="7"/>
        <v>1441|1440011|0|0|2716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18301002000186</v>
      </c>
      <c r="H180" s="37" t="s">
        <v>371</v>
      </c>
      <c r="I180" s="36">
        <v>0</v>
      </c>
      <c r="J180" s="36" t="s">
        <v>322</v>
      </c>
      <c r="K180" s="38">
        <v>45784</v>
      </c>
      <c r="L180" s="36">
        <v>2716</v>
      </c>
      <c r="M180" s="73">
        <f t="shared" si="8"/>
        <v>259</v>
      </c>
      <c r="N180" s="39">
        <v>259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1441|1440011|0|0|18301002000186|0|183,06</v>
      </c>
      <c r="B181" s="52" t="str">
        <f t="shared" si="7"/>
        <v>1441|1440011|0|0|3388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18301002000186</v>
      </c>
      <c r="H181" s="37" t="s">
        <v>371</v>
      </c>
      <c r="I181" s="36">
        <v>0</v>
      </c>
      <c r="J181" s="36" t="s">
        <v>322</v>
      </c>
      <c r="K181" s="38">
        <v>45810</v>
      </c>
      <c r="L181" s="36">
        <v>3388</v>
      </c>
      <c r="M181" s="73">
        <f t="shared" si="8"/>
        <v>183.06</v>
      </c>
      <c r="N181" s="39">
        <v>183.06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1441|1440011|0|0|18301036000170|0|306,76</v>
      </c>
      <c r="B182" s="52" t="str">
        <f t="shared" si="7"/>
        <v>1441|1440011|0|0|2845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18301036000170</v>
      </c>
      <c r="H182" s="37" t="s">
        <v>372</v>
      </c>
      <c r="I182" s="36">
        <v>0</v>
      </c>
      <c r="J182" s="36" t="s">
        <v>322</v>
      </c>
      <c r="K182" s="38">
        <v>45789</v>
      </c>
      <c r="L182" s="36">
        <v>2845</v>
      </c>
      <c r="M182" s="73">
        <f t="shared" si="8"/>
        <v>306.76</v>
      </c>
      <c r="N182" s="39">
        <v>306.76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1441|1440011|0|0|18301036000170|0|308,1</v>
      </c>
      <c r="B183" s="52" t="str">
        <f t="shared" si="7"/>
        <v>1441|1440011|0|0|3568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18301036000170</v>
      </c>
      <c r="H183" s="37" t="s">
        <v>372</v>
      </c>
      <c r="I183" s="36">
        <v>0</v>
      </c>
      <c r="J183" s="36" t="s">
        <v>322</v>
      </c>
      <c r="K183" s="38">
        <v>45812</v>
      </c>
      <c r="L183" s="36">
        <v>3568</v>
      </c>
      <c r="M183" s="73">
        <f t="shared" si="8"/>
        <v>308.10000000000002</v>
      </c>
      <c r="N183" s="39">
        <v>308.10000000000002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1441|1440011|0|0|18303156000107|0|174,23</v>
      </c>
      <c r="B184" s="52" t="str">
        <f t="shared" si="7"/>
        <v>1441|1440011|0|0|2781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18303156000107</v>
      </c>
      <c r="H184" s="37" t="s">
        <v>373</v>
      </c>
      <c r="I184" s="36">
        <v>0</v>
      </c>
      <c r="J184" s="36" t="s">
        <v>322</v>
      </c>
      <c r="K184" s="38">
        <v>45785</v>
      </c>
      <c r="L184" s="36">
        <v>2781</v>
      </c>
      <c r="M184" s="73">
        <f t="shared" si="8"/>
        <v>174.23</v>
      </c>
      <c r="N184" s="39">
        <v>174.23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1441|1440011|0|0|18303156000107|0|174,9</v>
      </c>
      <c r="B185" s="52" t="str">
        <f t="shared" si="7"/>
        <v>1441|1440011|0|0|3481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18303156000107</v>
      </c>
      <c r="H185" s="37" t="s">
        <v>373</v>
      </c>
      <c r="I185" s="36">
        <v>0</v>
      </c>
      <c r="J185" s="36" t="s">
        <v>322</v>
      </c>
      <c r="K185" s="38">
        <v>45811</v>
      </c>
      <c r="L185" s="36">
        <v>3481</v>
      </c>
      <c r="M185" s="73">
        <f t="shared" si="8"/>
        <v>174.9</v>
      </c>
      <c r="N185" s="39">
        <v>174.9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1441|1440011|0|0|18306688000106|0|174,23</v>
      </c>
      <c r="B186" s="52" t="str">
        <f t="shared" si="7"/>
        <v>1441|1440011|0|0|2786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18306688000106</v>
      </c>
      <c r="H186" s="37" t="s">
        <v>374</v>
      </c>
      <c r="I186" s="36">
        <v>0</v>
      </c>
      <c r="J186" s="36" t="s">
        <v>322</v>
      </c>
      <c r="K186" s="38">
        <v>45785</v>
      </c>
      <c r="L186" s="36">
        <v>2786</v>
      </c>
      <c r="M186" s="73">
        <f t="shared" si="8"/>
        <v>174.23</v>
      </c>
      <c r="N186" s="39">
        <v>174.23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1441|1440011|0|0|18306688000106|0|176,9</v>
      </c>
      <c r="B187" s="52" t="str">
        <f t="shared" si="7"/>
        <v>1441|1440011|0|0|3489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18306688000106</v>
      </c>
      <c r="H187" s="37" t="s">
        <v>374</v>
      </c>
      <c r="I187" s="36">
        <v>0</v>
      </c>
      <c r="J187" s="36" t="s">
        <v>322</v>
      </c>
      <c r="K187" s="38">
        <v>45811</v>
      </c>
      <c r="L187" s="36">
        <v>3489</v>
      </c>
      <c r="M187" s="73">
        <f t="shared" si="8"/>
        <v>176.9</v>
      </c>
      <c r="N187" s="39">
        <v>176.9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1441|1440011|0|0|18307439000127|0|328,51</v>
      </c>
      <c r="B188" s="52" t="str">
        <f t="shared" si="7"/>
        <v>1441|1440011|0|0|2784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18307439000127</v>
      </c>
      <c r="H188" s="37" t="s">
        <v>375</v>
      </c>
      <c r="I188" s="36">
        <v>0</v>
      </c>
      <c r="J188" s="36" t="s">
        <v>322</v>
      </c>
      <c r="K188" s="38">
        <v>45785</v>
      </c>
      <c r="L188" s="36">
        <v>2784</v>
      </c>
      <c r="M188" s="73">
        <f t="shared" si="8"/>
        <v>328.51</v>
      </c>
      <c r="N188" s="39">
        <v>328.51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1441|1440011|0|0|18307439000127|0|399,53</v>
      </c>
      <c r="B189" s="52" t="str">
        <f t="shared" si="7"/>
        <v>1441|1440011|0|0|3484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18307439000127</v>
      </c>
      <c r="H189" s="37" t="s">
        <v>375</v>
      </c>
      <c r="I189" s="36">
        <v>0</v>
      </c>
      <c r="J189" s="36" t="s">
        <v>322</v>
      </c>
      <c r="K189" s="38">
        <v>45811</v>
      </c>
      <c r="L189" s="36">
        <v>3484</v>
      </c>
      <c r="M189" s="73">
        <f t="shared" si="8"/>
        <v>399.53</v>
      </c>
      <c r="N189" s="39">
        <v>399.53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1441|1440011|0|0|18309724000187|0|317,07</v>
      </c>
      <c r="B190" s="52" t="str">
        <f t="shared" si="7"/>
        <v>1441|1440011|0|0|2875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18309724000187</v>
      </c>
      <c r="H190" s="37" t="s">
        <v>376</v>
      </c>
      <c r="I190" s="36">
        <v>0</v>
      </c>
      <c r="J190" s="36" t="s">
        <v>322</v>
      </c>
      <c r="K190" s="38">
        <v>45789</v>
      </c>
      <c r="L190" s="36">
        <v>2875</v>
      </c>
      <c r="M190" s="73">
        <f t="shared" si="8"/>
        <v>317.07</v>
      </c>
      <c r="N190" s="39">
        <v>317.07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1441|1440011|0|0|18309724000187|0|318,38</v>
      </c>
      <c r="B191" s="52" t="str">
        <f t="shared" si="7"/>
        <v>1441|1440011|0|0|3566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18309724000187</v>
      </c>
      <c r="H191" s="37" t="s">
        <v>376</v>
      </c>
      <c r="I191" s="36">
        <v>0</v>
      </c>
      <c r="J191" s="36" t="s">
        <v>322</v>
      </c>
      <c r="K191" s="38">
        <v>45812</v>
      </c>
      <c r="L191" s="36">
        <v>3566</v>
      </c>
      <c r="M191" s="73">
        <f t="shared" si="8"/>
        <v>318.38</v>
      </c>
      <c r="N191" s="39">
        <v>318.38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1441|1440011|0|0|18313866000118|0|114,85</v>
      </c>
      <c r="B192" s="52" t="str">
        <f t="shared" si="7"/>
        <v>1441|1440011|0|0|2791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18313866000118</v>
      </c>
      <c r="H192" s="37" t="s">
        <v>377</v>
      </c>
      <c r="I192" s="36">
        <v>0</v>
      </c>
      <c r="J192" s="36" t="s">
        <v>322</v>
      </c>
      <c r="K192" s="38">
        <v>45785</v>
      </c>
      <c r="L192" s="36">
        <v>2791</v>
      </c>
      <c r="M192" s="73">
        <f t="shared" si="8"/>
        <v>114.85</v>
      </c>
      <c r="N192" s="39">
        <v>114.85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1441|1440011|0|0|18313866000118|0|115,29</v>
      </c>
      <c r="B193" s="52" t="str">
        <f t="shared" si="7"/>
        <v>1441|1440011|0|0|3504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18313866000118</v>
      </c>
      <c r="H193" s="37" t="s">
        <v>377</v>
      </c>
      <c r="I193" s="36">
        <v>0</v>
      </c>
      <c r="J193" s="36" t="s">
        <v>322</v>
      </c>
      <c r="K193" s="38">
        <v>45811</v>
      </c>
      <c r="L193" s="36">
        <v>3504</v>
      </c>
      <c r="M193" s="73">
        <f t="shared" si="8"/>
        <v>115.29</v>
      </c>
      <c r="N193" s="39">
        <v>115.29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1441|1440011|0|0|18314609000109|0|282,92</v>
      </c>
      <c r="B194" s="52" t="str">
        <f t="shared" si="7"/>
        <v>1441|1440011|0|0|3220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18314609000109</v>
      </c>
      <c r="H194" s="37" t="s">
        <v>265</v>
      </c>
      <c r="I194" s="36">
        <v>0</v>
      </c>
      <c r="J194" s="36" t="s">
        <v>322</v>
      </c>
      <c r="K194" s="38">
        <v>45798</v>
      </c>
      <c r="L194" s="36">
        <v>3220</v>
      </c>
      <c r="M194" s="73">
        <f t="shared" si="8"/>
        <v>282.92</v>
      </c>
      <c r="N194" s="39">
        <v>282.92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1441|1440011|0|0|18314609000109|0|101,24</v>
      </c>
      <c r="B195" s="52" t="str">
        <f t="shared" si="7"/>
        <v>1441|1440011|0|0|3311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18314609000109</v>
      </c>
      <c r="H195" s="37" t="s">
        <v>265</v>
      </c>
      <c r="I195" s="36">
        <v>0</v>
      </c>
      <c r="J195" s="36" t="s">
        <v>322</v>
      </c>
      <c r="K195" s="38">
        <v>45806</v>
      </c>
      <c r="L195" s="36">
        <v>3311</v>
      </c>
      <c r="M195" s="73">
        <f t="shared" si="8"/>
        <v>101.24</v>
      </c>
      <c r="N195" s="39">
        <v>101.24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1441|1440011|0|0|18314609000109|0|259,73</v>
      </c>
      <c r="B196" s="52" t="str">
        <f t="shared" si="7"/>
        <v>1441|1440011|0|0|3312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18314609000109</v>
      </c>
      <c r="H196" s="37" t="s">
        <v>265</v>
      </c>
      <c r="I196" s="36">
        <v>0</v>
      </c>
      <c r="J196" s="36" t="s">
        <v>322</v>
      </c>
      <c r="K196" s="38">
        <v>45806</v>
      </c>
      <c r="L196" s="36">
        <v>3312</v>
      </c>
      <c r="M196" s="73">
        <f t="shared" si="8"/>
        <v>259.73</v>
      </c>
      <c r="N196" s="39">
        <v>259.73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1441|1440011|0|0|18314609000109|0|22,68</v>
      </c>
      <c r="B197" s="52" t="str">
        <f t="shared" ref="B197:B260" si="10">C197&amp;"|"&amp;D197&amp;"|"&amp;E197&amp;"|"&amp;F197&amp;"|"&amp;L197</f>
        <v>1441|1440011|0|0|3313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18314609000109</v>
      </c>
      <c r="H197" s="37" t="s">
        <v>265</v>
      </c>
      <c r="I197" s="36">
        <v>0</v>
      </c>
      <c r="J197" s="36" t="s">
        <v>322</v>
      </c>
      <c r="K197" s="38">
        <v>45806</v>
      </c>
      <c r="L197" s="36">
        <v>3313</v>
      </c>
      <c r="M197" s="73">
        <f t="shared" si="8"/>
        <v>22.68</v>
      </c>
      <c r="N197" s="39">
        <v>22.68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1441|1440011|0|0|18314609000109|0|1248,88</v>
      </c>
      <c r="B198" s="52" t="str">
        <f t="shared" si="10"/>
        <v>1441|1440011|0|0|3314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18314609000109</v>
      </c>
      <c r="H198" s="37" t="s">
        <v>265</v>
      </c>
      <c r="I198" s="36">
        <v>0</v>
      </c>
      <c r="J198" s="36" t="s">
        <v>322</v>
      </c>
      <c r="K198" s="38">
        <v>45806</v>
      </c>
      <c r="L198" s="36">
        <v>3314</v>
      </c>
      <c r="M198" s="73">
        <f t="shared" ref="M198:M261" si="11">N198+O198</f>
        <v>1248.8800000000001</v>
      </c>
      <c r="N198" s="39">
        <v>1248.8800000000001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1441|1440011|0|0|18314609000109|0|106,08</v>
      </c>
      <c r="B199" s="52" t="str">
        <f t="shared" si="10"/>
        <v>1441|1440011|0|0|3479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18314609000109</v>
      </c>
      <c r="H199" s="37" t="s">
        <v>265</v>
      </c>
      <c r="I199" s="36">
        <v>0</v>
      </c>
      <c r="J199" s="36" t="s">
        <v>322</v>
      </c>
      <c r="K199" s="38">
        <v>45810</v>
      </c>
      <c r="L199" s="36">
        <v>3479</v>
      </c>
      <c r="M199" s="73">
        <f t="shared" si="11"/>
        <v>106.08</v>
      </c>
      <c r="N199" s="39">
        <v>106.08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1441|1440011|0|0|18314609000109|0|583,07</v>
      </c>
      <c r="B200" s="52" t="str">
        <f t="shared" si="10"/>
        <v>1441|1440011|0|0|3562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18314609000109</v>
      </c>
      <c r="H200" s="37" t="s">
        <v>265</v>
      </c>
      <c r="I200" s="36">
        <v>0</v>
      </c>
      <c r="J200" s="36" t="s">
        <v>322</v>
      </c>
      <c r="K200" s="38">
        <v>45812</v>
      </c>
      <c r="L200" s="36">
        <v>3562</v>
      </c>
      <c r="M200" s="73">
        <f t="shared" si="11"/>
        <v>583.07000000000005</v>
      </c>
      <c r="N200" s="39">
        <v>583.07000000000005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1441|1440011|0|0|18315226000147|0|8,36</v>
      </c>
      <c r="B201" s="52" t="str">
        <f t="shared" si="10"/>
        <v>1441|1440011|0|0|2793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18315226000147</v>
      </c>
      <c r="H201" s="37" t="s">
        <v>378</v>
      </c>
      <c r="I201" s="36">
        <v>0</v>
      </c>
      <c r="J201" s="36" t="s">
        <v>322</v>
      </c>
      <c r="K201" s="38">
        <v>45785</v>
      </c>
      <c r="L201" s="36">
        <v>2793</v>
      </c>
      <c r="M201" s="73">
        <f t="shared" si="11"/>
        <v>8.36</v>
      </c>
      <c r="N201" s="39">
        <v>8.36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1441|1440011|0|0|18315226000147|0|106,47</v>
      </c>
      <c r="B202" s="52" t="str">
        <f t="shared" si="10"/>
        <v>1441|1440011|0|0|2794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18315226000147</v>
      </c>
      <c r="H202" s="37" t="s">
        <v>378</v>
      </c>
      <c r="I202" s="36">
        <v>0</v>
      </c>
      <c r="J202" s="36" t="s">
        <v>322</v>
      </c>
      <c r="K202" s="38">
        <v>45785</v>
      </c>
      <c r="L202" s="36">
        <v>2794</v>
      </c>
      <c r="M202" s="73">
        <f t="shared" si="11"/>
        <v>106.47</v>
      </c>
      <c r="N202" s="39">
        <v>106.47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1441|1440011|0|0|18315226000147|0|8,38</v>
      </c>
      <c r="B203" s="52" t="str">
        <f t="shared" si="10"/>
        <v>1441|1440011|0|0|2795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18315226000147</v>
      </c>
      <c r="H203" s="37" t="s">
        <v>378</v>
      </c>
      <c r="I203" s="36">
        <v>0</v>
      </c>
      <c r="J203" s="36" t="s">
        <v>322</v>
      </c>
      <c r="K203" s="38">
        <v>45785</v>
      </c>
      <c r="L203" s="36">
        <v>2795</v>
      </c>
      <c r="M203" s="73">
        <f t="shared" si="11"/>
        <v>8.3800000000000008</v>
      </c>
      <c r="N203" s="39">
        <v>8.3800000000000008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1441|1440011|0|0|18315226000147|0|79,01</v>
      </c>
      <c r="B204" s="52" t="str">
        <f t="shared" si="10"/>
        <v>1441|1440011|0|0|2797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18315226000147</v>
      </c>
      <c r="H204" s="37" t="s">
        <v>378</v>
      </c>
      <c r="I204" s="36">
        <v>0</v>
      </c>
      <c r="J204" s="36" t="s">
        <v>322</v>
      </c>
      <c r="K204" s="38">
        <v>45785</v>
      </c>
      <c r="L204" s="36">
        <v>2797</v>
      </c>
      <c r="M204" s="73">
        <f t="shared" si="11"/>
        <v>79.010000000000005</v>
      </c>
      <c r="N204" s="39">
        <v>79.010000000000005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1441|1440011|0|0|18315226000147|0|203,09</v>
      </c>
      <c r="B205" s="52" t="str">
        <f t="shared" si="10"/>
        <v>1441|1440011|0|0|3494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18315226000147</v>
      </c>
      <c r="H205" s="37" t="s">
        <v>378</v>
      </c>
      <c r="I205" s="36">
        <v>0</v>
      </c>
      <c r="J205" s="36" t="s">
        <v>322</v>
      </c>
      <c r="K205" s="38">
        <v>45811</v>
      </c>
      <c r="L205" s="36">
        <v>3494</v>
      </c>
      <c r="M205" s="73">
        <f t="shared" si="11"/>
        <v>203.09</v>
      </c>
      <c r="N205" s="39">
        <v>203.09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1441|1440011|0|0|18318618000160|0|167,19</v>
      </c>
      <c r="B206" s="52" t="str">
        <f t="shared" si="10"/>
        <v>1441|1440011|0|0|2843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18318618000160</v>
      </c>
      <c r="H206" s="37" t="s">
        <v>379</v>
      </c>
      <c r="I206" s="36">
        <v>0</v>
      </c>
      <c r="J206" s="36" t="s">
        <v>322</v>
      </c>
      <c r="K206" s="38">
        <v>45789</v>
      </c>
      <c r="L206" s="36">
        <v>2843</v>
      </c>
      <c r="M206" s="73">
        <f t="shared" si="11"/>
        <v>167.19</v>
      </c>
      <c r="N206" s="39">
        <v>167.19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1441|1440011|0|0|18318618000160|0|122,83</v>
      </c>
      <c r="B207" s="52" t="str">
        <f t="shared" si="10"/>
        <v>1441|1440011|0|0|3538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18318618000160</v>
      </c>
      <c r="H207" s="37" t="s">
        <v>379</v>
      </c>
      <c r="I207" s="36">
        <v>0</v>
      </c>
      <c r="J207" s="36" t="s">
        <v>322</v>
      </c>
      <c r="K207" s="38">
        <v>45811</v>
      </c>
      <c r="L207" s="36">
        <v>3538</v>
      </c>
      <c r="M207" s="73">
        <f t="shared" si="11"/>
        <v>122.83</v>
      </c>
      <c r="N207" s="39">
        <v>122.83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1441|1440011|0|0|18334268000125|0|115,03</v>
      </c>
      <c r="B208" s="52" t="str">
        <f t="shared" si="10"/>
        <v>1441|1440011|0|0|2719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18334268000125</v>
      </c>
      <c r="H208" s="37" t="s">
        <v>380</v>
      </c>
      <c r="I208" s="36">
        <v>0</v>
      </c>
      <c r="J208" s="36" t="s">
        <v>322</v>
      </c>
      <c r="K208" s="38">
        <v>45784</v>
      </c>
      <c r="L208" s="36">
        <v>2719</v>
      </c>
      <c r="M208" s="73">
        <f t="shared" si="11"/>
        <v>115.03</v>
      </c>
      <c r="N208" s="39">
        <v>115.03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1441|1440011|0|0|18334268000125|0|145,29</v>
      </c>
      <c r="B209" s="52" t="str">
        <f t="shared" si="10"/>
        <v>1441|1440011|0|0|3395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18334268000125</v>
      </c>
      <c r="H209" s="37" t="s">
        <v>380</v>
      </c>
      <c r="I209" s="36">
        <v>0</v>
      </c>
      <c r="J209" s="36" t="s">
        <v>322</v>
      </c>
      <c r="K209" s="38">
        <v>45810</v>
      </c>
      <c r="L209" s="36">
        <v>3395</v>
      </c>
      <c r="M209" s="73">
        <f t="shared" si="11"/>
        <v>145.29</v>
      </c>
      <c r="N209" s="39">
        <v>145.29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1441|1440011|0|0|18338178000102|0|12,05</v>
      </c>
      <c r="B210" s="52" t="str">
        <f t="shared" si="10"/>
        <v>1441|1440011|0|0|3222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18338178000102</v>
      </c>
      <c r="H210" s="37" t="s">
        <v>284</v>
      </c>
      <c r="I210" s="36">
        <v>0</v>
      </c>
      <c r="J210" s="36" t="s">
        <v>322</v>
      </c>
      <c r="K210" s="38">
        <v>45798</v>
      </c>
      <c r="L210" s="36">
        <v>3222</v>
      </c>
      <c r="M210" s="73">
        <f t="shared" si="11"/>
        <v>12.05</v>
      </c>
      <c r="N210" s="39">
        <v>12.05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1441|1440011|0|0|18338178000102|0|2998,48</v>
      </c>
      <c r="B211" s="52" t="str">
        <f t="shared" si="10"/>
        <v>1441|1440011|0|0|3321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18338178000102</v>
      </c>
      <c r="H211" s="37" t="s">
        <v>284</v>
      </c>
      <c r="I211" s="36">
        <v>0</v>
      </c>
      <c r="J211" s="36" t="s">
        <v>322</v>
      </c>
      <c r="K211" s="38">
        <v>45806</v>
      </c>
      <c r="L211" s="36">
        <v>3321</v>
      </c>
      <c r="M211" s="73">
        <f t="shared" si="11"/>
        <v>2998.48</v>
      </c>
      <c r="N211" s="39">
        <v>2998.48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1441|1440011|0|0|18338178000102|0|277,11</v>
      </c>
      <c r="B212" s="52" t="str">
        <f t="shared" si="10"/>
        <v>1441|1440011|0|0|3595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18338178000102</v>
      </c>
      <c r="H212" s="37" t="s">
        <v>284</v>
      </c>
      <c r="I212" s="36">
        <v>0</v>
      </c>
      <c r="J212" s="36" t="s">
        <v>322</v>
      </c>
      <c r="K212" s="38">
        <v>45813</v>
      </c>
      <c r="L212" s="36">
        <v>3595</v>
      </c>
      <c r="M212" s="73">
        <f t="shared" si="11"/>
        <v>277.11</v>
      </c>
      <c r="N212" s="39">
        <v>277.11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1441|1440011|0|0|18338194000103|0|87,37</v>
      </c>
      <c r="B213" s="52" t="str">
        <f t="shared" si="10"/>
        <v>1441|1440011|0|0|2758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18338194000103</v>
      </c>
      <c r="H213" s="37" t="s">
        <v>381</v>
      </c>
      <c r="I213" s="36">
        <v>0</v>
      </c>
      <c r="J213" s="36" t="s">
        <v>322</v>
      </c>
      <c r="K213" s="38">
        <v>45784</v>
      </c>
      <c r="L213" s="36">
        <v>2758</v>
      </c>
      <c r="M213" s="73">
        <f t="shared" si="11"/>
        <v>87.37</v>
      </c>
      <c r="N213" s="39">
        <v>87.37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1441|1440011|0|0|18338194000103|0|84,56</v>
      </c>
      <c r="B214" s="52" t="str">
        <f t="shared" si="10"/>
        <v>1441|1440011|0|0|3445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18338194000103</v>
      </c>
      <c r="H214" s="37" t="s">
        <v>381</v>
      </c>
      <c r="I214" s="36">
        <v>0</v>
      </c>
      <c r="J214" s="36" t="s">
        <v>322</v>
      </c>
      <c r="K214" s="38">
        <v>45810</v>
      </c>
      <c r="L214" s="36">
        <v>3445</v>
      </c>
      <c r="M214" s="73">
        <f t="shared" si="11"/>
        <v>84.56</v>
      </c>
      <c r="N214" s="39">
        <v>84.56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1441|1440011|0|0|18338251000146|0|204,42</v>
      </c>
      <c r="B215" s="52" t="str">
        <f t="shared" si="10"/>
        <v>1441|1440011|0|0|2751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18338251000146</v>
      </c>
      <c r="H215" s="37" t="s">
        <v>382</v>
      </c>
      <c r="I215" s="36">
        <v>0</v>
      </c>
      <c r="J215" s="36" t="s">
        <v>322</v>
      </c>
      <c r="K215" s="38">
        <v>45784</v>
      </c>
      <c r="L215" s="36">
        <v>2751</v>
      </c>
      <c r="M215" s="73">
        <f t="shared" si="11"/>
        <v>204.42</v>
      </c>
      <c r="N215" s="39">
        <v>204.42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1441|1440011|0|0|18338251000146|0|205,21</v>
      </c>
      <c r="B216" s="52" t="str">
        <f t="shared" si="10"/>
        <v>1441|1440011|0|0|3460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18338251000146</v>
      </c>
      <c r="H216" s="37" t="s">
        <v>382</v>
      </c>
      <c r="I216" s="36">
        <v>0</v>
      </c>
      <c r="J216" s="36" t="s">
        <v>322</v>
      </c>
      <c r="K216" s="38">
        <v>45810</v>
      </c>
      <c r="L216" s="36">
        <v>3460</v>
      </c>
      <c r="M216" s="73">
        <f t="shared" si="11"/>
        <v>205.21</v>
      </c>
      <c r="N216" s="39">
        <v>205.21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1441|1440011|0|0|18363929000140|0|1083,18</v>
      </c>
      <c r="B217" s="52" t="str">
        <f t="shared" si="10"/>
        <v>1441|1440011|0|0|2829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18363929000140</v>
      </c>
      <c r="H217" s="37" t="s">
        <v>383</v>
      </c>
      <c r="I217" s="36">
        <v>0</v>
      </c>
      <c r="J217" s="36" t="s">
        <v>322</v>
      </c>
      <c r="K217" s="38">
        <v>45789</v>
      </c>
      <c r="L217" s="36">
        <v>2829</v>
      </c>
      <c r="M217" s="73">
        <f t="shared" si="11"/>
        <v>1083.18</v>
      </c>
      <c r="N217" s="39">
        <v>1083.18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1441|1440011|0|0|18363929000140|0|1247,16</v>
      </c>
      <c r="B218" s="52" t="str">
        <f t="shared" si="10"/>
        <v>1441|1440011|0|0|3525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18363929000140</v>
      </c>
      <c r="H218" s="37" t="s">
        <v>383</v>
      </c>
      <c r="I218" s="36">
        <v>0</v>
      </c>
      <c r="J218" s="36" t="s">
        <v>322</v>
      </c>
      <c r="K218" s="38">
        <v>45811</v>
      </c>
      <c r="L218" s="36">
        <v>3525</v>
      </c>
      <c r="M218" s="73">
        <f t="shared" si="11"/>
        <v>1247.1600000000001</v>
      </c>
      <c r="N218" s="39">
        <v>1247.1600000000001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1441|1440011|0|0|18385088000172|0|513,51</v>
      </c>
      <c r="B219" s="52" t="str">
        <f t="shared" si="10"/>
        <v>1441|1440011|0|0|2846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18385088000172</v>
      </c>
      <c r="H219" s="37" t="s">
        <v>384</v>
      </c>
      <c r="I219" s="36">
        <v>0</v>
      </c>
      <c r="J219" s="36" t="s">
        <v>322</v>
      </c>
      <c r="K219" s="38">
        <v>45789</v>
      </c>
      <c r="L219" s="36">
        <v>2846</v>
      </c>
      <c r="M219" s="73">
        <f t="shared" si="11"/>
        <v>513.51</v>
      </c>
      <c r="N219" s="39">
        <v>513.51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1441|1440011|0|0|18385088000172|0|461,55</v>
      </c>
      <c r="B220" s="52" t="str">
        <f t="shared" si="10"/>
        <v>1441|1440011|0|0|3569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18385088000172</v>
      </c>
      <c r="H220" s="37" t="s">
        <v>384</v>
      </c>
      <c r="I220" s="36">
        <v>0</v>
      </c>
      <c r="J220" s="36" t="s">
        <v>322</v>
      </c>
      <c r="K220" s="38">
        <v>45812</v>
      </c>
      <c r="L220" s="36">
        <v>3569</v>
      </c>
      <c r="M220" s="73">
        <f t="shared" si="11"/>
        <v>461.55</v>
      </c>
      <c r="N220" s="39">
        <v>461.55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1441|1440011|0|0|18392530000198|0|114,85</v>
      </c>
      <c r="B221" s="52" t="str">
        <f t="shared" si="10"/>
        <v>1441|1440011|0|0|2757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18392530000198</v>
      </c>
      <c r="H221" s="37" t="s">
        <v>385</v>
      </c>
      <c r="I221" s="36">
        <v>0</v>
      </c>
      <c r="J221" s="36" t="s">
        <v>322</v>
      </c>
      <c r="K221" s="38">
        <v>45784</v>
      </c>
      <c r="L221" s="36">
        <v>2757</v>
      </c>
      <c r="M221" s="73">
        <f t="shared" si="11"/>
        <v>114.85</v>
      </c>
      <c r="N221" s="39">
        <v>114.85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1441|1440011|0|0|18392530000198|0|114,85</v>
      </c>
      <c r="B222" s="52" t="str">
        <f t="shared" si="10"/>
        <v>1441|1440011|0|0|3444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18392530000198</v>
      </c>
      <c r="H222" s="37" t="s">
        <v>385</v>
      </c>
      <c r="I222" s="36">
        <v>0</v>
      </c>
      <c r="J222" s="36" t="s">
        <v>322</v>
      </c>
      <c r="K222" s="38">
        <v>45810</v>
      </c>
      <c r="L222" s="36">
        <v>3444</v>
      </c>
      <c r="M222" s="73">
        <f t="shared" si="11"/>
        <v>114.85</v>
      </c>
      <c r="N222" s="39">
        <v>114.85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1441|1440011|0|0|18398974000130|0|523,1</v>
      </c>
      <c r="B223" s="52" t="str">
        <f t="shared" si="10"/>
        <v>1441|1440011|0|0|2736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18398974000130</v>
      </c>
      <c r="H223" s="37" t="s">
        <v>386</v>
      </c>
      <c r="I223" s="36">
        <v>0</v>
      </c>
      <c r="J223" s="36" t="s">
        <v>322</v>
      </c>
      <c r="K223" s="38">
        <v>45784</v>
      </c>
      <c r="L223" s="36">
        <v>2736</v>
      </c>
      <c r="M223" s="73">
        <f t="shared" si="11"/>
        <v>523.1</v>
      </c>
      <c r="N223" s="39">
        <v>523.1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1441|1440011|0|0|18398974000130|0|525,37</v>
      </c>
      <c r="B224" s="52" t="str">
        <f t="shared" si="10"/>
        <v>1441|1440011|0|0|3450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18398974000130</v>
      </c>
      <c r="H224" s="37" t="s">
        <v>386</v>
      </c>
      <c r="I224" s="36">
        <v>0</v>
      </c>
      <c r="J224" s="36" t="s">
        <v>322</v>
      </c>
      <c r="K224" s="38">
        <v>45810</v>
      </c>
      <c r="L224" s="36">
        <v>3450</v>
      </c>
      <c r="M224" s="73">
        <f t="shared" si="11"/>
        <v>525.37</v>
      </c>
      <c r="N224" s="39">
        <v>525.37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1441|1440011|0|0|18401059000157|0|178,26</v>
      </c>
      <c r="B225" s="52" t="str">
        <f t="shared" si="10"/>
        <v>1441|1440011|0|0|2842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18401059000157</v>
      </c>
      <c r="H225" s="37" t="s">
        <v>387</v>
      </c>
      <c r="I225" s="36">
        <v>0</v>
      </c>
      <c r="J225" s="36" t="s">
        <v>322</v>
      </c>
      <c r="K225" s="38">
        <v>45789</v>
      </c>
      <c r="L225" s="36">
        <v>2842</v>
      </c>
      <c r="M225" s="73">
        <f t="shared" si="11"/>
        <v>178.26</v>
      </c>
      <c r="N225" s="39">
        <v>178.26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1441|1440011|0|0|18401059000157|0|178,94</v>
      </c>
      <c r="B226" s="52" t="str">
        <f t="shared" si="10"/>
        <v>1441|1440011|0|0|3536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18401059000157</v>
      </c>
      <c r="H226" s="37" t="s">
        <v>387</v>
      </c>
      <c r="I226" s="36">
        <v>0</v>
      </c>
      <c r="J226" s="36" t="s">
        <v>322</v>
      </c>
      <c r="K226" s="38">
        <v>45811</v>
      </c>
      <c r="L226" s="36">
        <v>3536</v>
      </c>
      <c r="M226" s="73">
        <f t="shared" si="11"/>
        <v>178.94</v>
      </c>
      <c r="N226" s="39">
        <v>178.94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1441|1440011|0|0|18404780000109|0|111,87</v>
      </c>
      <c r="B227" s="52" t="str">
        <f t="shared" si="10"/>
        <v>1441|1440011|0|0|2764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18404780000109</v>
      </c>
      <c r="H227" s="37" t="s">
        <v>388</v>
      </c>
      <c r="I227" s="36">
        <v>0</v>
      </c>
      <c r="J227" s="36" t="s">
        <v>322</v>
      </c>
      <c r="K227" s="38">
        <v>45784</v>
      </c>
      <c r="L227" s="36">
        <v>2764</v>
      </c>
      <c r="M227" s="73">
        <f t="shared" si="11"/>
        <v>111.87</v>
      </c>
      <c r="N227" s="39">
        <v>111.87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1441|1440011|0|0|18404780000109|0|552,86</v>
      </c>
      <c r="B228" s="52" t="str">
        <f t="shared" si="10"/>
        <v>1441|1440011|0|0|2858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18404780000109</v>
      </c>
      <c r="H228" s="37" t="s">
        <v>388</v>
      </c>
      <c r="I228" s="36">
        <v>0</v>
      </c>
      <c r="J228" s="36" t="s">
        <v>322</v>
      </c>
      <c r="K228" s="38">
        <v>45789</v>
      </c>
      <c r="L228" s="36">
        <v>2858</v>
      </c>
      <c r="M228" s="73">
        <f t="shared" si="11"/>
        <v>552.86</v>
      </c>
      <c r="N228" s="39">
        <v>552.86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1441|1440011|0|0|18404780000109|0|577,75</v>
      </c>
      <c r="B229" s="52" t="str">
        <f t="shared" si="10"/>
        <v>1441|1440011|0|0|3564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18404780000109</v>
      </c>
      <c r="H229" s="37" t="s">
        <v>388</v>
      </c>
      <c r="I229" s="36">
        <v>0</v>
      </c>
      <c r="J229" s="36" t="s">
        <v>322</v>
      </c>
      <c r="K229" s="38">
        <v>45812</v>
      </c>
      <c r="L229" s="36">
        <v>3564</v>
      </c>
      <c r="M229" s="73">
        <f t="shared" si="11"/>
        <v>577.75</v>
      </c>
      <c r="N229" s="39">
        <v>577.75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1441|1440011|0|0|18404780000109|0|111,87</v>
      </c>
      <c r="B230" s="52" t="str">
        <f t="shared" si="10"/>
        <v>1441|1440011|0|0|3597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18404780000109</v>
      </c>
      <c r="H230" s="37" t="s">
        <v>388</v>
      </c>
      <c r="I230" s="36">
        <v>0</v>
      </c>
      <c r="J230" s="36" t="s">
        <v>322</v>
      </c>
      <c r="K230" s="38">
        <v>45813</v>
      </c>
      <c r="L230" s="36">
        <v>3597</v>
      </c>
      <c r="M230" s="73">
        <f t="shared" si="11"/>
        <v>111.87</v>
      </c>
      <c r="N230" s="39">
        <v>111.87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1441|1440011|0|0|18404889000138|0|274,61</v>
      </c>
      <c r="B231" s="52" t="str">
        <f t="shared" si="10"/>
        <v>1441|1440011|0|0|2869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18404889000138</v>
      </c>
      <c r="H231" s="37" t="s">
        <v>389</v>
      </c>
      <c r="I231" s="36">
        <v>0</v>
      </c>
      <c r="J231" s="36" t="s">
        <v>322</v>
      </c>
      <c r="K231" s="38">
        <v>45789</v>
      </c>
      <c r="L231" s="36">
        <v>2869</v>
      </c>
      <c r="M231" s="73">
        <f t="shared" si="11"/>
        <v>274.61</v>
      </c>
      <c r="N231" s="39">
        <v>274.61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1441|1440011|0|0|18404889000138|0|308,09</v>
      </c>
      <c r="B232" s="52" t="str">
        <f t="shared" si="10"/>
        <v>1441|1440011|0|0|3552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18404889000138</v>
      </c>
      <c r="H232" s="37" t="s">
        <v>389</v>
      </c>
      <c r="I232" s="36">
        <v>0</v>
      </c>
      <c r="J232" s="36" t="s">
        <v>322</v>
      </c>
      <c r="K232" s="38">
        <v>45811</v>
      </c>
      <c r="L232" s="36">
        <v>3552</v>
      </c>
      <c r="M232" s="73">
        <f t="shared" si="11"/>
        <v>308.08999999999997</v>
      </c>
      <c r="N232" s="39">
        <v>308.08999999999997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1441|1440011|0|0|18428839000190|0|289,1</v>
      </c>
      <c r="B233" s="52" t="str">
        <f t="shared" si="10"/>
        <v>1441|1440011|0|0|2690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18428839000190</v>
      </c>
      <c r="H233" s="37" t="s">
        <v>390</v>
      </c>
      <c r="I233" s="36">
        <v>0</v>
      </c>
      <c r="J233" s="36" t="s">
        <v>322</v>
      </c>
      <c r="K233" s="38">
        <v>45784</v>
      </c>
      <c r="L233" s="36">
        <v>2690</v>
      </c>
      <c r="M233" s="73">
        <f t="shared" si="11"/>
        <v>289.10000000000002</v>
      </c>
      <c r="N233" s="39">
        <v>289.10000000000002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1441|1440011|0|0|18428839000190|0|1327,69</v>
      </c>
      <c r="B234" s="52" t="str">
        <f t="shared" si="10"/>
        <v>1441|1440011|0|0|2872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18428839000190</v>
      </c>
      <c r="H234" s="37" t="s">
        <v>390</v>
      </c>
      <c r="I234" s="36">
        <v>0</v>
      </c>
      <c r="J234" s="36" t="s">
        <v>322</v>
      </c>
      <c r="K234" s="38">
        <v>45789</v>
      </c>
      <c r="L234" s="36">
        <v>2872</v>
      </c>
      <c r="M234" s="73">
        <f t="shared" si="11"/>
        <v>1327.69</v>
      </c>
      <c r="N234" s="39">
        <v>1327.69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1441|1440011|0|0|18428839000190|0|1395,06</v>
      </c>
      <c r="B235" s="52" t="str">
        <f t="shared" si="10"/>
        <v>1441|1440011|0|0|3565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18428839000190</v>
      </c>
      <c r="H235" s="37" t="s">
        <v>390</v>
      </c>
      <c r="I235" s="36">
        <v>0</v>
      </c>
      <c r="J235" s="36" t="s">
        <v>322</v>
      </c>
      <c r="K235" s="38">
        <v>45812</v>
      </c>
      <c r="L235" s="36">
        <v>3565</v>
      </c>
      <c r="M235" s="73">
        <f t="shared" si="11"/>
        <v>1395.06</v>
      </c>
      <c r="N235" s="39">
        <v>1395.06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1441|1440011|0|0|18428839000190|0|289,1</v>
      </c>
      <c r="B236" s="52" t="str">
        <f t="shared" si="10"/>
        <v>1441|1440011|0|0|3598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18428839000190</v>
      </c>
      <c r="H236" s="37" t="s">
        <v>390</v>
      </c>
      <c r="I236" s="36">
        <v>0</v>
      </c>
      <c r="J236" s="36" t="s">
        <v>322</v>
      </c>
      <c r="K236" s="38">
        <v>45813</v>
      </c>
      <c r="L236" s="36">
        <v>3598</v>
      </c>
      <c r="M236" s="73">
        <f t="shared" si="11"/>
        <v>289.10000000000002</v>
      </c>
      <c r="N236" s="39">
        <v>289.10000000000002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1441|1440011|0|0|18431155000148|0|178,73</v>
      </c>
      <c r="B237" s="52" t="str">
        <f t="shared" si="10"/>
        <v>1441|1440011|0|0|2847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18431155000148</v>
      </c>
      <c r="H237" s="37" t="s">
        <v>391</v>
      </c>
      <c r="I237" s="36">
        <v>0</v>
      </c>
      <c r="J237" s="36" t="s">
        <v>322</v>
      </c>
      <c r="K237" s="38">
        <v>45789</v>
      </c>
      <c r="L237" s="36">
        <v>2847</v>
      </c>
      <c r="M237" s="73">
        <f t="shared" si="11"/>
        <v>178.73</v>
      </c>
      <c r="N237" s="39">
        <v>178.73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1441|1440011|0|0|18431155000148|0|179,63</v>
      </c>
      <c r="B238" s="52" t="str">
        <f t="shared" si="10"/>
        <v>1441|1440011|0|0|3540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18431155000148</v>
      </c>
      <c r="H238" s="37" t="s">
        <v>391</v>
      </c>
      <c r="I238" s="36">
        <v>0</v>
      </c>
      <c r="J238" s="36" t="s">
        <v>322</v>
      </c>
      <c r="K238" s="38">
        <v>45811</v>
      </c>
      <c r="L238" s="36">
        <v>3540</v>
      </c>
      <c r="M238" s="73">
        <f t="shared" si="11"/>
        <v>179.63</v>
      </c>
      <c r="N238" s="39">
        <v>179.63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1441|1440011|0|0|18431312000115|0|111,73</v>
      </c>
      <c r="B239" s="52" t="str">
        <f t="shared" si="10"/>
        <v>1441|1440011|0|0|2694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18431312000115</v>
      </c>
      <c r="H239" s="37" t="s">
        <v>392</v>
      </c>
      <c r="I239" s="36">
        <v>0</v>
      </c>
      <c r="J239" s="36" t="s">
        <v>322</v>
      </c>
      <c r="K239" s="38">
        <v>45784</v>
      </c>
      <c r="L239" s="36">
        <v>2694</v>
      </c>
      <c r="M239" s="73">
        <f t="shared" si="11"/>
        <v>111.73</v>
      </c>
      <c r="N239" s="39">
        <v>111.73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1441|1440011|0|0|18431312000115|0|1253,02</v>
      </c>
      <c r="B240" s="52" t="str">
        <f t="shared" si="10"/>
        <v>1441|1440011|0|0|2805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18431312000115</v>
      </c>
      <c r="H240" s="37" t="s">
        <v>392</v>
      </c>
      <c r="I240" s="36">
        <v>0</v>
      </c>
      <c r="J240" s="36" t="s">
        <v>322</v>
      </c>
      <c r="K240" s="38">
        <v>45785</v>
      </c>
      <c r="L240" s="36">
        <v>2805</v>
      </c>
      <c r="M240" s="73">
        <f t="shared" si="11"/>
        <v>1253.02</v>
      </c>
      <c r="N240" s="39">
        <v>1253.02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1441|1440011|0|0|18431312000115|0|1108,75</v>
      </c>
      <c r="B241" s="52" t="str">
        <f t="shared" si="10"/>
        <v>1441|1440011|0|0|3500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18431312000115</v>
      </c>
      <c r="H241" s="37" t="s">
        <v>392</v>
      </c>
      <c r="I241" s="36">
        <v>0</v>
      </c>
      <c r="J241" s="36" t="s">
        <v>322</v>
      </c>
      <c r="K241" s="38">
        <v>45811</v>
      </c>
      <c r="L241" s="36">
        <v>3500</v>
      </c>
      <c r="M241" s="73">
        <f t="shared" si="11"/>
        <v>1108.75</v>
      </c>
      <c r="N241" s="39">
        <v>1108.75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1441|1440011|0|0|18431312000115|0|111,73</v>
      </c>
      <c r="B242" s="52" t="str">
        <f t="shared" si="10"/>
        <v>1441|1440011|0|0|3599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18431312000115</v>
      </c>
      <c r="H242" s="37" t="s">
        <v>392</v>
      </c>
      <c r="I242" s="36">
        <v>0</v>
      </c>
      <c r="J242" s="36" t="s">
        <v>322</v>
      </c>
      <c r="K242" s="38">
        <v>45813</v>
      </c>
      <c r="L242" s="36">
        <v>3599</v>
      </c>
      <c r="M242" s="73">
        <f t="shared" si="11"/>
        <v>111.73</v>
      </c>
      <c r="N242" s="39">
        <v>111.73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1441|1440011|0|0|18449132000160|0|114,85</v>
      </c>
      <c r="B243" s="52" t="str">
        <f t="shared" si="10"/>
        <v>1441|1440011|0|0|2837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18449132000160</v>
      </c>
      <c r="H243" s="37" t="s">
        <v>393</v>
      </c>
      <c r="I243" s="36">
        <v>0</v>
      </c>
      <c r="J243" s="36" t="s">
        <v>322</v>
      </c>
      <c r="K243" s="38">
        <v>45789</v>
      </c>
      <c r="L243" s="36">
        <v>2837</v>
      </c>
      <c r="M243" s="73">
        <f t="shared" si="11"/>
        <v>114.85</v>
      </c>
      <c r="N243" s="39">
        <v>114.85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1441|1440011|0|0|18449132000160|0|115,29</v>
      </c>
      <c r="B244" s="52" t="str">
        <f t="shared" si="10"/>
        <v>1441|1440011|0|0|3530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18449132000160</v>
      </c>
      <c r="H244" s="37" t="s">
        <v>393</v>
      </c>
      <c r="I244" s="36">
        <v>0</v>
      </c>
      <c r="J244" s="36" t="s">
        <v>322</v>
      </c>
      <c r="K244" s="38">
        <v>45811</v>
      </c>
      <c r="L244" s="36">
        <v>3530</v>
      </c>
      <c r="M244" s="73">
        <f t="shared" si="11"/>
        <v>115.29</v>
      </c>
      <c r="N244" s="39">
        <v>115.29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1441|1440011|0|0|18457218000135|0|225,79</v>
      </c>
      <c r="B245" s="52" t="str">
        <f t="shared" si="10"/>
        <v>1441|1440011|0|0|2644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18457218000135</v>
      </c>
      <c r="H245" s="37" t="s">
        <v>394</v>
      </c>
      <c r="I245" s="36">
        <v>0</v>
      </c>
      <c r="J245" s="36" t="s">
        <v>322</v>
      </c>
      <c r="K245" s="38">
        <v>45782</v>
      </c>
      <c r="L245" s="36">
        <v>2644</v>
      </c>
      <c r="M245" s="73">
        <f t="shared" si="11"/>
        <v>225.79</v>
      </c>
      <c r="N245" s="39">
        <v>225.79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1441|1440011|0|0|18457218000135|0|648,65</v>
      </c>
      <c r="B246" s="52" t="str">
        <f t="shared" si="10"/>
        <v>1441|1440011|0|0|2840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18457218000135</v>
      </c>
      <c r="H246" s="37" t="s">
        <v>394</v>
      </c>
      <c r="I246" s="36">
        <v>0</v>
      </c>
      <c r="J246" s="36" t="s">
        <v>322</v>
      </c>
      <c r="K246" s="38">
        <v>45789</v>
      </c>
      <c r="L246" s="36">
        <v>2840</v>
      </c>
      <c r="M246" s="73">
        <f t="shared" si="11"/>
        <v>648.65</v>
      </c>
      <c r="N246" s="39">
        <v>648.65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1441|1440011|0|0|18457218000135|0|632,48</v>
      </c>
      <c r="B247" s="52" t="str">
        <f t="shared" si="10"/>
        <v>1441|1440011|0|0|3532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18457218000135</v>
      </c>
      <c r="H247" s="37" t="s">
        <v>394</v>
      </c>
      <c r="I247" s="36">
        <v>0</v>
      </c>
      <c r="J247" s="36" t="s">
        <v>322</v>
      </c>
      <c r="K247" s="38">
        <v>45811</v>
      </c>
      <c r="L247" s="36">
        <v>3532</v>
      </c>
      <c r="M247" s="73">
        <f t="shared" si="11"/>
        <v>632.48</v>
      </c>
      <c r="N247" s="39">
        <v>632.48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1441|1440011|0|0|18457218000135|0|225,79</v>
      </c>
      <c r="B248" s="52" t="str">
        <f t="shared" si="10"/>
        <v>1441|1440011|0|0|3600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18457218000135</v>
      </c>
      <c r="H248" s="37" t="s">
        <v>394</v>
      </c>
      <c r="I248" s="36">
        <v>0</v>
      </c>
      <c r="J248" s="36" t="s">
        <v>322</v>
      </c>
      <c r="K248" s="38">
        <v>45813</v>
      </c>
      <c r="L248" s="36">
        <v>3600</v>
      </c>
      <c r="M248" s="73">
        <f t="shared" si="11"/>
        <v>225.79</v>
      </c>
      <c r="N248" s="39">
        <v>225.79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1441|1440011|0|0|18457242000174|0|306,76</v>
      </c>
      <c r="B249" s="52" t="str">
        <f t="shared" si="10"/>
        <v>1441|1440011|0|0|2864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18457242000174</v>
      </c>
      <c r="H249" s="37" t="s">
        <v>395</v>
      </c>
      <c r="I249" s="36">
        <v>0</v>
      </c>
      <c r="J249" s="36" t="s">
        <v>322</v>
      </c>
      <c r="K249" s="38">
        <v>45789</v>
      </c>
      <c r="L249" s="36">
        <v>2864</v>
      </c>
      <c r="M249" s="73">
        <f t="shared" si="11"/>
        <v>306.76</v>
      </c>
      <c r="N249" s="39">
        <v>306.76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1441|1440011|0|0|18457242000174|0|306,76</v>
      </c>
      <c r="B250" s="52" t="str">
        <f t="shared" si="10"/>
        <v>1441|1440011|0|0|3551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18457242000174</v>
      </c>
      <c r="H250" s="37" t="s">
        <v>395</v>
      </c>
      <c r="I250" s="36">
        <v>0</v>
      </c>
      <c r="J250" s="36" t="s">
        <v>322</v>
      </c>
      <c r="K250" s="38">
        <v>45811</v>
      </c>
      <c r="L250" s="36">
        <v>3551</v>
      </c>
      <c r="M250" s="73">
        <f t="shared" si="11"/>
        <v>306.76</v>
      </c>
      <c r="N250" s="39">
        <v>306.76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1441|1440011|0|0|18457291000107|0|174,23</v>
      </c>
      <c r="B251" s="52" t="str">
        <f t="shared" si="10"/>
        <v>1441|1440011|0|0|2830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18457291000107</v>
      </c>
      <c r="H251" s="37" t="s">
        <v>396</v>
      </c>
      <c r="I251" s="36">
        <v>0</v>
      </c>
      <c r="J251" s="36" t="s">
        <v>322</v>
      </c>
      <c r="K251" s="38">
        <v>45789</v>
      </c>
      <c r="L251" s="36">
        <v>2830</v>
      </c>
      <c r="M251" s="73">
        <f t="shared" si="11"/>
        <v>174.23</v>
      </c>
      <c r="N251" s="39">
        <v>174.23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1441|1440011|0|0|18457291000107|0|174,9</v>
      </c>
      <c r="B252" s="52" t="str">
        <f t="shared" si="10"/>
        <v>1441|1440011|0|0|3573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18457291000107</v>
      </c>
      <c r="H252" s="37" t="s">
        <v>396</v>
      </c>
      <c r="I252" s="36">
        <v>0</v>
      </c>
      <c r="J252" s="36" t="s">
        <v>322</v>
      </c>
      <c r="K252" s="38">
        <v>45812</v>
      </c>
      <c r="L252" s="36">
        <v>3573</v>
      </c>
      <c r="M252" s="73">
        <f t="shared" si="11"/>
        <v>174.9</v>
      </c>
      <c r="N252" s="39">
        <v>174.9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1441|1440011|0|0|18468033000126|0|202,22</v>
      </c>
      <c r="B253" s="52" t="str">
        <f t="shared" si="10"/>
        <v>1441|1440011|0|0|2853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18468033000126</v>
      </c>
      <c r="H253" s="37" t="s">
        <v>397</v>
      </c>
      <c r="I253" s="36">
        <v>0</v>
      </c>
      <c r="J253" s="36" t="s">
        <v>322</v>
      </c>
      <c r="K253" s="38">
        <v>45789</v>
      </c>
      <c r="L253" s="36">
        <v>2853</v>
      </c>
      <c r="M253" s="73">
        <f t="shared" si="11"/>
        <v>202.22</v>
      </c>
      <c r="N253" s="39">
        <v>202.22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1441|1440011|0|0|18468033000126|0|200,03</v>
      </c>
      <c r="B254" s="52" t="str">
        <f t="shared" si="10"/>
        <v>1441|1440011|0|0|3557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18468033000126</v>
      </c>
      <c r="H254" s="37" t="s">
        <v>397</v>
      </c>
      <c r="I254" s="36">
        <v>0</v>
      </c>
      <c r="J254" s="36" t="s">
        <v>322</v>
      </c>
      <c r="K254" s="38">
        <v>45811</v>
      </c>
      <c r="L254" s="36">
        <v>3557</v>
      </c>
      <c r="M254" s="73">
        <f t="shared" si="11"/>
        <v>200.03</v>
      </c>
      <c r="N254" s="39">
        <v>200.03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1441|1440011|0|0|18558072000114|0|132,53</v>
      </c>
      <c r="B255" s="52" t="str">
        <f t="shared" si="10"/>
        <v>1441|1440011|0|0|2744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18558072000114</v>
      </c>
      <c r="H255" s="37" t="s">
        <v>398</v>
      </c>
      <c r="I255" s="36">
        <v>0</v>
      </c>
      <c r="J255" s="36" t="s">
        <v>322</v>
      </c>
      <c r="K255" s="38">
        <v>45784</v>
      </c>
      <c r="L255" s="36">
        <v>2744</v>
      </c>
      <c r="M255" s="73">
        <f t="shared" si="11"/>
        <v>132.53</v>
      </c>
      <c r="N255" s="39">
        <v>132.53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1441|1440011|0|0|18558072000114|0|130,84</v>
      </c>
      <c r="B256" s="52" t="str">
        <f t="shared" si="10"/>
        <v>1441|1440011|0|0|3461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18558072000114</v>
      </c>
      <c r="H256" s="37" t="s">
        <v>398</v>
      </c>
      <c r="I256" s="36">
        <v>0</v>
      </c>
      <c r="J256" s="36" t="s">
        <v>322</v>
      </c>
      <c r="K256" s="38">
        <v>45810</v>
      </c>
      <c r="L256" s="36">
        <v>3461</v>
      </c>
      <c r="M256" s="73">
        <f t="shared" si="11"/>
        <v>130.84</v>
      </c>
      <c r="N256" s="39">
        <v>130.84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1441|1440011|0|0|18591149000158|0|161,53</v>
      </c>
      <c r="B257" s="52" t="str">
        <f t="shared" si="10"/>
        <v>1441|1440011|0|0|2867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18591149000158</v>
      </c>
      <c r="H257" s="37" t="s">
        <v>399</v>
      </c>
      <c r="I257" s="36">
        <v>0</v>
      </c>
      <c r="J257" s="36" t="s">
        <v>322</v>
      </c>
      <c r="K257" s="38">
        <v>45789</v>
      </c>
      <c r="L257" s="36">
        <v>2867</v>
      </c>
      <c r="M257" s="73">
        <f t="shared" si="11"/>
        <v>161.53</v>
      </c>
      <c r="N257" s="39">
        <v>161.53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1441|1440011|0|0|18591149000158|0|12,6</v>
      </c>
      <c r="B258" s="52" t="str">
        <f t="shared" si="10"/>
        <v>1441|1440011|0|0|2868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18591149000158</v>
      </c>
      <c r="H258" s="37" t="s">
        <v>399</v>
      </c>
      <c r="I258" s="36">
        <v>0</v>
      </c>
      <c r="J258" s="36" t="s">
        <v>322</v>
      </c>
      <c r="K258" s="38">
        <v>45789</v>
      </c>
      <c r="L258" s="36">
        <v>2868</v>
      </c>
      <c r="M258" s="73">
        <f t="shared" si="11"/>
        <v>12.6</v>
      </c>
      <c r="N258" s="39">
        <v>12.6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1441|1440011|0|0|18591149000158|0|174,9</v>
      </c>
      <c r="B259" s="52" t="str">
        <f t="shared" si="10"/>
        <v>1441|1440011|0|0|3556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18591149000158</v>
      </c>
      <c r="H259" s="37" t="s">
        <v>399</v>
      </c>
      <c r="I259" s="36">
        <v>0</v>
      </c>
      <c r="J259" s="36" t="s">
        <v>322</v>
      </c>
      <c r="K259" s="38">
        <v>45811</v>
      </c>
      <c r="L259" s="36">
        <v>3556</v>
      </c>
      <c r="M259" s="73">
        <f t="shared" si="11"/>
        <v>174.9</v>
      </c>
      <c r="N259" s="39">
        <v>174.9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1441|1440011|0|0|18602011000107|0|26,25</v>
      </c>
      <c r="B260" s="52" t="str">
        <f t="shared" si="10"/>
        <v>1441|1440011|0|0|2849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18602011000107</v>
      </c>
      <c r="H260" s="37" t="s">
        <v>400</v>
      </c>
      <c r="I260" s="36">
        <v>0</v>
      </c>
      <c r="J260" s="36" t="s">
        <v>322</v>
      </c>
      <c r="K260" s="38">
        <v>45789</v>
      </c>
      <c r="L260" s="36">
        <v>2849</v>
      </c>
      <c r="M260" s="73">
        <f t="shared" si="11"/>
        <v>26.25</v>
      </c>
      <c r="N260" s="39">
        <v>26.25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1441|1440011|0|0|18602011000107|0|100,38</v>
      </c>
      <c r="B261" s="52" t="str">
        <f t="shared" ref="B261:B324" si="13">C261&amp;"|"&amp;D261&amp;"|"&amp;E261&amp;"|"&amp;F261&amp;"|"&amp;L261</f>
        <v>1441|1440011|0|0|2850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18602011000107</v>
      </c>
      <c r="H261" s="37" t="s">
        <v>400</v>
      </c>
      <c r="I261" s="36">
        <v>0</v>
      </c>
      <c r="J261" s="36" t="s">
        <v>322</v>
      </c>
      <c r="K261" s="38">
        <v>45789</v>
      </c>
      <c r="L261" s="36">
        <v>2850</v>
      </c>
      <c r="M261" s="73">
        <f t="shared" si="11"/>
        <v>100.38</v>
      </c>
      <c r="N261" s="39">
        <v>100.38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1441|1440011|0|0|18602011000107|0|8,36</v>
      </c>
      <c r="B262" s="52" t="str">
        <f t="shared" si="13"/>
        <v>1441|1440011|0|0|2851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18602011000107</v>
      </c>
      <c r="H262" s="37" t="s">
        <v>400</v>
      </c>
      <c r="I262" s="36">
        <v>0</v>
      </c>
      <c r="J262" s="36" t="s">
        <v>322</v>
      </c>
      <c r="K262" s="38">
        <v>45789</v>
      </c>
      <c r="L262" s="36">
        <v>2851</v>
      </c>
      <c r="M262" s="73">
        <f t="shared" ref="M262:M325" si="14">N262+O262</f>
        <v>8.36</v>
      </c>
      <c r="N262" s="39">
        <v>8.36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1441|1440011|0|0|18602011000107|0|334,31</v>
      </c>
      <c r="B263" s="52" t="str">
        <f t="shared" si="13"/>
        <v>1441|1440011|0|0|2852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18602011000107</v>
      </c>
      <c r="H263" s="37" t="s">
        <v>400</v>
      </c>
      <c r="I263" s="36">
        <v>0</v>
      </c>
      <c r="J263" s="36" t="s">
        <v>322</v>
      </c>
      <c r="K263" s="38">
        <v>45789</v>
      </c>
      <c r="L263" s="36">
        <v>2852</v>
      </c>
      <c r="M263" s="73">
        <f t="shared" si="14"/>
        <v>334.31</v>
      </c>
      <c r="N263" s="39">
        <v>334.31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1441|1440011|0|0|18602011000107|0|36,31</v>
      </c>
      <c r="B264" s="52" t="str">
        <f t="shared" si="13"/>
        <v>1441|1440011|0|0|3543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18602011000107</v>
      </c>
      <c r="H264" s="37" t="s">
        <v>400</v>
      </c>
      <c r="I264" s="36">
        <v>0</v>
      </c>
      <c r="J264" s="36" t="s">
        <v>322</v>
      </c>
      <c r="K264" s="38">
        <v>45811</v>
      </c>
      <c r="L264" s="36">
        <v>3543</v>
      </c>
      <c r="M264" s="73">
        <f t="shared" si="14"/>
        <v>36.31</v>
      </c>
      <c r="N264" s="39">
        <v>36.31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1441|1440011|0|0|18602011000107|0|8,79</v>
      </c>
      <c r="B265" s="52" t="str">
        <f t="shared" si="13"/>
        <v>1441|1440011|0|0|3544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18602011000107</v>
      </c>
      <c r="H265" s="37" t="s">
        <v>400</v>
      </c>
      <c r="I265" s="36">
        <v>0</v>
      </c>
      <c r="J265" s="36" t="s">
        <v>322</v>
      </c>
      <c r="K265" s="38">
        <v>45811</v>
      </c>
      <c r="L265" s="36">
        <v>3544</v>
      </c>
      <c r="M265" s="73">
        <f t="shared" si="14"/>
        <v>8.7899999999999991</v>
      </c>
      <c r="N265" s="39">
        <v>8.7899999999999991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1441|1440011|0|0|18602011000107|0|100,38</v>
      </c>
      <c r="B266" s="52" t="str">
        <f t="shared" si="13"/>
        <v>1441|1440011|0|0|3546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18602011000107</v>
      </c>
      <c r="H266" s="37" t="s">
        <v>400</v>
      </c>
      <c r="I266" s="36">
        <v>0</v>
      </c>
      <c r="J266" s="36" t="s">
        <v>322</v>
      </c>
      <c r="K266" s="38">
        <v>45811</v>
      </c>
      <c r="L266" s="36">
        <v>3546</v>
      </c>
      <c r="M266" s="73">
        <f t="shared" si="14"/>
        <v>100.38</v>
      </c>
      <c r="N266" s="39">
        <v>100.38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1441|1440011|0|0|18602011000107|0|432,27</v>
      </c>
      <c r="B267" s="52" t="str">
        <f t="shared" si="13"/>
        <v>1441|1440011|0|0|3547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18602011000107</v>
      </c>
      <c r="H267" s="37" t="s">
        <v>400</v>
      </c>
      <c r="I267" s="36">
        <v>0</v>
      </c>
      <c r="J267" s="36" t="s">
        <v>322</v>
      </c>
      <c r="K267" s="38">
        <v>45811</v>
      </c>
      <c r="L267" s="36">
        <v>3547</v>
      </c>
      <c r="M267" s="73">
        <f t="shared" si="14"/>
        <v>432.27</v>
      </c>
      <c r="N267" s="39">
        <v>432.27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1441|1440011|0|0|18629840000183|0|292,14</v>
      </c>
      <c r="B268" s="52" t="str">
        <f t="shared" si="13"/>
        <v>1441|1440011|0|0|2645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18629840000183</v>
      </c>
      <c r="H268" s="37" t="s">
        <v>401</v>
      </c>
      <c r="I268" s="36">
        <v>0</v>
      </c>
      <c r="J268" s="36" t="s">
        <v>322</v>
      </c>
      <c r="K268" s="38">
        <v>45782</v>
      </c>
      <c r="L268" s="36">
        <v>2645</v>
      </c>
      <c r="M268" s="73">
        <f t="shared" si="14"/>
        <v>292.14</v>
      </c>
      <c r="N268" s="39">
        <v>292.14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1441|1440011|0|0|18629840000183|0|1503,4</v>
      </c>
      <c r="B269" s="52" t="str">
        <f t="shared" si="13"/>
        <v>1441|1440011|0|0|2865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18629840000183</v>
      </c>
      <c r="H269" s="37" t="s">
        <v>401</v>
      </c>
      <c r="I269" s="36">
        <v>0</v>
      </c>
      <c r="J269" s="36" t="s">
        <v>322</v>
      </c>
      <c r="K269" s="38">
        <v>45789</v>
      </c>
      <c r="L269" s="36">
        <v>2865</v>
      </c>
      <c r="M269" s="73">
        <f t="shared" si="14"/>
        <v>1503.4</v>
      </c>
      <c r="N269" s="39">
        <v>1503.4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1441|1440011|0|0|18629840000183|0|1428,06</v>
      </c>
      <c r="B270" s="52" t="str">
        <f t="shared" si="13"/>
        <v>1441|1440011|0|0|3553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18629840000183</v>
      </c>
      <c r="H270" s="37" t="s">
        <v>401</v>
      </c>
      <c r="I270" s="36">
        <v>0</v>
      </c>
      <c r="J270" s="36" t="s">
        <v>322</v>
      </c>
      <c r="K270" s="38">
        <v>45811</v>
      </c>
      <c r="L270" s="36">
        <v>3553</v>
      </c>
      <c r="M270" s="73">
        <f t="shared" si="14"/>
        <v>1428.06</v>
      </c>
      <c r="N270" s="39">
        <v>1428.06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1441|1440011|0|0|18629840000183|0|292,14</v>
      </c>
      <c r="B271" s="52" t="str">
        <f t="shared" si="13"/>
        <v>1441|1440011|0|0|3588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18629840000183</v>
      </c>
      <c r="H271" s="37" t="s">
        <v>401</v>
      </c>
      <c r="I271" s="36">
        <v>0</v>
      </c>
      <c r="J271" s="36" t="s">
        <v>322</v>
      </c>
      <c r="K271" s="38">
        <v>45812</v>
      </c>
      <c r="L271" s="36">
        <v>3588</v>
      </c>
      <c r="M271" s="73">
        <f t="shared" si="14"/>
        <v>292.14</v>
      </c>
      <c r="N271" s="39">
        <v>292.14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1441|1440011|0|0|18659334000137|0|253,62</v>
      </c>
      <c r="B272" s="52" t="str">
        <f t="shared" si="13"/>
        <v>1441|1440011|0|0|2718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18659334000137</v>
      </c>
      <c r="H272" s="37" t="s">
        <v>402</v>
      </c>
      <c r="I272" s="36">
        <v>0</v>
      </c>
      <c r="J272" s="36" t="s">
        <v>322</v>
      </c>
      <c r="K272" s="38">
        <v>45784</v>
      </c>
      <c r="L272" s="36">
        <v>2718</v>
      </c>
      <c r="M272" s="73">
        <f t="shared" si="14"/>
        <v>253.62</v>
      </c>
      <c r="N272" s="39">
        <v>253.62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1441|1440011|0|0|18659334000137|0|308,1</v>
      </c>
      <c r="B273" s="52" t="str">
        <f t="shared" si="13"/>
        <v>1441|1440011|0|0|3393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18659334000137</v>
      </c>
      <c r="H273" s="37" t="s">
        <v>402</v>
      </c>
      <c r="I273" s="36">
        <v>0</v>
      </c>
      <c r="J273" s="36" t="s">
        <v>322</v>
      </c>
      <c r="K273" s="38">
        <v>45810</v>
      </c>
      <c r="L273" s="36">
        <v>3393</v>
      </c>
      <c r="M273" s="73">
        <f t="shared" si="14"/>
        <v>308.10000000000002</v>
      </c>
      <c r="N273" s="39">
        <v>308.10000000000002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1441|1440011|0|0|18663401000197|0|254,2</v>
      </c>
      <c r="B274" s="52" t="str">
        <f t="shared" si="13"/>
        <v>1441|1440011|0|0|2839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18663401000197</v>
      </c>
      <c r="H274" s="37" t="s">
        <v>403</v>
      </c>
      <c r="I274" s="36">
        <v>0</v>
      </c>
      <c r="J274" s="36" t="s">
        <v>322</v>
      </c>
      <c r="K274" s="38">
        <v>45789</v>
      </c>
      <c r="L274" s="36">
        <v>2839</v>
      </c>
      <c r="M274" s="73">
        <f t="shared" si="14"/>
        <v>254.2</v>
      </c>
      <c r="N274" s="39">
        <v>254.2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1441|1440011|0|0|18663401000197|0|226,32</v>
      </c>
      <c r="B275" s="52" t="str">
        <f t="shared" si="13"/>
        <v>1441|1440011|0|0|3531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18663401000197</v>
      </c>
      <c r="H275" s="37" t="s">
        <v>403</v>
      </c>
      <c r="I275" s="36">
        <v>0</v>
      </c>
      <c r="J275" s="36" t="s">
        <v>322</v>
      </c>
      <c r="K275" s="38">
        <v>45811</v>
      </c>
      <c r="L275" s="36">
        <v>3531</v>
      </c>
      <c r="M275" s="73">
        <f t="shared" si="14"/>
        <v>226.32</v>
      </c>
      <c r="N275" s="39">
        <v>226.32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1441|1440011|0|0|18666750000162|0|174,23</v>
      </c>
      <c r="B276" s="52" t="str">
        <f t="shared" si="13"/>
        <v>1441|1440011|0|0|2733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18666750000162</v>
      </c>
      <c r="H276" s="37" t="s">
        <v>404</v>
      </c>
      <c r="I276" s="36">
        <v>0</v>
      </c>
      <c r="J276" s="36" t="s">
        <v>322</v>
      </c>
      <c r="K276" s="38">
        <v>45784</v>
      </c>
      <c r="L276" s="36">
        <v>2733</v>
      </c>
      <c r="M276" s="73">
        <f t="shared" si="14"/>
        <v>174.23</v>
      </c>
      <c r="N276" s="39">
        <v>174.23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1441|1440011|0|0|18666750000162|0|127,81</v>
      </c>
      <c r="B277" s="52" t="str">
        <f t="shared" si="13"/>
        <v>1441|1440011|0|0|3435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18666750000162</v>
      </c>
      <c r="H277" s="37" t="s">
        <v>404</v>
      </c>
      <c r="I277" s="36">
        <v>0</v>
      </c>
      <c r="J277" s="36" t="s">
        <v>322</v>
      </c>
      <c r="K277" s="38">
        <v>45810</v>
      </c>
      <c r="L277" s="36">
        <v>3435</v>
      </c>
      <c r="M277" s="73">
        <f t="shared" si="14"/>
        <v>127.81</v>
      </c>
      <c r="N277" s="39">
        <v>127.81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1441|1440011|0|0|18671271000134|0|114,85</v>
      </c>
      <c r="B278" s="52" t="str">
        <f t="shared" si="13"/>
        <v>1441|1440011|0|0|2760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18671271000134</v>
      </c>
      <c r="H278" s="37" t="s">
        <v>405</v>
      </c>
      <c r="I278" s="36">
        <v>0</v>
      </c>
      <c r="J278" s="36" t="s">
        <v>322</v>
      </c>
      <c r="K278" s="38">
        <v>45784</v>
      </c>
      <c r="L278" s="36">
        <v>2760</v>
      </c>
      <c r="M278" s="73">
        <f t="shared" si="14"/>
        <v>114.85</v>
      </c>
      <c r="N278" s="39">
        <v>114.85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1441|1440011|0|0|18671271000134|0|114,85</v>
      </c>
      <c r="B279" s="52" t="str">
        <f t="shared" si="13"/>
        <v>1441|1440011|0|0|3455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18671271000134</v>
      </c>
      <c r="H279" s="37" t="s">
        <v>405</v>
      </c>
      <c r="I279" s="36">
        <v>0</v>
      </c>
      <c r="J279" s="36" t="s">
        <v>322</v>
      </c>
      <c r="K279" s="38">
        <v>45810</v>
      </c>
      <c r="L279" s="36">
        <v>3455</v>
      </c>
      <c r="M279" s="73">
        <f t="shared" si="14"/>
        <v>114.85</v>
      </c>
      <c r="N279" s="39">
        <v>114.85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1441|1440011|0|0|18675975000185|0|87,37</v>
      </c>
      <c r="B280" s="52" t="str">
        <f t="shared" si="13"/>
        <v>1441|1440011|0|0|2779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18675975000185</v>
      </c>
      <c r="H280" s="37" t="s">
        <v>406</v>
      </c>
      <c r="I280" s="36">
        <v>0</v>
      </c>
      <c r="J280" s="36" t="s">
        <v>322</v>
      </c>
      <c r="K280" s="38">
        <v>45785</v>
      </c>
      <c r="L280" s="36">
        <v>2779</v>
      </c>
      <c r="M280" s="73">
        <f t="shared" si="14"/>
        <v>87.37</v>
      </c>
      <c r="N280" s="39">
        <v>87.37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1441|1440011|0|0|18675975000185|0|184,37</v>
      </c>
      <c r="B281" s="52" t="str">
        <f t="shared" si="13"/>
        <v>1441|1440011|0|0|3478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18675975000185</v>
      </c>
      <c r="H281" s="37" t="s">
        <v>406</v>
      </c>
      <c r="I281" s="36">
        <v>0</v>
      </c>
      <c r="J281" s="36" t="s">
        <v>322</v>
      </c>
      <c r="K281" s="38">
        <v>45810</v>
      </c>
      <c r="L281" s="36">
        <v>3478</v>
      </c>
      <c r="M281" s="73">
        <f t="shared" si="14"/>
        <v>184.37</v>
      </c>
      <c r="N281" s="39">
        <v>184.37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1441|1440011|0|0|18675983000121|0|111,09</v>
      </c>
      <c r="B282" s="52" t="str">
        <f t="shared" si="13"/>
        <v>1441|1440011|0|0|2695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18675983000121</v>
      </c>
      <c r="H282" s="37" t="s">
        <v>407</v>
      </c>
      <c r="I282" s="36">
        <v>0</v>
      </c>
      <c r="J282" s="36" t="s">
        <v>322</v>
      </c>
      <c r="K282" s="38">
        <v>45784</v>
      </c>
      <c r="L282" s="36">
        <v>2695</v>
      </c>
      <c r="M282" s="73">
        <f t="shared" si="14"/>
        <v>111.09</v>
      </c>
      <c r="N282" s="39">
        <v>111.09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1441|1440011|0|0|18675983000121|0|620,99</v>
      </c>
      <c r="B283" s="52" t="str">
        <f t="shared" si="13"/>
        <v>1441|1440011|0|0|2798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18675983000121</v>
      </c>
      <c r="H283" s="37" t="s">
        <v>407</v>
      </c>
      <c r="I283" s="36">
        <v>0</v>
      </c>
      <c r="J283" s="36" t="s">
        <v>322</v>
      </c>
      <c r="K283" s="38">
        <v>45785</v>
      </c>
      <c r="L283" s="36">
        <v>2798</v>
      </c>
      <c r="M283" s="73">
        <f t="shared" si="14"/>
        <v>620.99</v>
      </c>
      <c r="N283" s="39">
        <v>620.99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1441|1440011|0|0|18675983000121|0|733,61</v>
      </c>
      <c r="B284" s="52" t="str">
        <f t="shared" si="13"/>
        <v>1441|1440011|0|0|3495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18675983000121</v>
      </c>
      <c r="H284" s="37" t="s">
        <v>407</v>
      </c>
      <c r="I284" s="36">
        <v>0</v>
      </c>
      <c r="J284" s="36" t="s">
        <v>322</v>
      </c>
      <c r="K284" s="38">
        <v>45811</v>
      </c>
      <c r="L284" s="36">
        <v>3495</v>
      </c>
      <c r="M284" s="73">
        <f t="shared" si="14"/>
        <v>733.61</v>
      </c>
      <c r="N284" s="39">
        <v>733.61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1441|1440011|0|0|18675983000121|0|111,09</v>
      </c>
      <c r="B285" s="52" t="str">
        <f t="shared" si="13"/>
        <v>1441|1440011|0|0|3586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18675983000121</v>
      </c>
      <c r="H285" s="37" t="s">
        <v>407</v>
      </c>
      <c r="I285" s="36">
        <v>0</v>
      </c>
      <c r="J285" s="36" t="s">
        <v>322</v>
      </c>
      <c r="K285" s="38">
        <v>45812</v>
      </c>
      <c r="L285" s="36">
        <v>3586</v>
      </c>
      <c r="M285" s="73">
        <f t="shared" si="14"/>
        <v>111.09</v>
      </c>
      <c r="N285" s="39">
        <v>111.09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1441|1440011|0|0|18677591000100|0|202,22</v>
      </c>
      <c r="B286" s="52" t="str">
        <f t="shared" si="13"/>
        <v>1441|1440011|0|0|2747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18677591000100</v>
      </c>
      <c r="H286" s="37" t="s">
        <v>408</v>
      </c>
      <c r="I286" s="36">
        <v>0</v>
      </c>
      <c r="J286" s="36" t="s">
        <v>322</v>
      </c>
      <c r="K286" s="38">
        <v>45784</v>
      </c>
      <c r="L286" s="36">
        <v>2747</v>
      </c>
      <c r="M286" s="73">
        <f t="shared" si="14"/>
        <v>202.22</v>
      </c>
      <c r="N286" s="39">
        <v>202.22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1441|1440011|0|0|18677591000100|0|202,22</v>
      </c>
      <c r="B287" s="52" t="str">
        <f t="shared" si="13"/>
        <v>1441|1440011|0|0|3421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18677591000100</v>
      </c>
      <c r="H287" s="37" t="s">
        <v>408</v>
      </c>
      <c r="I287" s="36">
        <v>0</v>
      </c>
      <c r="J287" s="36" t="s">
        <v>322</v>
      </c>
      <c r="K287" s="38">
        <v>45810</v>
      </c>
      <c r="L287" s="36">
        <v>3421</v>
      </c>
      <c r="M287" s="73">
        <f t="shared" si="14"/>
        <v>202.22</v>
      </c>
      <c r="N287" s="39">
        <v>202.22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1441|1440011|0|0|18712174000142|0|306,76</v>
      </c>
      <c r="B288" s="52" t="str">
        <f t="shared" si="13"/>
        <v>1441|1440011|0|0|2780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18712174000142</v>
      </c>
      <c r="H288" s="37" t="s">
        <v>409</v>
      </c>
      <c r="I288" s="36">
        <v>0</v>
      </c>
      <c r="J288" s="36" t="s">
        <v>322</v>
      </c>
      <c r="K288" s="38">
        <v>45785</v>
      </c>
      <c r="L288" s="36">
        <v>2780</v>
      </c>
      <c r="M288" s="73">
        <f t="shared" si="14"/>
        <v>306.76</v>
      </c>
      <c r="N288" s="39">
        <v>306.76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1441|1440011|0|0|18712174000142|0|308,1</v>
      </c>
      <c r="B289" s="52" t="str">
        <f t="shared" si="13"/>
        <v>1441|1440011|0|0|3480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18712174000142</v>
      </c>
      <c r="H289" s="37" t="s">
        <v>409</v>
      </c>
      <c r="I289" s="36">
        <v>0</v>
      </c>
      <c r="J289" s="36" t="s">
        <v>322</v>
      </c>
      <c r="K289" s="38">
        <v>45811</v>
      </c>
      <c r="L289" s="36">
        <v>3480</v>
      </c>
      <c r="M289" s="73">
        <f t="shared" si="14"/>
        <v>308.10000000000002</v>
      </c>
      <c r="N289" s="39">
        <v>308.10000000000002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1441|1440011|0|0|18715383000140|0|58,97</v>
      </c>
      <c r="B290" s="52" t="str">
        <f t="shared" si="13"/>
        <v>1441|1440011|0|0|2669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181</v>
      </c>
      <c r="I290" s="36">
        <v>0</v>
      </c>
      <c r="J290" s="36" t="s">
        <v>322</v>
      </c>
      <c r="K290" s="38">
        <v>45783</v>
      </c>
      <c r="L290" s="36">
        <v>2669</v>
      </c>
      <c r="M290" s="73">
        <f t="shared" si="14"/>
        <v>58.97</v>
      </c>
      <c r="N290" s="39">
        <v>58.97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1441|1440011|0|0|18715383000140|0|7,88</v>
      </c>
      <c r="B291" s="52" t="str">
        <f t="shared" si="13"/>
        <v>1441|1440011|0|0|2769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181</v>
      </c>
      <c r="I291" s="36">
        <v>0</v>
      </c>
      <c r="J291" s="36" t="s">
        <v>322</v>
      </c>
      <c r="K291" s="38">
        <v>45785</v>
      </c>
      <c r="L291" s="36">
        <v>2769</v>
      </c>
      <c r="M291" s="73">
        <f t="shared" si="14"/>
        <v>7.88</v>
      </c>
      <c r="N291" s="39">
        <v>7.88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1441|1440011|0|0|18715383000140|0|914,45</v>
      </c>
      <c r="B292" s="52" t="str">
        <f t="shared" si="13"/>
        <v>1441|1440011|0|0|2771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181</v>
      </c>
      <c r="I292" s="36">
        <v>0</v>
      </c>
      <c r="J292" s="36" t="s">
        <v>322</v>
      </c>
      <c r="K292" s="38">
        <v>45785</v>
      </c>
      <c r="L292" s="36">
        <v>2771</v>
      </c>
      <c r="M292" s="73">
        <f t="shared" si="14"/>
        <v>914.45</v>
      </c>
      <c r="N292" s="39">
        <v>914.45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1441|1440011|0|0|18715383000140|0|523,4</v>
      </c>
      <c r="B293" s="52" t="str">
        <f t="shared" si="13"/>
        <v>1441|1440011|0|0|2773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181</v>
      </c>
      <c r="I293" s="36">
        <v>0</v>
      </c>
      <c r="J293" s="36" t="s">
        <v>322</v>
      </c>
      <c r="K293" s="38">
        <v>45785</v>
      </c>
      <c r="L293" s="36">
        <v>2773</v>
      </c>
      <c r="M293" s="73">
        <f t="shared" si="14"/>
        <v>523.4</v>
      </c>
      <c r="N293" s="39">
        <v>523.4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1441|1440011|0|0|18715383000140|0|1293,72</v>
      </c>
      <c r="B294" s="52" t="str">
        <f t="shared" si="13"/>
        <v>1441|1440011|0|0|2802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181</v>
      </c>
      <c r="I294" s="36">
        <v>0</v>
      </c>
      <c r="J294" s="36" t="s">
        <v>322</v>
      </c>
      <c r="K294" s="38">
        <v>45785</v>
      </c>
      <c r="L294" s="36">
        <v>2802</v>
      </c>
      <c r="M294" s="73">
        <f t="shared" si="14"/>
        <v>1293.72</v>
      </c>
      <c r="N294" s="39">
        <v>1293.72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1441|1440011|0|0|18715383000140|0|61,85</v>
      </c>
      <c r="B295" s="52" t="str">
        <f t="shared" si="13"/>
        <v>1441|1440011|0|0|2812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181</v>
      </c>
      <c r="I295" s="36">
        <v>0</v>
      </c>
      <c r="J295" s="36" t="s">
        <v>322</v>
      </c>
      <c r="K295" s="38">
        <v>45785</v>
      </c>
      <c r="L295" s="36">
        <v>2812</v>
      </c>
      <c r="M295" s="73">
        <f t="shared" si="14"/>
        <v>61.85</v>
      </c>
      <c r="N295" s="39">
        <v>61.85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1441|1440011|0|0|18715383000140|0|948,05</v>
      </c>
      <c r="B296" s="52" t="str">
        <f t="shared" si="13"/>
        <v>1441|1440011|0|0|2814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181</v>
      </c>
      <c r="I296" s="36">
        <v>0</v>
      </c>
      <c r="J296" s="36" t="s">
        <v>322</v>
      </c>
      <c r="K296" s="38">
        <v>45785</v>
      </c>
      <c r="L296" s="36">
        <v>2814</v>
      </c>
      <c r="M296" s="73">
        <f t="shared" si="14"/>
        <v>948.05</v>
      </c>
      <c r="N296" s="39">
        <v>948.05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1441|1440011|0|0|18715383000140|0|212,2</v>
      </c>
      <c r="B297" s="52" t="str">
        <f t="shared" si="13"/>
        <v>1441|1440011|0|0|2816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181</v>
      </c>
      <c r="I297" s="36">
        <v>0</v>
      </c>
      <c r="J297" s="36" t="s">
        <v>322</v>
      </c>
      <c r="K297" s="38">
        <v>45785</v>
      </c>
      <c r="L297" s="36">
        <v>2816</v>
      </c>
      <c r="M297" s="73">
        <f t="shared" si="14"/>
        <v>212.2</v>
      </c>
      <c r="N297" s="39">
        <v>212.2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1441|1440011|0|0|18715383000140|0|7</v>
      </c>
      <c r="B298" s="52" t="str">
        <f t="shared" si="13"/>
        <v>1441|1440011|0|0|2818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181</v>
      </c>
      <c r="I298" s="36">
        <v>0</v>
      </c>
      <c r="J298" s="36" t="s">
        <v>322</v>
      </c>
      <c r="K298" s="38">
        <v>45785</v>
      </c>
      <c r="L298" s="36">
        <v>2818</v>
      </c>
      <c r="M298" s="73">
        <f t="shared" si="14"/>
        <v>7</v>
      </c>
      <c r="N298" s="39">
        <v>7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1441|1440011|0|0|18715383000140|0|602,49</v>
      </c>
      <c r="B299" s="52" t="str">
        <f t="shared" si="13"/>
        <v>1441|1440011|0|0|2820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181</v>
      </c>
      <c r="I299" s="36">
        <v>0</v>
      </c>
      <c r="J299" s="36" t="s">
        <v>322</v>
      </c>
      <c r="K299" s="38">
        <v>45786</v>
      </c>
      <c r="L299" s="36">
        <v>2820</v>
      </c>
      <c r="M299" s="73">
        <f t="shared" si="14"/>
        <v>602.49</v>
      </c>
      <c r="N299" s="39">
        <v>602.49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1441|1440011|0|0|18715383000140|0|398,25</v>
      </c>
      <c r="B300" s="52" t="str">
        <f t="shared" si="13"/>
        <v>1441|1440011|0|0|2910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181</v>
      </c>
      <c r="I300" s="36">
        <v>0</v>
      </c>
      <c r="J300" s="36" t="s">
        <v>322</v>
      </c>
      <c r="K300" s="38">
        <v>45789</v>
      </c>
      <c r="L300" s="36">
        <v>2910</v>
      </c>
      <c r="M300" s="73">
        <f t="shared" si="14"/>
        <v>398.25</v>
      </c>
      <c r="N300" s="39">
        <v>398.25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1441|1440011|0|0|18715383000140|0|31,13</v>
      </c>
      <c r="B301" s="52" t="str">
        <f t="shared" si="13"/>
        <v>1441|1440011|0|0|2935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181</v>
      </c>
      <c r="I301" s="36">
        <v>0</v>
      </c>
      <c r="J301" s="36" t="s">
        <v>322</v>
      </c>
      <c r="K301" s="38">
        <v>45790</v>
      </c>
      <c r="L301" s="36">
        <v>2935</v>
      </c>
      <c r="M301" s="73">
        <f t="shared" si="14"/>
        <v>31.13</v>
      </c>
      <c r="N301" s="39">
        <v>31.13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1441|1440011|0|0|18715383000140|0|27,29</v>
      </c>
      <c r="B302" s="52" t="str">
        <f t="shared" si="13"/>
        <v>1441|1440011|0|0|2937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181</v>
      </c>
      <c r="I302" s="36">
        <v>0</v>
      </c>
      <c r="J302" s="36" t="s">
        <v>322</v>
      </c>
      <c r="K302" s="38">
        <v>45790</v>
      </c>
      <c r="L302" s="36">
        <v>2937</v>
      </c>
      <c r="M302" s="73">
        <f t="shared" si="14"/>
        <v>27.29</v>
      </c>
      <c r="N302" s="39">
        <v>27.29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1441|1440011|0|0|18715383000140|0|550,28</v>
      </c>
      <c r="B303" s="52" t="str">
        <f t="shared" si="13"/>
        <v>1441|1440011|0|0|2939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181</v>
      </c>
      <c r="I303" s="36">
        <v>0</v>
      </c>
      <c r="J303" s="36" t="s">
        <v>322</v>
      </c>
      <c r="K303" s="38">
        <v>45790</v>
      </c>
      <c r="L303" s="36">
        <v>2939</v>
      </c>
      <c r="M303" s="73">
        <f t="shared" si="14"/>
        <v>550.28</v>
      </c>
      <c r="N303" s="39">
        <v>550.28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1441|1440011|0|0|18715383000140|0|108,94</v>
      </c>
      <c r="B304" s="52" t="str">
        <f t="shared" si="13"/>
        <v>1441|1440011|0|0|2958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181</v>
      </c>
      <c r="I304" s="36">
        <v>0</v>
      </c>
      <c r="J304" s="36" t="s">
        <v>322</v>
      </c>
      <c r="K304" s="38">
        <v>45790</v>
      </c>
      <c r="L304" s="36">
        <v>2958</v>
      </c>
      <c r="M304" s="73">
        <f t="shared" si="14"/>
        <v>108.94</v>
      </c>
      <c r="N304" s="39">
        <v>108.94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1441|1440011|0|0|18715383000140|0|639,77</v>
      </c>
      <c r="B305" s="52" t="str">
        <f t="shared" si="13"/>
        <v>1441|1440011|0|0|2963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181</v>
      </c>
      <c r="I305" s="36">
        <v>0</v>
      </c>
      <c r="J305" s="36" t="s">
        <v>322</v>
      </c>
      <c r="K305" s="38">
        <v>45790</v>
      </c>
      <c r="L305" s="36">
        <v>2963</v>
      </c>
      <c r="M305" s="73">
        <f t="shared" si="14"/>
        <v>639.77</v>
      </c>
      <c r="N305" s="39">
        <v>639.77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1441|1440011|0|0|18715383000140|0|1122,88</v>
      </c>
      <c r="B306" s="52" t="str">
        <f t="shared" si="13"/>
        <v>1441|1440011|0|0|2966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181</v>
      </c>
      <c r="I306" s="36">
        <v>0</v>
      </c>
      <c r="J306" s="36" t="s">
        <v>322</v>
      </c>
      <c r="K306" s="38">
        <v>45790</v>
      </c>
      <c r="L306" s="36">
        <v>2966</v>
      </c>
      <c r="M306" s="73">
        <f t="shared" si="14"/>
        <v>1122.8800000000001</v>
      </c>
      <c r="N306" s="39">
        <v>1122.8800000000001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1441|1440011|0|0|18715383000140|0|59,55</v>
      </c>
      <c r="B307" s="52" t="str">
        <f t="shared" si="13"/>
        <v>1441|1440011|0|0|2968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181</v>
      </c>
      <c r="I307" s="36">
        <v>0</v>
      </c>
      <c r="J307" s="36" t="s">
        <v>322</v>
      </c>
      <c r="K307" s="38">
        <v>45790</v>
      </c>
      <c r="L307" s="36">
        <v>2968</v>
      </c>
      <c r="M307" s="73">
        <f t="shared" si="14"/>
        <v>59.55</v>
      </c>
      <c r="N307" s="39">
        <v>59.55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1441|1440011|0|0|18715383000140|0|85,49</v>
      </c>
      <c r="B308" s="52" t="str">
        <f t="shared" si="13"/>
        <v>1441|1440011|0|0|3034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181</v>
      </c>
      <c r="I308" s="36">
        <v>0</v>
      </c>
      <c r="J308" s="36" t="s">
        <v>322</v>
      </c>
      <c r="K308" s="38">
        <v>45791</v>
      </c>
      <c r="L308" s="36">
        <v>3034</v>
      </c>
      <c r="M308" s="73">
        <f t="shared" si="14"/>
        <v>85.49</v>
      </c>
      <c r="N308" s="39">
        <v>85.49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1441|1440011|0|0|18715383000140|0|6,48</v>
      </c>
      <c r="B309" s="52" t="str">
        <f t="shared" si="13"/>
        <v>1441|1440011|0|0|3055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181</v>
      </c>
      <c r="I309" s="36">
        <v>0</v>
      </c>
      <c r="J309" s="36" t="s">
        <v>322</v>
      </c>
      <c r="K309" s="38">
        <v>45792</v>
      </c>
      <c r="L309" s="36">
        <v>3055</v>
      </c>
      <c r="M309" s="73">
        <f t="shared" si="14"/>
        <v>6.48</v>
      </c>
      <c r="N309" s="39">
        <v>6.48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1441|1440011|0|0|18715383000140|0|696,11</v>
      </c>
      <c r="B310" s="52" t="str">
        <f t="shared" si="13"/>
        <v>1441|1440011|0|0|3059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181</v>
      </c>
      <c r="I310" s="36">
        <v>0</v>
      </c>
      <c r="J310" s="36" t="s">
        <v>322</v>
      </c>
      <c r="K310" s="38">
        <v>45792</v>
      </c>
      <c r="L310" s="36">
        <v>3059</v>
      </c>
      <c r="M310" s="73">
        <f t="shared" si="14"/>
        <v>696.11</v>
      </c>
      <c r="N310" s="39">
        <v>696.11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1441|1440011|0|0|18715383000140|0|466,04</v>
      </c>
      <c r="B311" s="52" t="str">
        <f t="shared" si="13"/>
        <v>1441|1440011|0|0|3084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181</v>
      </c>
      <c r="I311" s="36">
        <v>0</v>
      </c>
      <c r="J311" s="36" t="s">
        <v>322</v>
      </c>
      <c r="K311" s="38">
        <v>45793</v>
      </c>
      <c r="L311" s="36">
        <v>3084</v>
      </c>
      <c r="M311" s="73">
        <f t="shared" si="14"/>
        <v>466.04</v>
      </c>
      <c r="N311" s="39">
        <v>466.04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1441|1440011|0|0|18715383000140|0|46,46</v>
      </c>
      <c r="B312" s="52" t="str">
        <f t="shared" si="13"/>
        <v>1441|1440011|0|0|3086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181</v>
      </c>
      <c r="I312" s="36">
        <v>0</v>
      </c>
      <c r="J312" s="36" t="s">
        <v>322</v>
      </c>
      <c r="K312" s="38">
        <v>45793</v>
      </c>
      <c r="L312" s="36">
        <v>3086</v>
      </c>
      <c r="M312" s="73">
        <f t="shared" si="14"/>
        <v>46.46</v>
      </c>
      <c r="N312" s="39">
        <v>46.46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1441|1440011|0|0|18715383000140|0|256</v>
      </c>
      <c r="B313" s="52" t="str">
        <f t="shared" si="13"/>
        <v>1441|1440011|0|0|3093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181</v>
      </c>
      <c r="I313" s="36">
        <v>0</v>
      </c>
      <c r="J313" s="36" t="s">
        <v>322</v>
      </c>
      <c r="K313" s="38">
        <v>45793</v>
      </c>
      <c r="L313" s="36">
        <v>3093</v>
      </c>
      <c r="M313" s="73">
        <f t="shared" si="14"/>
        <v>256</v>
      </c>
      <c r="N313" s="39">
        <v>256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1441|1440011|0|0|18715383000140|0|585</v>
      </c>
      <c r="B314" s="52" t="str">
        <f t="shared" si="13"/>
        <v>1441|1440011|0|0|3096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181</v>
      </c>
      <c r="I314" s="36">
        <v>0</v>
      </c>
      <c r="J314" s="36" t="s">
        <v>322</v>
      </c>
      <c r="K314" s="38">
        <v>45793</v>
      </c>
      <c r="L314" s="36">
        <v>3096</v>
      </c>
      <c r="M314" s="73">
        <f t="shared" si="14"/>
        <v>585</v>
      </c>
      <c r="N314" s="39">
        <v>585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1441|1440011|0|0|18715383000140|0|35,19</v>
      </c>
      <c r="B315" s="52" t="str">
        <f t="shared" si="13"/>
        <v>1441|1440011|0|0|3182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181</v>
      </c>
      <c r="I315" s="36">
        <v>0</v>
      </c>
      <c r="J315" s="36" t="s">
        <v>322</v>
      </c>
      <c r="K315" s="38">
        <v>45796</v>
      </c>
      <c r="L315" s="36">
        <v>3182</v>
      </c>
      <c r="M315" s="73">
        <f t="shared" si="14"/>
        <v>35.19</v>
      </c>
      <c r="N315" s="39">
        <v>35.19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1441|1440011|0|0|18715383000140|0|65,16</v>
      </c>
      <c r="B316" s="52" t="str">
        <f t="shared" si="13"/>
        <v>1441|1440011|0|0|3186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181</v>
      </c>
      <c r="I316" s="36">
        <v>0</v>
      </c>
      <c r="J316" s="36" t="s">
        <v>322</v>
      </c>
      <c r="K316" s="38">
        <v>45796</v>
      </c>
      <c r="L316" s="36">
        <v>3186</v>
      </c>
      <c r="M316" s="73">
        <f t="shared" si="14"/>
        <v>65.16</v>
      </c>
      <c r="N316" s="39">
        <v>65.16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1441|1440011|0|0|18715383000140|0|4,81</v>
      </c>
      <c r="B317" s="52" t="str">
        <f t="shared" si="13"/>
        <v>1441|1440011|0|0|3209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18715383000140</v>
      </c>
      <c r="H317" s="37" t="s">
        <v>181</v>
      </c>
      <c r="I317" s="36">
        <v>0</v>
      </c>
      <c r="J317" s="36" t="s">
        <v>322</v>
      </c>
      <c r="K317" s="38">
        <v>45797</v>
      </c>
      <c r="L317" s="36">
        <v>3209</v>
      </c>
      <c r="M317" s="73">
        <f t="shared" si="14"/>
        <v>4.8099999999999996</v>
      </c>
      <c r="N317" s="39">
        <v>4.8099999999999996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1441|1440011|0|0|18715383000140|0|10,03</v>
      </c>
      <c r="B318" s="52" t="str">
        <f t="shared" si="13"/>
        <v>1441|1440011|0|0|3211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18715383000140</v>
      </c>
      <c r="H318" s="37" t="s">
        <v>181</v>
      </c>
      <c r="I318" s="36">
        <v>0</v>
      </c>
      <c r="J318" s="36" t="s">
        <v>322</v>
      </c>
      <c r="K318" s="38">
        <v>45797</v>
      </c>
      <c r="L318" s="36">
        <v>3211</v>
      </c>
      <c r="M318" s="73">
        <f t="shared" si="14"/>
        <v>10.029999999999999</v>
      </c>
      <c r="N318" s="39">
        <v>10.029999999999999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1441|1440011|0|0|18715383000140|0|36,06</v>
      </c>
      <c r="B319" s="52" t="str">
        <f t="shared" si="13"/>
        <v>1441|1440011|0|0|3214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18715383000140</v>
      </c>
      <c r="H319" s="37" t="s">
        <v>181</v>
      </c>
      <c r="I319" s="36">
        <v>0</v>
      </c>
      <c r="J319" s="36" t="s">
        <v>322</v>
      </c>
      <c r="K319" s="38">
        <v>45798</v>
      </c>
      <c r="L319" s="36">
        <v>3214</v>
      </c>
      <c r="M319" s="73">
        <f t="shared" si="14"/>
        <v>36.06</v>
      </c>
      <c r="N319" s="39">
        <v>36.06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1441|1440011|0|0|18715383000140|0|4113,81</v>
      </c>
      <c r="B320" s="52" t="str">
        <f t="shared" si="13"/>
        <v>1441|1440011|0|0|3217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18715383000140</v>
      </c>
      <c r="H320" s="37" t="s">
        <v>181</v>
      </c>
      <c r="I320" s="36">
        <v>0</v>
      </c>
      <c r="J320" s="36" t="s">
        <v>322</v>
      </c>
      <c r="K320" s="38">
        <v>45798</v>
      </c>
      <c r="L320" s="36">
        <v>3217</v>
      </c>
      <c r="M320" s="73">
        <f t="shared" si="14"/>
        <v>4113.8100000000004</v>
      </c>
      <c r="N320" s="39">
        <v>4113.8100000000004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1441|1440011|0|0|18715383000140|0|58,97</v>
      </c>
      <c r="B321" s="52" t="str">
        <f t="shared" si="13"/>
        <v>1441|1440011|0|0|3225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18715383000140</v>
      </c>
      <c r="H321" s="37" t="s">
        <v>181</v>
      </c>
      <c r="I321" s="36">
        <v>0</v>
      </c>
      <c r="J321" s="36" t="s">
        <v>322</v>
      </c>
      <c r="K321" s="38">
        <v>45798</v>
      </c>
      <c r="L321" s="36">
        <v>3225</v>
      </c>
      <c r="M321" s="73">
        <f t="shared" si="14"/>
        <v>58.97</v>
      </c>
      <c r="N321" s="39">
        <v>58.97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1441|1440011|0|0|18715383000140|0|61,85</v>
      </c>
      <c r="B322" s="52" t="str">
        <f t="shared" si="13"/>
        <v>1441|1440011|0|0|3276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18715383000140</v>
      </c>
      <c r="H322" s="37" t="s">
        <v>181</v>
      </c>
      <c r="I322" s="36">
        <v>0</v>
      </c>
      <c r="J322" s="36" t="s">
        <v>322</v>
      </c>
      <c r="K322" s="38">
        <v>45804</v>
      </c>
      <c r="L322" s="36">
        <v>3276</v>
      </c>
      <c r="M322" s="73">
        <f t="shared" si="14"/>
        <v>61.85</v>
      </c>
      <c r="N322" s="39">
        <v>61.85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1441|1440011|0|0|18715383000140|0|203,03</v>
      </c>
      <c r="B323" s="52" t="str">
        <f t="shared" si="13"/>
        <v>1441|1440011|0|0|3278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18715383000140</v>
      </c>
      <c r="H323" s="37" t="s">
        <v>181</v>
      </c>
      <c r="I323" s="36">
        <v>0</v>
      </c>
      <c r="J323" s="36" t="s">
        <v>322</v>
      </c>
      <c r="K323" s="38">
        <v>45804</v>
      </c>
      <c r="L323" s="36">
        <v>3278</v>
      </c>
      <c r="M323" s="73">
        <f t="shared" si="14"/>
        <v>203.03</v>
      </c>
      <c r="N323" s="39">
        <v>203.03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1441|1440011|0|0|18715383000140|0|948,05</v>
      </c>
      <c r="B324" s="52" t="str">
        <f t="shared" si="13"/>
        <v>1441|1440011|0|0|3280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18715383000140</v>
      </c>
      <c r="H324" s="37" t="s">
        <v>181</v>
      </c>
      <c r="I324" s="36">
        <v>0</v>
      </c>
      <c r="J324" s="36" t="s">
        <v>322</v>
      </c>
      <c r="K324" s="38">
        <v>45804</v>
      </c>
      <c r="L324" s="36">
        <v>3280</v>
      </c>
      <c r="M324" s="73">
        <f t="shared" si="14"/>
        <v>948.05</v>
      </c>
      <c r="N324" s="39">
        <v>948.05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1441|1440011|0|0|18715383000140|0|1955</v>
      </c>
      <c r="B325" s="52" t="str">
        <f t="shared" ref="B325:B388" si="16">C325&amp;"|"&amp;D325&amp;"|"&amp;E325&amp;"|"&amp;F325&amp;"|"&amp;L325</f>
        <v>1441|1440011|0|0|3317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18715383000140</v>
      </c>
      <c r="H325" s="37" t="s">
        <v>181</v>
      </c>
      <c r="I325" s="36">
        <v>0</v>
      </c>
      <c r="J325" s="36" t="s">
        <v>322</v>
      </c>
      <c r="K325" s="38">
        <v>45806</v>
      </c>
      <c r="L325" s="36">
        <v>3317</v>
      </c>
      <c r="M325" s="73">
        <f t="shared" si="14"/>
        <v>1955</v>
      </c>
      <c r="N325" s="39">
        <v>1955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1441|1440011|0|0|18715383000140|0|2225</v>
      </c>
      <c r="B326" s="52" t="str">
        <f t="shared" si="16"/>
        <v>1441|1440011|0|0|3320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18715383000140</v>
      </c>
      <c r="H326" s="37" t="s">
        <v>181</v>
      </c>
      <c r="I326" s="36">
        <v>0</v>
      </c>
      <c r="J326" s="36" t="s">
        <v>322</v>
      </c>
      <c r="K326" s="38">
        <v>45806</v>
      </c>
      <c r="L326" s="36">
        <v>3320</v>
      </c>
      <c r="M326" s="73">
        <f t="shared" ref="M326:M389" si="17">N326+O326</f>
        <v>2225</v>
      </c>
      <c r="N326" s="39">
        <v>2225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1441|1440011|0|0|18715383000140|0|389,31</v>
      </c>
      <c r="B327" s="52" t="str">
        <f t="shared" si="16"/>
        <v>1441|1440011|0|0|3325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18715383000140</v>
      </c>
      <c r="H327" s="37" t="s">
        <v>181</v>
      </c>
      <c r="I327" s="36">
        <v>0</v>
      </c>
      <c r="J327" s="36" t="s">
        <v>322</v>
      </c>
      <c r="K327" s="38">
        <v>45806</v>
      </c>
      <c r="L327" s="36">
        <v>3325</v>
      </c>
      <c r="M327" s="73">
        <f t="shared" si="17"/>
        <v>389.31</v>
      </c>
      <c r="N327" s="39">
        <v>389.31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1441|1440011|0|0|18715383000140|0|246,91</v>
      </c>
      <c r="B328" s="52" t="str">
        <f t="shared" si="16"/>
        <v>1441|1440011|0|0|3469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18715383000140</v>
      </c>
      <c r="H328" s="37" t="s">
        <v>181</v>
      </c>
      <c r="I328" s="36">
        <v>0</v>
      </c>
      <c r="J328" s="36" t="s">
        <v>322</v>
      </c>
      <c r="K328" s="38">
        <v>45810</v>
      </c>
      <c r="L328" s="36">
        <v>3469</v>
      </c>
      <c r="M328" s="73">
        <f t="shared" si="17"/>
        <v>246.91</v>
      </c>
      <c r="N328" s="39">
        <v>246.91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1441|1440011|0|0|18715383000140|0|830,28</v>
      </c>
      <c r="B329" s="52" t="str">
        <f t="shared" si="16"/>
        <v>1441|1440011|0|0|3508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18715383000140</v>
      </c>
      <c r="H329" s="37" t="s">
        <v>181</v>
      </c>
      <c r="I329" s="36">
        <v>0</v>
      </c>
      <c r="J329" s="36" t="s">
        <v>322</v>
      </c>
      <c r="K329" s="38">
        <v>45811</v>
      </c>
      <c r="L329" s="36">
        <v>3508</v>
      </c>
      <c r="M329" s="73">
        <f t="shared" si="17"/>
        <v>830.28</v>
      </c>
      <c r="N329" s="39">
        <v>830.28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1441|1440011|0|0|18715383000140|0|117,28</v>
      </c>
      <c r="B330" s="52" t="str">
        <f t="shared" si="16"/>
        <v>1441|1440011|0|0|3510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18715383000140</v>
      </c>
      <c r="H330" s="37" t="s">
        <v>181</v>
      </c>
      <c r="I330" s="36">
        <v>0</v>
      </c>
      <c r="J330" s="36" t="s">
        <v>322</v>
      </c>
      <c r="K330" s="38">
        <v>45811</v>
      </c>
      <c r="L330" s="36">
        <v>3510</v>
      </c>
      <c r="M330" s="73">
        <f t="shared" si="17"/>
        <v>117.28</v>
      </c>
      <c r="N330" s="39">
        <v>117.28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1441|1440011|0|0|18715383000140|0|467,22</v>
      </c>
      <c r="B331" s="52" t="str">
        <f t="shared" si="16"/>
        <v>1441|1440011|0|0|3539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18715383000140</v>
      </c>
      <c r="H331" s="37" t="s">
        <v>181</v>
      </c>
      <c r="I331" s="36">
        <v>0</v>
      </c>
      <c r="J331" s="36" t="s">
        <v>322</v>
      </c>
      <c r="K331" s="38">
        <v>45811</v>
      </c>
      <c r="L331" s="36">
        <v>3539</v>
      </c>
      <c r="M331" s="73">
        <f t="shared" si="17"/>
        <v>467.22</v>
      </c>
      <c r="N331" s="39">
        <v>467.22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1441|1440011|0|0|18715383000140|0|467,77</v>
      </c>
      <c r="B332" s="52" t="str">
        <f t="shared" si="16"/>
        <v>1441|1440011|0|0|3545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18715383000140</v>
      </c>
      <c r="H332" s="37" t="s">
        <v>181</v>
      </c>
      <c r="I332" s="36">
        <v>0</v>
      </c>
      <c r="J332" s="36" t="s">
        <v>322</v>
      </c>
      <c r="K332" s="38">
        <v>45811</v>
      </c>
      <c r="L332" s="36">
        <v>3545</v>
      </c>
      <c r="M332" s="73">
        <f t="shared" si="17"/>
        <v>467.77</v>
      </c>
      <c r="N332" s="39">
        <v>467.77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1441|1440011|0|0|18715383000140|0|86,31</v>
      </c>
      <c r="B333" s="52" t="str">
        <f t="shared" si="16"/>
        <v>1441|1440011|0|0|3608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18715383000140</v>
      </c>
      <c r="H333" s="37" t="s">
        <v>181</v>
      </c>
      <c r="I333" s="36">
        <v>0</v>
      </c>
      <c r="J333" s="36" t="s">
        <v>322</v>
      </c>
      <c r="K333" s="38">
        <v>45814</v>
      </c>
      <c r="L333" s="36">
        <v>3608</v>
      </c>
      <c r="M333" s="73">
        <f t="shared" si="17"/>
        <v>86.31</v>
      </c>
      <c r="N333" s="39">
        <v>86.31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1441|1440011|0|0|18715383000140|0|1139,12</v>
      </c>
      <c r="B334" s="52" t="str">
        <f t="shared" si="16"/>
        <v>1441|1440011|0|0|3610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18715383000140</v>
      </c>
      <c r="H334" s="37" t="s">
        <v>181</v>
      </c>
      <c r="I334" s="36">
        <v>0</v>
      </c>
      <c r="J334" s="36" t="s">
        <v>322</v>
      </c>
      <c r="K334" s="38">
        <v>45814</v>
      </c>
      <c r="L334" s="36">
        <v>3610</v>
      </c>
      <c r="M334" s="73">
        <f t="shared" si="17"/>
        <v>1139.1199999999999</v>
      </c>
      <c r="N334" s="39">
        <v>1139.1199999999999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1441|1440011|0|0|18715383000140|0|602,49</v>
      </c>
      <c r="B335" s="52" t="str">
        <f t="shared" si="16"/>
        <v>1441|1440011|0|0|3751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18715383000140</v>
      </c>
      <c r="H335" s="37" t="s">
        <v>181</v>
      </c>
      <c r="I335" s="36">
        <v>0</v>
      </c>
      <c r="J335" s="36" t="s">
        <v>322</v>
      </c>
      <c r="K335" s="38">
        <v>45818</v>
      </c>
      <c r="L335" s="36">
        <v>3751</v>
      </c>
      <c r="M335" s="73">
        <f t="shared" si="17"/>
        <v>602.49</v>
      </c>
      <c r="N335" s="39">
        <v>602.49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1441|1440011|0|0|18715383000140|0|190</v>
      </c>
      <c r="B336" s="52" t="str">
        <f t="shared" si="16"/>
        <v>1441|1440011|0|0|3754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18715383000140</v>
      </c>
      <c r="H336" s="37" t="s">
        <v>181</v>
      </c>
      <c r="I336" s="36">
        <v>0</v>
      </c>
      <c r="J336" s="36" t="s">
        <v>322</v>
      </c>
      <c r="K336" s="38">
        <v>45818</v>
      </c>
      <c r="L336" s="36">
        <v>3754</v>
      </c>
      <c r="M336" s="73">
        <f t="shared" si="17"/>
        <v>190</v>
      </c>
      <c r="N336" s="39">
        <v>190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1441|1440011|0|0|18715391000196|0|218,42</v>
      </c>
      <c r="B337" s="52" t="str">
        <f t="shared" si="16"/>
        <v>1441|1440011|0|0|2698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18715391000196</v>
      </c>
      <c r="H337" s="37" t="s">
        <v>410</v>
      </c>
      <c r="I337" s="36">
        <v>0</v>
      </c>
      <c r="J337" s="36" t="s">
        <v>322</v>
      </c>
      <c r="K337" s="38">
        <v>45784</v>
      </c>
      <c r="L337" s="36">
        <v>2698</v>
      </c>
      <c r="M337" s="73">
        <f t="shared" si="17"/>
        <v>218.42</v>
      </c>
      <c r="N337" s="39">
        <v>218.42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1441|1440011|0|0|18715391000196|0|1548,57</v>
      </c>
      <c r="B338" s="52" t="str">
        <f t="shared" si="16"/>
        <v>1441|1440011|0|0|2776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18715391000196</v>
      </c>
      <c r="H338" s="37" t="s">
        <v>410</v>
      </c>
      <c r="I338" s="36">
        <v>0</v>
      </c>
      <c r="J338" s="36" t="s">
        <v>322</v>
      </c>
      <c r="K338" s="38">
        <v>45785</v>
      </c>
      <c r="L338" s="36">
        <v>2776</v>
      </c>
      <c r="M338" s="73">
        <f t="shared" si="17"/>
        <v>1548.57</v>
      </c>
      <c r="N338" s="39">
        <v>1548.57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1441|1440011|0|0|18715391000196|0|1411,13</v>
      </c>
      <c r="B339" s="52" t="str">
        <f t="shared" si="16"/>
        <v>1441|1440011|0|0|3474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18715391000196</v>
      </c>
      <c r="H339" s="37" t="s">
        <v>410</v>
      </c>
      <c r="I339" s="36">
        <v>0</v>
      </c>
      <c r="J339" s="36" t="s">
        <v>322</v>
      </c>
      <c r="K339" s="38">
        <v>45810</v>
      </c>
      <c r="L339" s="36">
        <v>3474</v>
      </c>
      <c r="M339" s="73">
        <f t="shared" si="17"/>
        <v>1411.13</v>
      </c>
      <c r="N339" s="39">
        <v>1411.13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1441|1440011|0|0|18715391000196|0|218,42</v>
      </c>
      <c r="B340" s="52" t="str">
        <f t="shared" si="16"/>
        <v>1441|1440011|0|0|3592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18715391000196</v>
      </c>
      <c r="H340" s="37" t="s">
        <v>410</v>
      </c>
      <c r="I340" s="36">
        <v>0</v>
      </c>
      <c r="J340" s="36" t="s">
        <v>322</v>
      </c>
      <c r="K340" s="38">
        <v>45812</v>
      </c>
      <c r="L340" s="36">
        <v>3592</v>
      </c>
      <c r="M340" s="73">
        <f t="shared" si="17"/>
        <v>218.42</v>
      </c>
      <c r="N340" s="39">
        <v>218.42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1441|1440011|0|0|18715409000150|0|239,67</v>
      </c>
      <c r="B341" s="52" t="str">
        <f t="shared" si="16"/>
        <v>1441|1440011|0|0|2799</v>
      </c>
      <c r="C341" s="36">
        <v>1441</v>
      </c>
      <c r="D341" s="36">
        <v>1440011</v>
      </c>
      <c r="E341" s="36">
        <v>0</v>
      </c>
      <c r="F341" s="36">
        <v>0</v>
      </c>
      <c r="G341" s="36">
        <v>18715409000150</v>
      </c>
      <c r="H341" s="37" t="s">
        <v>411</v>
      </c>
      <c r="I341" s="36">
        <v>0</v>
      </c>
      <c r="J341" s="36" t="s">
        <v>322</v>
      </c>
      <c r="K341" s="38">
        <v>45785</v>
      </c>
      <c r="L341" s="36">
        <v>2799</v>
      </c>
      <c r="M341" s="73">
        <f t="shared" si="17"/>
        <v>239.67</v>
      </c>
      <c r="N341" s="39">
        <v>239.67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1441|1440011|0|0|18715409000150|0|495,07</v>
      </c>
      <c r="B342" s="52" t="str">
        <f t="shared" si="16"/>
        <v>1441|1440011|0|0|3497</v>
      </c>
      <c r="C342" s="36">
        <v>1441</v>
      </c>
      <c r="D342" s="36">
        <v>1440011</v>
      </c>
      <c r="E342" s="36">
        <v>0</v>
      </c>
      <c r="F342" s="36">
        <v>0</v>
      </c>
      <c r="G342" s="36">
        <v>18715409000150</v>
      </c>
      <c r="H342" s="37" t="s">
        <v>411</v>
      </c>
      <c r="I342" s="36">
        <v>0</v>
      </c>
      <c r="J342" s="36" t="s">
        <v>322</v>
      </c>
      <c r="K342" s="38">
        <v>45811</v>
      </c>
      <c r="L342" s="36">
        <v>3497</v>
      </c>
      <c r="M342" s="73">
        <f t="shared" si="17"/>
        <v>495.07</v>
      </c>
      <c r="N342" s="39">
        <v>495.07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1441|1440011|0|0|18715417000104|0|306,76</v>
      </c>
      <c r="B343" s="52" t="str">
        <f t="shared" si="16"/>
        <v>1441|1440011|0|0|2788</v>
      </c>
      <c r="C343" s="36">
        <v>1441</v>
      </c>
      <c r="D343" s="36">
        <v>1440011</v>
      </c>
      <c r="E343" s="36">
        <v>0</v>
      </c>
      <c r="F343" s="36">
        <v>0</v>
      </c>
      <c r="G343" s="36">
        <v>18715417000104</v>
      </c>
      <c r="H343" s="37" t="s">
        <v>412</v>
      </c>
      <c r="I343" s="36">
        <v>0</v>
      </c>
      <c r="J343" s="36" t="s">
        <v>322</v>
      </c>
      <c r="K343" s="38">
        <v>45785</v>
      </c>
      <c r="L343" s="36">
        <v>2788</v>
      </c>
      <c r="M343" s="73">
        <f t="shared" si="17"/>
        <v>306.76</v>
      </c>
      <c r="N343" s="39">
        <v>306.76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1441|1440011|0|0|18715417000104|0|308,09</v>
      </c>
      <c r="B344" s="52" t="str">
        <f t="shared" si="16"/>
        <v>1441|1440011|0|0|3491</v>
      </c>
      <c r="C344" s="36">
        <v>1441</v>
      </c>
      <c r="D344" s="36">
        <v>1440011</v>
      </c>
      <c r="E344" s="36">
        <v>0</v>
      </c>
      <c r="F344" s="36">
        <v>0</v>
      </c>
      <c r="G344" s="36">
        <v>18715417000104</v>
      </c>
      <c r="H344" s="37" t="s">
        <v>412</v>
      </c>
      <c r="I344" s="36">
        <v>0</v>
      </c>
      <c r="J344" s="36" t="s">
        <v>322</v>
      </c>
      <c r="K344" s="38">
        <v>45811</v>
      </c>
      <c r="L344" s="36">
        <v>3491</v>
      </c>
      <c r="M344" s="73">
        <f t="shared" si="17"/>
        <v>308.08999999999997</v>
      </c>
      <c r="N344" s="39">
        <v>308.08999999999997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1441|1440011|0|0|18715425000142|0|168,17</v>
      </c>
      <c r="B345" s="52" t="str">
        <f t="shared" si="16"/>
        <v>1441|1440011|0|0|2691</v>
      </c>
      <c r="C345" s="36">
        <v>1441</v>
      </c>
      <c r="D345" s="36">
        <v>1440011</v>
      </c>
      <c r="E345" s="36">
        <v>0</v>
      </c>
      <c r="F345" s="36">
        <v>0</v>
      </c>
      <c r="G345" s="36">
        <v>18715425000142</v>
      </c>
      <c r="H345" s="37" t="s">
        <v>413</v>
      </c>
      <c r="I345" s="36">
        <v>0</v>
      </c>
      <c r="J345" s="36" t="s">
        <v>322</v>
      </c>
      <c r="K345" s="38">
        <v>45784</v>
      </c>
      <c r="L345" s="36">
        <v>2691</v>
      </c>
      <c r="M345" s="73">
        <f t="shared" si="17"/>
        <v>168.17</v>
      </c>
      <c r="N345" s="39">
        <v>168.17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1441|1440011|0|0|18715425000142|0|568,14</v>
      </c>
      <c r="B346" s="52" t="str">
        <f t="shared" si="16"/>
        <v>1441|1440011|0|0|2807</v>
      </c>
      <c r="C346" s="36">
        <v>1441</v>
      </c>
      <c r="D346" s="36">
        <v>1440011</v>
      </c>
      <c r="E346" s="36">
        <v>0</v>
      </c>
      <c r="F346" s="36">
        <v>0</v>
      </c>
      <c r="G346" s="36">
        <v>18715425000142</v>
      </c>
      <c r="H346" s="37" t="s">
        <v>413</v>
      </c>
      <c r="I346" s="36">
        <v>0</v>
      </c>
      <c r="J346" s="36" t="s">
        <v>322</v>
      </c>
      <c r="K346" s="38">
        <v>45785</v>
      </c>
      <c r="L346" s="36">
        <v>2807</v>
      </c>
      <c r="M346" s="73">
        <f t="shared" si="17"/>
        <v>568.14</v>
      </c>
      <c r="N346" s="39">
        <v>568.14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1441|1440011|0|0|18715425000142|0|456,9</v>
      </c>
      <c r="B347" s="52" t="str">
        <f t="shared" si="16"/>
        <v>1441|1440011|0|0|3502</v>
      </c>
      <c r="C347" s="36">
        <v>1441</v>
      </c>
      <c r="D347" s="36">
        <v>1440011</v>
      </c>
      <c r="E347" s="36">
        <v>0</v>
      </c>
      <c r="F347" s="36">
        <v>0</v>
      </c>
      <c r="G347" s="36">
        <v>18715425000142</v>
      </c>
      <c r="H347" s="37" t="s">
        <v>413</v>
      </c>
      <c r="I347" s="36">
        <v>0</v>
      </c>
      <c r="J347" s="36" t="s">
        <v>322</v>
      </c>
      <c r="K347" s="38">
        <v>45811</v>
      </c>
      <c r="L347" s="36">
        <v>3502</v>
      </c>
      <c r="M347" s="73">
        <f t="shared" si="17"/>
        <v>456.9</v>
      </c>
      <c r="N347" s="39">
        <v>456.9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1441|1440011|0|0|18715425000142|0|8,79</v>
      </c>
      <c r="B348" s="52" t="str">
        <f t="shared" si="16"/>
        <v>1441|1440011|0|0|3503</v>
      </c>
      <c r="C348" s="36">
        <v>1441</v>
      </c>
      <c r="D348" s="36">
        <v>1440011</v>
      </c>
      <c r="E348" s="36">
        <v>0</v>
      </c>
      <c r="F348" s="36">
        <v>0</v>
      </c>
      <c r="G348" s="36">
        <v>18715425000142</v>
      </c>
      <c r="H348" s="37" t="s">
        <v>413</v>
      </c>
      <c r="I348" s="36">
        <v>0</v>
      </c>
      <c r="J348" s="36" t="s">
        <v>322</v>
      </c>
      <c r="K348" s="38">
        <v>45811</v>
      </c>
      <c r="L348" s="36">
        <v>3503</v>
      </c>
      <c r="M348" s="73">
        <f t="shared" si="17"/>
        <v>8.7899999999999991</v>
      </c>
      <c r="N348" s="39">
        <v>8.7899999999999991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1441|1440011|0|0|18715425000142|0|168,17</v>
      </c>
      <c r="B349" s="52" t="str">
        <f t="shared" si="16"/>
        <v>1441|1440011|0|0|3601</v>
      </c>
      <c r="C349" s="36">
        <v>1441</v>
      </c>
      <c r="D349" s="36">
        <v>1440011</v>
      </c>
      <c r="E349" s="36">
        <v>0</v>
      </c>
      <c r="F349" s="36">
        <v>0</v>
      </c>
      <c r="G349" s="36">
        <v>18715425000142</v>
      </c>
      <c r="H349" s="37" t="s">
        <v>413</v>
      </c>
      <c r="I349" s="36">
        <v>0</v>
      </c>
      <c r="J349" s="36" t="s">
        <v>322</v>
      </c>
      <c r="K349" s="38">
        <v>45813</v>
      </c>
      <c r="L349" s="36">
        <v>3601</v>
      </c>
      <c r="M349" s="73">
        <f t="shared" si="17"/>
        <v>168.17</v>
      </c>
      <c r="N349" s="39">
        <v>168.17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1441|1440011|0|0|18715441000135|0|175,44</v>
      </c>
      <c r="B350" s="52" t="str">
        <f t="shared" si="16"/>
        <v>1441|1440011|0|0|2856</v>
      </c>
      <c r="C350" s="36">
        <v>1441</v>
      </c>
      <c r="D350" s="36">
        <v>1440011</v>
      </c>
      <c r="E350" s="36">
        <v>0</v>
      </c>
      <c r="F350" s="36">
        <v>0</v>
      </c>
      <c r="G350" s="36">
        <v>18715441000135</v>
      </c>
      <c r="H350" s="37" t="s">
        <v>414</v>
      </c>
      <c r="I350" s="36">
        <v>0</v>
      </c>
      <c r="J350" s="36" t="s">
        <v>322</v>
      </c>
      <c r="K350" s="38">
        <v>45789</v>
      </c>
      <c r="L350" s="36">
        <v>2856</v>
      </c>
      <c r="M350" s="73">
        <f t="shared" si="17"/>
        <v>175.44</v>
      </c>
      <c r="N350" s="39">
        <v>175.44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1441|1440011|0|0|18715441000135|0|200,46</v>
      </c>
      <c r="B351" s="52" t="str">
        <f t="shared" si="16"/>
        <v>1441|1440011|0|0|3549</v>
      </c>
      <c r="C351" s="36">
        <v>1441</v>
      </c>
      <c r="D351" s="36">
        <v>1440011</v>
      </c>
      <c r="E351" s="36">
        <v>0</v>
      </c>
      <c r="F351" s="36">
        <v>0</v>
      </c>
      <c r="G351" s="36">
        <v>18715441000135</v>
      </c>
      <c r="H351" s="37" t="s">
        <v>414</v>
      </c>
      <c r="I351" s="36">
        <v>0</v>
      </c>
      <c r="J351" s="36" t="s">
        <v>322</v>
      </c>
      <c r="K351" s="38">
        <v>45811</v>
      </c>
      <c r="L351" s="36">
        <v>3549</v>
      </c>
      <c r="M351" s="73">
        <f t="shared" si="17"/>
        <v>200.46</v>
      </c>
      <c r="N351" s="39">
        <v>200.46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1441|1440011|0|0|18715474000185|0|317,07</v>
      </c>
      <c r="B352" s="52" t="str">
        <f t="shared" si="16"/>
        <v>1441|1440011|0|0|2729</v>
      </c>
      <c r="C352" s="36">
        <v>1441</v>
      </c>
      <c r="D352" s="36">
        <v>1440011</v>
      </c>
      <c r="E352" s="36">
        <v>0</v>
      </c>
      <c r="F352" s="36">
        <v>0</v>
      </c>
      <c r="G352" s="36">
        <v>18715474000185</v>
      </c>
      <c r="H352" s="37" t="s">
        <v>415</v>
      </c>
      <c r="I352" s="36">
        <v>0</v>
      </c>
      <c r="J352" s="36" t="s">
        <v>322</v>
      </c>
      <c r="K352" s="38">
        <v>45784</v>
      </c>
      <c r="L352" s="36">
        <v>2729</v>
      </c>
      <c r="M352" s="73">
        <f t="shared" si="17"/>
        <v>317.07</v>
      </c>
      <c r="N352" s="39">
        <v>317.07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1441|1440011|0|0|18715474000185|0|318,38</v>
      </c>
      <c r="B353" s="52" t="str">
        <f t="shared" si="16"/>
        <v>1441|1440011|0|0|3425</v>
      </c>
      <c r="C353" s="36">
        <v>1441</v>
      </c>
      <c r="D353" s="36">
        <v>1440011</v>
      </c>
      <c r="E353" s="36">
        <v>0</v>
      </c>
      <c r="F353" s="36">
        <v>0</v>
      </c>
      <c r="G353" s="36">
        <v>18715474000185</v>
      </c>
      <c r="H353" s="37" t="s">
        <v>415</v>
      </c>
      <c r="I353" s="36">
        <v>0</v>
      </c>
      <c r="J353" s="36" t="s">
        <v>322</v>
      </c>
      <c r="K353" s="38">
        <v>45810</v>
      </c>
      <c r="L353" s="36">
        <v>3425</v>
      </c>
      <c r="M353" s="73">
        <f t="shared" si="17"/>
        <v>318.38</v>
      </c>
      <c r="N353" s="39">
        <v>318.38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1441|1440011|0|0|18715490000178|0|338,44</v>
      </c>
      <c r="B354" s="52" t="str">
        <f t="shared" si="16"/>
        <v>1441|1440011|0|0|2748</v>
      </c>
      <c r="C354" s="36">
        <v>1441</v>
      </c>
      <c r="D354" s="36">
        <v>1440011</v>
      </c>
      <c r="E354" s="36">
        <v>0</v>
      </c>
      <c r="F354" s="36">
        <v>0</v>
      </c>
      <c r="G354" s="36">
        <v>18715490000178</v>
      </c>
      <c r="H354" s="37" t="s">
        <v>416</v>
      </c>
      <c r="I354" s="36">
        <v>0</v>
      </c>
      <c r="J354" s="36" t="s">
        <v>322</v>
      </c>
      <c r="K354" s="38">
        <v>45784</v>
      </c>
      <c r="L354" s="36">
        <v>2748</v>
      </c>
      <c r="M354" s="73">
        <f t="shared" si="17"/>
        <v>338.44</v>
      </c>
      <c r="N354" s="39">
        <v>338.44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1441|1440011|0|0|18715490000178|0|339,75</v>
      </c>
      <c r="B355" s="52" t="str">
        <f t="shared" si="16"/>
        <v>1441|1440011|0|0|3424</v>
      </c>
      <c r="C355" s="36">
        <v>1441</v>
      </c>
      <c r="D355" s="36">
        <v>1440011</v>
      </c>
      <c r="E355" s="36">
        <v>0</v>
      </c>
      <c r="F355" s="36">
        <v>0</v>
      </c>
      <c r="G355" s="36">
        <v>18715490000178</v>
      </c>
      <c r="H355" s="37" t="s">
        <v>416</v>
      </c>
      <c r="I355" s="36">
        <v>0</v>
      </c>
      <c r="J355" s="36" t="s">
        <v>322</v>
      </c>
      <c r="K355" s="38">
        <v>45810</v>
      </c>
      <c r="L355" s="36">
        <v>3424</v>
      </c>
      <c r="M355" s="73">
        <f t="shared" si="17"/>
        <v>339.75</v>
      </c>
      <c r="N355" s="39">
        <v>339.75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1441|1440011|0|0|18715508000131|0|201,2</v>
      </c>
      <c r="B356" s="52" t="str">
        <f t="shared" si="16"/>
        <v>1441|1440011|0|0|2637</v>
      </c>
      <c r="C356" s="36">
        <v>1441</v>
      </c>
      <c r="D356" s="36">
        <v>1440011</v>
      </c>
      <c r="E356" s="36">
        <v>0</v>
      </c>
      <c r="F356" s="36">
        <v>0</v>
      </c>
      <c r="G356" s="36">
        <v>18715508000131</v>
      </c>
      <c r="H356" s="37" t="s">
        <v>417</v>
      </c>
      <c r="I356" s="36">
        <v>0</v>
      </c>
      <c r="J356" s="36" t="s">
        <v>322</v>
      </c>
      <c r="K356" s="38">
        <v>45782</v>
      </c>
      <c r="L356" s="36">
        <v>2637</v>
      </c>
      <c r="M356" s="73">
        <f t="shared" si="17"/>
        <v>201.2</v>
      </c>
      <c r="N356" s="39">
        <v>201.2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1441|1440011|0|0|18715508000131|0|1837,78</v>
      </c>
      <c r="B357" s="52" t="str">
        <f t="shared" si="16"/>
        <v>1441|1440011|0|0|2725</v>
      </c>
      <c r="C357" s="36">
        <v>1441</v>
      </c>
      <c r="D357" s="36">
        <v>1440011</v>
      </c>
      <c r="E357" s="36">
        <v>0</v>
      </c>
      <c r="F357" s="36">
        <v>0</v>
      </c>
      <c r="G357" s="36">
        <v>18715508000131</v>
      </c>
      <c r="H357" s="37" t="s">
        <v>417</v>
      </c>
      <c r="I357" s="36">
        <v>0</v>
      </c>
      <c r="J357" s="36" t="s">
        <v>322</v>
      </c>
      <c r="K357" s="38">
        <v>45784</v>
      </c>
      <c r="L357" s="36">
        <v>2725</v>
      </c>
      <c r="M357" s="73">
        <f t="shared" si="17"/>
        <v>1837.78</v>
      </c>
      <c r="N357" s="39">
        <v>1837.78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1441|1440011|0|0|18715508000131|0|1879,66</v>
      </c>
      <c r="B358" s="52" t="str">
        <f t="shared" si="16"/>
        <v>1441|1440011|0|0|3405</v>
      </c>
      <c r="C358" s="36">
        <v>1441</v>
      </c>
      <c r="D358" s="36">
        <v>1440011</v>
      </c>
      <c r="E358" s="36">
        <v>0</v>
      </c>
      <c r="F358" s="36">
        <v>0</v>
      </c>
      <c r="G358" s="36">
        <v>18715508000131</v>
      </c>
      <c r="H358" s="37" t="s">
        <v>417</v>
      </c>
      <c r="I358" s="36">
        <v>0</v>
      </c>
      <c r="J358" s="36" t="s">
        <v>322</v>
      </c>
      <c r="K358" s="38">
        <v>45810</v>
      </c>
      <c r="L358" s="36">
        <v>3405</v>
      </c>
      <c r="M358" s="73">
        <f t="shared" si="17"/>
        <v>1879.66</v>
      </c>
      <c r="N358" s="39">
        <v>1879.66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1441|1440011|0|0|18715508000131|0|201,2</v>
      </c>
      <c r="B359" s="52" t="str">
        <f t="shared" si="16"/>
        <v>1441|1440011|0|0|3579</v>
      </c>
      <c r="C359" s="36">
        <v>1441</v>
      </c>
      <c r="D359" s="36">
        <v>1440011</v>
      </c>
      <c r="E359" s="36">
        <v>0</v>
      </c>
      <c r="F359" s="36">
        <v>0</v>
      </c>
      <c r="G359" s="36">
        <v>18715508000131</v>
      </c>
      <c r="H359" s="37" t="s">
        <v>417</v>
      </c>
      <c r="I359" s="36">
        <v>0</v>
      </c>
      <c r="J359" s="36" t="s">
        <v>322</v>
      </c>
      <c r="K359" s="38">
        <v>45812</v>
      </c>
      <c r="L359" s="36">
        <v>3579</v>
      </c>
      <c r="M359" s="73">
        <f t="shared" si="17"/>
        <v>201.2</v>
      </c>
      <c r="N359" s="39">
        <v>201.2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1441|1440011|0|0|18837278000183|0|306,76</v>
      </c>
      <c r="B360" s="52" t="str">
        <f t="shared" si="16"/>
        <v>1441|1440011|0|0|2710</v>
      </c>
      <c r="C360" s="36">
        <v>1441</v>
      </c>
      <c r="D360" s="36">
        <v>1440011</v>
      </c>
      <c r="E360" s="36">
        <v>0</v>
      </c>
      <c r="F360" s="36">
        <v>0</v>
      </c>
      <c r="G360" s="36">
        <v>18837278000183</v>
      </c>
      <c r="H360" s="37" t="s">
        <v>418</v>
      </c>
      <c r="I360" s="36">
        <v>0</v>
      </c>
      <c r="J360" s="36" t="s">
        <v>322</v>
      </c>
      <c r="K360" s="38">
        <v>45784</v>
      </c>
      <c r="L360" s="36">
        <v>2710</v>
      </c>
      <c r="M360" s="73">
        <f t="shared" si="17"/>
        <v>306.76</v>
      </c>
      <c r="N360" s="39">
        <v>306.76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1441|1440011|0|0|18837278000183|0|309,35</v>
      </c>
      <c r="B361" s="52" t="str">
        <f t="shared" si="16"/>
        <v>1441|1440011|0|0|3378</v>
      </c>
      <c r="C361" s="36">
        <v>1441</v>
      </c>
      <c r="D361" s="36">
        <v>1440011</v>
      </c>
      <c r="E361" s="36">
        <v>0</v>
      </c>
      <c r="F361" s="36">
        <v>0</v>
      </c>
      <c r="G361" s="36">
        <v>18837278000183</v>
      </c>
      <c r="H361" s="37" t="s">
        <v>418</v>
      </c>
      <c r="I361" s="36">
        <v>0</v>
      </c>
      <c r="J361" s="36" t="s">
        <v>322</v>
      </c>
      <c r="K361" s="38">
        <v>45810</v>
      </c>
      <c r="L361" s="36">
        <v>3378</v>
      </c>
      <c r="M361" s="73">
        <f t="shared" si="17"/>
        <v>309.35000000000002</v>
      </c>
      <c r="N361" s="39">
        <v>309.35000000000002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1441|1440011|0|0|19718360000151|0|287,52</v>
      </c>
      <c r="B362" s="52" t="str">
        <f t="shared" si="16"/>
        <v>1441|1440011|0|0|2699</v>
      </c>
      <c r="C362" s="36">
        <v>1441</v>
      </c>
      <c r="D362" s="36">
        <v>1440011</v>
      </c>
      <c r="E362" s="36">
        <v>0</v>
      </c>
      <c r="F362" s="36">
        <v>0</v>
      </c>
      <c r="G362" s="36">
        <v>19718360000151</v>
      </c>
      <c r="H362" s="37" t="s">
        <v>419</v>
      </c>
      <c r="I362" s="36">
        <v>0</v>
      </c>
      <c r="J362" s="36" t="s">
        <v>322</v>
      </c>
      <c r="K362" s="38">
        <v>45784</v>
      </c>
      <c r="L362" s="36">
        <v>2699</v>
      </c>
      <c r="M362" s="73">
        <f t="shared" si="17"/>
        <v>287.52</v>
      </c>
      <c r="N362" s="39">
        <v>287.52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1441|1440011|0|0|19718360000151|0|413,69</v>
      </c>
      <c r="B363" s="52" t="str">
        <f t="shared" si="16"/>
        <v>1441|1440011|0|0|2782</v>
      </c>
      <c r="C363" s="36">
        <v>1441</v>
      </c>
      <c r="D363" s="36">
        <v>1440011</v>
      </c>
      <c r="E363" s="36">
        <v>0</v>
      </c>
      <c r="F363" s="36">
        <v>0</v>
      </c>
      <c r="G363" s="36">
        <v>19718360000151</v>
      </c>
      <c r="H363" s="37" t="s">
        <v>419</v>
      </c>
      <c r="I363" s="36">
        <v>0</v>
      </c>
      <c r="J363" s="36" t="s">
        <v>322</v>
      </c>
      <c r="K363" s="38">
        <v>45785</v>
      </c>
      <c r="L363" s="36">
        <v>2782</v>
      </c>
      <c r="M363" s="73">
        <f t="shared" si="17"/>
        <v>413.69</v>
      </c>
      <c r="N363" s="39">
        <v>413.69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1441|1440011|0|0|19718360000151|0|409,2</v>
      </c>
      <c r="B364" s="52" t="str">
        <f t="shared" si="16"/>
        <v>1441|1440011|0|0|3482</v>
      </c>
      <c r="C364" s="36">
        <v>1441</v>
      </c>
      <c r="D364" s="36">
        <v>1440011</v>
      </c>
      <c r="E364" s="36">
        <v>0</v>
      </c>
      <c r="F364" s="36">
        <v>0</v>
      </c>
      <c r="G364" s="36">
        <v>19718360000151</v>
      </c>
      <c r="H364" s="37" t="s">
        <v>419</v>
      </c>
      <c r="I364" s="36">
        <v>0</v>
      </c>
      <c r="J364" s="36" t="s">
        <v>322</v>
      </c>
      <c r="K364" s="38">
        <v>45811</v>
      </c>
      <c r="L364" s="36">
        <v>3482</v>
      </c>
      <c r="M364" s="73">
        <f t="shared" si="17"/>
        <v>409.2</v>
      </c>
      <c r="N364" s="39">
        <v>409.2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1441|1440011|0|0|19718360000151|0|287,52</v>
      </c>
      <c r="B365" s="52" t="str">
        <f t="shared" si="16"/>
        <v>1441|1440011|0|0|3584</v>
      </c>
      <c r="C365" s="36">
        <v>1441</v>
      </c>
      <c r="D365" s="36">
        <v>1440011</v>
      </c>
      <c r="E365" s="36">
        <v>0</v>
      </c>
      <c r="F365" s="36">
        <v>0</v>
      </c>
      <c r="G365" s="36">
        <v>19718360000151</v>
      </c>
      <c r="H365" s="37" t="s">
        <v>419</v>
      </c>
      <c r="I365" s="36">
        <v>0</v>
      </c>
      <c r="J365" s="36" t="s">
        <v>322</v>
      </c>
      <c r="K365" s="38">
        <v>45812</v>
      </c>
      <c r="L365" s="36">
        <v>3584</v>
      </c>
      <c r="M365" s="73">
        <f t="shared" si="17"/>
        <v>287.52</v>
      </c>
      <c r="N365" s="39">
        <v>287.52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1441|1440011|0|0|19876424000142|0|169,25</v>
      </c>
      <c r="B366" s="52" t="str">
        <f t="shared" si="16"/>
        <v>1441|1440011|0|0|2697</v>
      </c>
      <c r="C366" s="36">
        <v>1441</v>
      </c>
      <c r="D366" s="36">
        <v>1440011</v>
      </c>
      <c r="E366" s="36">
        <v>0</v>
      </c>
      <c r="F366" s="36">
        <v>0</v>
      </c>
      <c r="G366" s="36">
        <v>19876424000142</v>
      </c>
      <c r="H366" s="37" t="s">
        <v>420</v>
      </c>
      <c r="I366" s="36">
        <v>0</v>
      </c>
      <c r="J366" s="36" t="s">
        <v>322</v>
      </c>
      <c r="K366" s="38">
        <v>45784</v>
      </c>
      <c r="L366" s="36">
        <v>2697</v>
      </c>
      <c r="M366" s="73">
        <f t="shared" si="17"/>
        <v>169.25</v>
      </c>
      <c r="N366" s="39">
        <v>169.25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1441|1440011|0|0|19876424000142|0|860,1</v>
      </c>
      <c r="B367" s="52" t="str">
        <f t="shared" si="16"/>
        <v>1441|1440011|0|0|2787</v>
      </c>
      <c r="C367" s="36">
        <v>1441</v>
      </c>
      <c r="D367" s="36">
        <v>1440011</v>
      </c>
      <c r="E367" s="36">
        <v>0</v>
      </c>
      <c r="F367" s="36">
        <v>0</v>
      </c>
      <c r="G367" s="36">
        <v>19876424000142</v>
      </c>
      <c r="H367" s="37" t="s">
        <v>420</v>
      </c>
      <c r="I367" s="36">
        <v>0</v>
      </c>
      <c r="J367" s="36" t="s">
        <v>322</v>
      </c>
      <c r="K367" s="38">
        <v>45785</v>
      </c>
      <c r="L367" s="36">
        <v>2787</v>
      </c>
      <c r="M367" s="73">
        <f t="shared" si="17"/>
        <v>860.1</v>
      </c>
      <c r="N367" s="39">
        <v>860.1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1441|1440011|0|0|19876424000142|0|853,46</v>
      </c>
      <c r="B368" s="52" t="str">
        <f t="shared" si="16"/>
        <v>1441|1440011|0|0|3490</v>
      </c>
      <c r="C368" s="36">
        <v>1441</v>
      </c>
      <c r="D368" s="36">
        <v>1440011</v>
      </c>
      <c r="E368" s="36">
        <v>0</v>
      </c>
      <c r="F368" s="36">
        <v>0</v>
      </c>
      <c r="G368" s="36">
        <v>19876424000142</v>
      </c>
      <c r="H368" s="37" t="s">
        <v>420</v>
      </c>
      <c r="I368" s="36">
        <v>0</v>
      </c>
      <c r="J368" s="36" t="s">
        <v>322</v>
      </c>
      <c r="K368" s="38">
        <v>45811</v>
      </c>
      <c r="L368" s="36">
        <v>3490</v>
      </c>
      <c r="M368" s="73">
        <f t="shared" si="17"/>
        <v>853.46</v>
      </c>
      <c r="N368" s="39">
        <v>853.46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1441|1440011|0|0|19876424000142|0|169,25</v>
      </c>
      <c r="B369" s="52" t="str">
        <f t="shared" si="16"/>
        <v>1441|1440011|0|0|3587</v>
      </c>
      <c r="C369" s="36">
        <v>1441</v>
      </c>
      <c r="D369" s="36">
        <v>1440011</v>
      </c>
      <c r="E369" s="36">
        <v>0</v>
      </c>
      <c r="F369" s="36">
        <v>0</v>
      </c>
      <c r="G369" s="36">
        <v>19876424000142</v>
      </c>
      <c r="H369" s="37" t="s">
        <v>420</v>
      </c>
      <c r="I369" s="36">
        <v>0</v>
      </c>
      <c r="J369" s="36" t="s">
        <v>322</v>
      </c>
      <c r="K369" s="38">
        <v>45812</v>
      </c>
      <c r="L369" s="36">
        <v>3587</v>
      </c>
      <c r="M369" s="73">
        <f t="shared" si="17"/>
        <v>169.25</v>
      </c>
      <c r="N369" s="39">
        <v>169.25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1441|1440011|0|0|20622890000180|0|288,01</v>
      </c>
      <c r="B370" s="52" t="str">
        <f t="shared" si="16"/>
        <v>1441|1440011|0|0|2638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20622890000180</v>
      </c>
      <c r="H370" s="37" t="s">
        <v>421</v>
      </c>
      <c r="I370" s="36">
        <v>0</v>
      </c>
      <c r="J370" s="36" t="s">
        <v>322</v>
      </c>
      <c r="K370" s="38">
        <v>45782</v>
      </c>
      <c r="L370" s="36">
        <v>2638</v>
      </c>
      <c r="M370" s="73">
        <f t="shared" si="17"/>
        <v>288.01</v>
      </c>
      <c r="N370" s="39">
        <v>288.01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1441|1440011|0|0|20622890000180|0|2154,97</v>
      </c>
      <c r="B371" s="52" t="str">
        <f t="shared" si="16"/>
        <v>1441|1440011|0|0|2727</v>
      </c>
      <c r="C371" s="36">
        <v>1441</v>
      </c>
      <c r="D371" s="36">
        <v>1440011</v>
      </c>
      <c r="E371" s="36">
        <v>0</v>
      </c>
      <c r="F371" s="36">
        <v>0</v>
      </c>
      <c r="G371" s="36">
        <v>20622890000180</v>
      </c>
      <c r="H371" s="37" t="s">
        <v>421</v>
      </c>
      <c r="I371" s="36">
        <v>0</v>
      </c>
      <c r="J371" s="36" t="s">
        <v>322</v>
      </c>
      <c r="K371" s="38">
        <v>45784</v>
      </c>
      <c r="L371" s="36">
        <v>2727</v>
      </c>
      <c r="M371" s="73">
        <f t="shared" si="17"/>
        <v>2154.9699999999998</v>
      </c>
      <c r="N371" s="39">
        <v>2154.9699999999998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1441|1440011|0|0|20622890000180|0|2145,96</v>
      </c>
      <c r="B372" s="52" t="str">
        <f t="shared" si="16"/>
        <v>1441|1440011|0|0|3505</v>
      </c>
      <c r="C372" s="36">
        <v>1441</v>
      </c>
      <c r="D372" s="36">
        <v>1440011</v>
      </c>
      <c r="E372" s="36">
        <v>0</v>
      </c>
      <c r="F372" s="36">
        <v>0</v>
      </c>
      <c r="G372" s="36">
        <v>20622890000180</v>
      </c>
      <c r="H372" s="37" t="s">
        <v>421</v>
      </c>
      <c r="I372" s="36">
        <v>0</v>
      </c>
      <c r="J372" s="36" t="s">
        <v>322</v>
      </c>
      <c r="K372" s="38">
        <v>45811</v>
      </c>
      <c r="L372" s="36">
        <v>3505</v>
      </c>
      <c r="M372" s="73">
        <f t="shared" si="17"/>
        <v>2145.96</v>
      </c>
      <c r="N372" s="39">
        <v>2145.96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1441|1440011|0|0|20622890000180|0|288,01</v>
      </c>
      <c r="B373" s="52" t="str">
        <f t="shared" si="16"/>
        <v>1441|1440011|0|0|3580</v>
      </c>
      <c r="C373" s="36">
        <v>1441</v>
      </c>
      <c r="D373" s="36">
        <v>1440011</v>
      </c>
      <c r="E373" s="36">
        <v>0</v>
      </c>
      <c r="F373" s="36">
        <v>0</v>
      </c>
      <c r="G373" s="36">
        <v>20622890000180</v>
      </c>
      <c r="H373" s="37" t="s">
        <v>421</v>
      </c>
      <c r="I373" s="36">
        <v>0</v>
      </c>
      <c r="J373" s="36" t="s">
        <v>322</v>
      </c>
      <c r="K373" s="38">
        <v>45812</v>
      </c>
      <c r="L373" s="36">
        <v>3580</v>
      </c>
      <c r="M373" s="73">
        <f t="shared" si="17"/>
        <v>288.01</v>
      </c>
      <c r="N373" s="39">
        <v>288.01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1441|1440011|0|0|20920567000193|0|174,23</v>
      </c>
      <c r="B374" s="52" t="str">
        <f t="shared" si="16"/>
        <v>1441|1440011|0|0|2775</v>
      </c>
      <c r="C374" s="36">
        <v>1441</v>
      </c>
      <c r="D374" s="36">
        <v>1440011</v>
      </c>
      <c r="E374" s="36">
        <v>0</v>
      </c>
      <c r="F374" s="36">
        <v>0</v>
      </c>
      <c r="G374" s="36">
        <v>20920567000193</v>
      </c>
      <c r="H374" s="37" t="s">
        <v>422</v>
      </c>
      <c r="I374" s="36">
        <v>0</v>
      </c>
      <c r="J374" s="36" t="s">
        <v>322</v>
      </c>
      <c r="K374" s="38">
        <v>45785</v>
      </c>
      <c r="L374" s="36">
        <v>2775</v>
      </c>
      <c r="M374" s="73">
        <f t="shared" si="17"/>
        <v>174.23</v>
      </c>
      <c r="N374" s="39">
        <v>174.23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1441|1440011|0|0|20920567000193|0|174,7</v>
      </c>
      <c r="B375" s="52" t="str">
        <f t="shared" si="16"/>
        <v>1441|1440011|0|0|3473</v>
      </c>
      <c r="C375" s="36">
        <v>1441</v>
      </c>
      <c r="D375" s="36">
        <v>1440011</v>
      </c>
      <c r="E375" s="36">
        <v>0</v>
      </c>
      <c r="F375" s="36">
        <v>0</v>
      </c>
      <c r="G375" s="36">
        <v>20920567000193</v>
      </c>
      <c r="H375" s="37" t="s">
        <v>422</v>
      </c>
      <c r="I375" s="36">
        <v>0</v>
      </c>
      <c r="J375" s="36" t="s">
        <v>322</v>
      </c>
      <c r="K375" s="38">
        <v>45810</v>
      </c>
      <c r="L375" s="36">
        <v>3473</v>
      </c>
      <c r="M375" s="73">
        <f t="shared" si="17"/>
        <v>174.7</v>
      </c>
      <c r="N375" s="39">
        <v>174.7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1441|1440011|0|0|21461546000110|0|339,18</v>
      </c>
      <c r="B376" s="52" t="str">
        <f t="shared" si="16"/>
        <v>1441|1440011|0|0|2841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21461546000110</v>
      </c>
      <c r="H376" s="37" t="s">
        <v>423</v>
      </c>
      <c r="I376" s="36">
        <v>0</v>
      </c>
      <c r="J376" s="36" t="s">
        <v>322</v>
      </c>
      <c r="K376" s="38">
        <v>45789</v>
      </c>
      <c r="L376" s="36">
        <v>2841</v>
      </c>
      <c r="M376" s="73">
        <f t="shared" si="17"/>
        <v>339.18</v>
      </c>
      <c r="N376" s="39">
        <v>339.18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1441|1440011|0|0|21461546000110|0|339,82</v>
      </c>
      <c r="B377" s="52" t="str">
        <f t="shared" si="16"/>
        <v>1441|1440011|0|0|3534</v>
      </c>
      <c r="C377" s="36">
        <v>1441</v>
      </c>
      <c r="D377" s="36">
        <v>1440011</v>
      </c>
      <c r="E377" s="36">
        <v>0</v>
      </c>
      <c r="F377" s="36">
        <v>0</v>
      </c>
      <c r="G377" s="36">
        <v>21461546000110</v>
      </c>
      <c r="H377" s="37" t="s">
        <v>423</v>
      </c>
      <c r="I377" s="36">
        <v>0</v>
      </c>
      <c r="J377" s="36" t="s">
        <v>322</v>
      </c>
      <c r="K377" s="38">
        <v>45811</v>
      </c>
      <c r="L377" s="36">
        <v>3534</v>
      </c>
      <c r="M377" s="73">
        <f t="shared" si="17"/>
        <v>339.82</v>
      </c>
      <c r="N377" s="39">
        <v>339.82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1441|1440011|0|0|22646525000131|0|306,76</v>
      </c>
      <c r="B378" s="52" t="str">
        <f t="shared" si="16"/>
        <v>1441|1440011|0|0|2750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22646525000131</v>
      </c>
      <c r="H378" s="37" t="s">
        <v>424</v>
      </c>
      <c r="I378" s="36">
        <v>0</v>
      </c>
      <c r="J378" s="36" t="s">
        <v>322</v>
      </c>
      <c r="K378" s="38">
        <v>45784</v>
      </c>
      <c r="L378" s="36">
        <v>2750</v>
      </c>
      <c r="M378" s="73">
        <f t="shared" si="17"/>
        <v>306.76</v>
      </c>
      <c r="N378" s="39">
        <v>306.76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1441|1440011|0|0|22646525000131|0|308,1</v>
      </c>
      <c r="B379" s="52" t="str">
        <f t="shared" si="16"/>
        <v>1441|1440011|0|0|3446</v>
      </c>
      <c r="C379" s="36">
        <v>1441</v>
      </c>
      <c r="D379" s="36">
        <v>1440011</v>
      </c>
      <c r="E379" s="36">
        <v>0</v>
      </c>
      <c r="F379" s="36">
        <v>0</v>
      </c>
      <c r="G379" s="36">
        <v>22646525000131</v>
      </c>
      <c r="H379" s="37" t="s">
        <v>424</v>
      </c>
      <c r="I379" s="36">
        <v>0</v>
      </c>
      <c r="J379" s="36" t="s">
        <v>322</v>
      </c>
      <c r="K379" s="38">
        <v>45810</v>
      </c>
      <c r="L379" s="36">
        <v>3446</v>
      </c>
      <c r="M379" s="73">
        <f t="shared" si="17"/>
        <v>308.10000000000002</v>
      </c>
      <c r="N379" s="39">
        <v>308.10000000000002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1441|1440011|0|0|22678874000135|0|227,82</v>
      </c>
      <c r="B380" s="52" t="str">
        <f t="shared" si="16"/>
        <v>1441|1440011|0|0|2640</v>
      </c>
      <c r="C380" s="36">
        <v>1441</v>
      </c>
      <c r="D380" s="36">
        <v>1440011</v>
      </c>
      <c r="E380" s="36">
        <v>0</v>
      </c>
      <c r="F380" s="36">
        <v>0</v>
      </c>
      <c r="G380" s="36">
        <v>22678874000135</v>
      </c>
      <c r="H380" s="37" t="s">
        <v>425</v>
      </c>
      <c r="I380" s="36">
        <v>0</v>
      </c>
      <c r="J380" s="36" t="s">
        <v>322</v>
      </c>
      <c r="K380" s="38">
        <v>45782</v>
      </c>
      <c r="L380" s="36">
        <v>2640</v>
      </c>
      <c r="M380" s="73">
        <f t="shared" si="17"/>
        <v>227.82</v>
      </c>
      <c r="N380" s="39">
        <v>227.82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1441|1440011|0|0|22678874000135|0|1380,25</v>
      </c>
      <c r="B381" s="52" t="str">
        <f t="shared" si="16"/>
        <v>1441|1440011|0|0|2763</v>
      </c>
      <c r="C381" s="36">
        <v>1441</v>
      </c>
      <c r="D381" s="36">
        <v>1440011</v>
      </c>
      <c r="E381" s="36">
        <v>0</v>
      </c>
      <c r="F381" s="36">
        <v>0</v>
      </c>
      <c r="G381" s="36">
        <v>22678874000135</v>
      </c>
      <c r="H381" s="37" t="s">
        <v>425</v>
      </c>
      <c r="I381" s="36">
        <v>0</v>
      </c>
      <c r="J381" s="36" t="s">
        <v>322</v>
      </c>
      <c r="K381" s="38">
        <v>45784</v>
      </c>
      <c r="L381" s="36">
        <v>2763</v>
      </c>
      <c r="M381" s="73">
        <f t="shared" si="17"/>
        <v>1380.25</v>
      </c>
      <c r="N381" s="39">
        <v>1380.25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1441|1440011|0|0|22678874000135|0|1457,32</v>
      </c>
      <c r="B382" s="52" t="str">
        <f t="shared" si="16"/>
        <v>1441|1440011|0|0|3448</v>
      </c>
      <c r="C382" s="36">
        <v>1441</v>
      </c>
      <c r="D382" s="36">
        <v>1440011</v>
      </c>
      <c r="E382" s="36">
        <v>0</v>
      </c>
      <c r="F382" s="36">
        <v>0</v>
      </c>
      <c r="G382" s="36">
        <v>22678874000135</v>
      </c>
      <c r="H382" s="37" t="s">
        <v>425</v>
      </c>
      <c r="I382" s="36">
        <v>0</v>
      </c>
      <c r="J382" s="36" t="s">
        <v>322</v>
      </c>
      <c r="K382" s="38">
        <v>45810</v>
      </c>
      <c r="L382" s="36">
        <v>3448</v>
      </c>
      <c r="M382" s="73">
        <f t="shared" si="17"/>
        <v>1457.32</v>
      </c>
      <c r="N382" s="39">
        <v>1457.32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1441|1440011|0|0|22678874000135|0|227,82</v>
      </c>
      <c r="B383" s="52" t="str">
        <f t="shared" si="16"/>
        <v>1441|1440011|0|0|3582</v>
      </c>
      <c r="C383" s="36">
        <v>1441</v>
      </c>
      <c r="D383" s="36">
        <v>1440011</v>
      </c>
      <c r="E383" s="36">
        <v>0</v>
      </c>
      <c r="F383" s="36">
        <v>0</v>
      </c>
      <c r="G383" s="36">
        <v>22678874000135</v>
      </c>
      <c r="H383" s="37" t="s">
        <v>425</v>
      </c>
      <c r="I383" s="36">
        <v>0</v>
      </c>
      <c r="J383" s="36" t="s">
        <v>322</v>
      </c>
      <c r="K383" s="38">
        <v>45812</v>
      </c>
      <c r="L383" s="36">
        <v>3582</v>
      </c>
      <c r="M383" s="73">
        <f t="shared" si="17"/>
        <v>227.82</v>
      </c>
      <c r="N383" s="39">
        <v>227.82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1441|1440011|0|0|22681423000157|0|234,96</v>
      </c>
      <c r="B384" s="52" t="str">
        <f t="shared" si="16"/>
        <v>1441|1440011|0|0|2726</v>
      </c>
      <c r="C384" s="36">
        <v>1441</v>
      </c>
      <c r="D384" s="36">
        <v>1440011</v>
      </c>
      <c r="E384" s="36">
        <v>0</v>
      </c>
      <c r="F384" s="36">
        <v>0</v>
      </c>
      <c r="G384" s="36">
        <v>22681423000157</v>
      </c>
      <c r="H384" s="37" t="s">
        <v>426</v>
      </c>
      <c r="I384" s="36">
        <v>0</v>
      </c>
      <c r="J384" s="36" t="s">
        <v>322</v>
      </c>
      <c r="K384" s="38">
        <v>45784</v>
      </c>
      <c r="L384" s="36">
        <v>2726</v>
      </c>
      <c r="M384" s="73">
        <f t="shared" si="17"/>
        <v>234.96</v>
      </c>
      <c r="N384" s="39">
        <v>234.96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1441|1440011|0|0|22681423000157|0|220,44</v>
      </c>
      <c r="B385" s="52" t="str">
        <f t="shared" si="16"/>
        <v>1441|1440011|0|0|3506</v>
      </c>
      <c r="C385" s="36">
        <v>1441</v>
      </c>
      <c r="D385" s="36">
        <v>1440011</v>
      </c>
      <c r="E385" s="36">
        <v>0</v>
      </c>
      <c r="F385" s="36">
        <v>0</v>
      </c>
      <c r="G385" s="36">
        <v>22681423000157</v>
      </c>
      <c r="H385" s="37" t="s">
        <v>426</v>
      </c>
      <c r="I385" s="36">
        <v>0</v>
      </c>
      <c r="J385" s="36" t="s">
        <v>322</v>
      </c>
      <c r="K385" s="38">
        <v>45811</v>
      </c>
      <c r="L385" s="36">
        <v>3506</v>
      </c>
      <c r="M385" s="73">
        <f t="shared" si="17"/>
        <v>220.44</v>
      </c>
      <c r="N385" s="39">
        <v>220.44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1441|1440011|0|0|22934889000117|0|306,76</v>
      </c>
      <c r="B386" s="52" t="str">
        <f t="shared" si="16"/>
        <v>1441|1440011|0|0|2737</v>
      </c>
      <c r="C386" s="36">
        <v>1441</v>
      </c>
      <c r="D386" s="36">
        <v>1440011</v>
      </c>
      <c r="E386" s="36">
        <v>0</v>
      </c>
      <c r="F386" s="36">
        <v>0</v>
      </c>
      <c r="G386" s="36">
        <v>22934889000117</v>
      </c>
      <c r="H386" s="37" t="s">
        <v>427</v>
      </c>
      <c r="I386" s="36">
        <v>0</v>
      </c>
      <c r="J386" s="36" t="s">
        <v>322</v>
      </c>
      <c r="K386" s="38">
        <v>45784</v>
      </c>
      <c r="L386" s="36">
        <v>2737</v>
      </c>
      <c r="M386" s="73">
        <f t="shared" si="17"/>
        <v>306.76</v>
      </c>
      <c r="N386" s="39">
        <v>306.76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1441|1440011|0|0|22934889000117|0|308,1</v>
      </c>
      <c r="B387" s="52" t="str">
        <f t="shared" si="16"/>
        <v>1441|1440011|0|0|3451</v>
      </c>
      <c r="C387" s="36">
        <v>1441</v>
      </c>
      <c r="D387" s="36">
        <v>1440011</v>
      </c>
      <c r="E387" s="36">
        <v>0</v>
      </c>
      <c r="F387" s="36">
        <v>0</v>
      </c>
      <c r="G387" s="36">
        <v>22934889000117</v>
      </c>
      <c r="H387" s="37" t="s">
        <v>427</v>
      </c>
      <c r="I387" s="36">
        <v>0</v>
      </c>
      <c r="J387" s="36" t="s">
        <v>322</v>
      </c>
      <c r="K387" s="38">
        <v>45810</v>
      </c>
      <c r="L387" s="36">
        <v>3451</v>
      </c>
      <c r="M387" s="73">
        <f t="shared" si="17"/>
        <v>308.10000000000002</v>
      </c>
      <c r="N387" s="39">
        <v>308.10000000000002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1441|1440011|0|0|23245806000145|0|174,23</v>
      </c>
      <c r="B388" s="52" t="str">
        <f t="shared" si="16"/>
        <v>1441|1440011|0|0|2848</v>
      </c>
      <c r="C388" s="36">
        <v>1441</v>
      </c>
      <c r="D388" s="36">
        <v>1440011</v>
      </c>
      <c r="E388" s="36">
        <v>0</v>
      </c>
      <c r="F388" s="36">
        <v>0</v>
      </c>
      <c r="G388" s="36">
        <v>23245806000145</v>
      </c>
      <c r="H388" s="37" t="s">
        <v>428</v>
      </c>
      <c r="I388" s="36">
        <v>0</v>
      </c>
      <c r="J388" s="36" t="s">
        <v>322</v>
      </c>
      <c r="K388" s="38">
        <v>45789</v>
      </c>
      <c r="L388" s="36">
        <v>2848</v>
      </c>
      <c r="M388" s="73">
        <f t="shared" si="17"/>
        <v>174.23</v>
      </c>
      <c r="N388" s="39">
        <v>174.23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1441|1440011|0|0|23245806000145|0|174,9</v>
      </c>
      <c r="B389" s="52" t="str">
        <f t="shared" ref="B389:B452" si="19">C389&amp;"|"&amp;D389&amp;"|"&amp;E389&amp;"|"&amp;F389&amp;"|"&amp;L389</f>
        <v>1441|1440011|0|0|3541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23245806000145</v>
      </c>
      <c r="H389" s="37" t="s">
        <v>428</v>
      </c>
      <c r="I389" s="36">
        <v>0</v>
      </c>
      <c r="J389" s="36" t="s">
        <v>322</v>
      </c>
      <c r="K389" s="38">
        <v>45811</v>
      </c>
      <c r="L389" s="36">
        <v>3541</v>
      </c>
      <c r="M389" s="73">
        <f t="shared" si="17"/>
        <v>174.9</v>
      </c>
      <c r="N389" s="39">
        <v>174.9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1441|1440011|0|0|23456650000141|0|431,43</v>
      </c>
      <c r="B390" s="52" t="str">
        <f t="shared" si="19"/>
        <v>1441|1440011|0|0|2854</v>
      </c>
      <c r="C390" s="36">
        <v>1441</v>
      </c>
      <c r="D390" s="36">
        <v>1440011</v>
      </c>
      <c r="E390" s="36">
        <v>0</v>
      </c>
      <c r="F390" s="36">
        <v>0</v>
      </c>
      <c r="G390" s="36">
        <v>23456650000141</v>
      </c>
      <c r="H390" s="37" t="s">
        <v>429</v>
      </c>
      <c r="I390" s="36">
        <v>0</v>
      </c>
      <c r="J390" s="36" t="s">
        <v>322</v>
      </c>
      <c r="K390" s="38">
        <v>45789</v>
      </c>
      <c r="L390" s="36">
        <v>2854</v>
      </c>
      <c r="M390" s="73">
        <f t="shared" ref="M390:M453" si="20">N390+O390</f>
        <v>431.43</v>
      </c>
      <c r="N390" s="39">
        <v>431.43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1441|1440011|0|0|23456650000141|0|433,23</v>
      </c>
      <c r="B391" s="52" t="str">
        <f t="shared" si="19"/>
        <v>1441|1440011|0|0|3548</v>
      </c>
      <c r="C391" s="36">
        <v>1441</v>
      </c>
      <c r="D391" s="36">
        <v>1440011</v>
      </c>
      <c r="E391" s="36">
        <v>0</v>
      </c>
      <c r="F391" s="36">
        <v>0</v>
      </c>
      <c r="G391" s="36">
        <v>23456650000141</v>
      </c>
      <c r="H391" s="37" t="s">
        <v>429</v>
      </c>
      <c r="I391" s="36">
        <v>0</v>
      </c>
      <c r="J391" s="36" t="s">
        <v>322</v>
      </c>
      <c r="K391" s="38">
        <v>45811</v>
      </c>
      <c r="L391" s="36">
        <v>3548</v>
      </c>
      <c r="M391" s="73">
        <f t="shared" si="20"/>
        <v>433.23</v>
      </c>
      <c r="N391" s="39">
        <v>433.23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1441|1440011|0|0|23539463000121|0|359,92</v>
      </c>
      <c r="B392" s="52" t="str">
        <f t="shared" si="19"/>
        <v>1441|1440011|0|0|2741</v>
      </c>
      <c r="C392" s="36">
        <v>1441</v>
      </c>
      <c r="D392" s="36">
        <v>1440011</v>
      </c>
      <c r="E392" s="36">
        <v>0</v>
      </c>
      <c r="F392" s="36">
        <v>0</v>
      </c>
      <c r="G392" s="36">
        <v>23539463000121</v>
      </c>
      <c r="H392" s="37" t="s">
        <v>430</v>
      </c>
      <c r="I392" s="36">
        <v>0</v>
      </c>
      <c r="J392" s="36" t="s">
        <v>322</v>
      </c>
      <c r="K392" s="38">
        <v>45784</v>
      </c>
      <c r="L392" s="36">
        <v>2741</v>
      </c>
      <c r="M392" s="73">
        <f t="shared" si="20"/>
        <v>359.92</v>
      </c>
      <c r="N392" s="39">
        <v>359.92</v>
      </c>
      <c r="O392" s="39">
        <v>0</v>
      </c>
      <c r="P392" s="33">
        <v>0</v>
      </c>
    </row>
    <row r="393" spans="1:16" ht="24.95" customHeight="1" x14ac:dyDescent="0.2">
      <c r="A393" s="52" t="str">
        <f t="shared" si="18"/>
        <v>1441|1440011|0|0|23539463000121|0|351,02</v>
      </c>
      <c r="B393" s="52" t="str">
        <f t="shared" si="19"/>
        <v>1441|1440011|0|0|3459</v>
      </c>
      <c r="C393" s="36">
        <v>1441</v>
      </c>
      <c r="D393" s="36">
        <v>1440011</v>
      </c>
      <c r="E393" s="36">
        <v>0</v>
      </c>
      <c r="F393" s="36">
        <v>0</v>
      </c>
      <c r="G393" s="36">
        <v>23539463000121</v>
      </c>
      <c r="H393" s="37" t="s">
        <v>430</v>
      </c>
      <c r="I393" s="36">
        <v>0</v>
      </c>
      <c r="J393" s="36" t="s">
        <v>322</v>
      </c>
      <c r="K393" s="38">
        <v>45810</v>
      </c>
      <c r="L393" s="36">
        <v>3459</v>
      </c>
      <c r="M393" s="73">
        <f t="shared" si="20"/>
        <v>351.02</v>
      </c>
      <c r="N393" s="39">
        <v>351.02</v>
      </c>
      <c r="O393" s="39">
        <v>0</v>
      </c>
      <c r="P393" s="33">
        <v>0</v>
      </c>
    </row>
    <row r="394" spans="1:16" ht="24.95" customHeight="1" x14ac:dyDescent="0.2">
      <c r="A394" s="52" t="str">
        <f t="shared" si="18"/>
        <v>1441|1440011|0|0|23804149000129|0|463,05</v>
      </c>
      <c r="B394" s="52" t="str">
        <f t="shared" si="19"/>
        <v>1441|1440011|0|0|2855</v>
      </c>
      <c r="C394" s="36">
        <v>1441</v>
      </c>
      <c r="D394" s="36">
        <v>1440011</v>
      </c>
      <c r="E394" s="36">
        <v>0</v>
      </c>
      <c r="F394" s="36">
        <v>0</v>
      </c>
      <c r="G394" s="36">
        <v>23804149000129</v>
      </c>
      <c r="H394" s="37" t="s">
        <v>431</v>
      </c>
      <c r="I394" s="36">
        <v>0</v>
      </c>
      <c r="J394" s="36" t="s">
        <v>322</v>
      </c>
      <c r="K394" s="38">
        <v>45789</v>
      </c>
      <c r="L394" s="36">
        <v>2855</v>
      </c>
      <c r="M394" s="73">
        <f t="shared" si="20"/>
        <v>463.05</v>
      </c>
      <c r="N394" s="39">
        <v>463.05</v>
      </c>
      <c r="O394" s="39">
        <v>0</v>
      </c>
      <c r="P394" s="33">
        <v>0</v>
      </c>
    </row>
    <row r="395" spans="1:16" ht="24.95" customHeight="1" x14ac:dyDescent="0.2">
      <c r="A395" s="52" t="str">
        <f t="shared" si="18"/>
        <v>1441|1440011|0|0|23804149000129|0|400,14</v>
      </c>
      <c r="B395" s="52" t="str">
        <f t="shared" si="19"/>
        <v>1441|1440011|0|0|3570</v>
      </c>
      <c r="C395" s="36">
        <v>1441</v>
      </c>
      <c r="D395" s="36">
        <v>1440011</v>
      </c>
      <c r="E395" s="36">
        <v>0</v>
      </c>
      <c r="F395" s="36">
        <v>0</v>
      </c>
      <c r="G395" s="36">
        <v>23804149000129</v>
      </c>
      <c r="H395" s="37" t="s">
        <v>431</v>
      </c>
      <c r="I395" s="36">
        <v>0</v>
      </c>
      <c r="J395" s="36" t="s">
        <v>322</v>
      </c>
      <c r="K395" s="38">
        <v>45812</v>
      </c>
      <c r="L395" s="36">
        <v>3570</v>
      </c>
      <c r="M395" s="73">
        <f t="shared" si="20"/>
        <v>400.14</v>
      </c>
      <c r="N395" s="39">
        <v>400.14</v>
      </c>
      <c r="O395" s="39">
        <v>0</v>
      </c>
      <c r="P395" s="33">
        <v>0</v>
      </c>
    </row>
    <row r="396" spans="1:16" ht="24.95" customHeight="1" x14ac:dyDescent="0.2">
      <c r="A396" s="52" t="str">
        <f t="shared" si="18"/>
        <v>1441|1440011|0|0|24359333000170|0|566,27</v>
      </c>
      <c r="B396" s="52" t="str">
        <f t="shared" si="19"/>
        <v>1441|1440011|0|0|2761</v>
      </c>
      <c r="C396" s="36">
        <v>1441</v>
      </c>
      <c r="D396" s="36">
        <v>1440011</v>
      </c>
      <c r="E396" s="36">
        <v>0</v>
      </c>
      <c r="F396" s="36">
        <v>0</v>
      </c>
      <c r="G396" s="36">
        <v>24359333000170</v>
      </c>
      <c r="H396" s="37" t="s">
        <v>432</v>
      </c>
      <c r="I396" s="36">
        <v>0</v>
      </c>
      <c r="J396" s="36" t="s">
        <v>322</v>
      </c>
      <c r="K396" s="38">
        <v>45784</v>
      </c>
      <c r="L396" s="36">
        <v>2761</v>
      </c>
      <c r="M396" s="73">
        <f t="shared" si="20"/>
        <v>566.27</v>
      </c>
      <c r="N396" s="39">
        <v>566.27</v>
      </c>
      <c r="O396" s="39">
        <v>0</v>
      </c>
      <c r="P396" s="33">
        <v>0</v>
      </c>
    </row>
    <row r="397" spans="1:16" ht="24.95" customHeight="1" x14ac:dyDescent="0.2">
      <c r="A397" s="52" t="str">
        <f t="shared" si="18"/>
        <v>1441|1440011|0|0|24359333000170|0|414,39</v>
      </c>
      <c r="B397" s="52" t="str">
        <f t="shared" si="19"/>
        <v>1441|1440011|0|0|3464</v>
      </c>
      <c r="C397" s="36">
        <v>1441</v>
      </c>
      <c r="D397" s="36">
        <v>1440011</v>
      </c>
      <c r="E397" s="36">
        <v>0</v>
      </c>
      <c r="F397" s="36">
        <v>0</v>
      </c>
      <c r="G397" s="36">
        <v>24359333000170</v>
      </c>
      <c r="H397" s="37" t="s">
        <v>432</v>
      </c>
      <c r="I397" s="36">
        <v>0</v>
      </c>
      <c r="J397" s="36" t="s">
        <v>322</v>
      </c>
      <c r="K397" s="38">
        <v>45810</v>
      </c>
      <c r="L397" s="36">
        <v>3464</v>
      </c>
      <c r="M397" s="73">
        <f t="shared" si="20"/>
        <v>414.39</v>
      </c>
      <c r="N397" s="39">
        <v>414.39</v>
      </c>
      <c r="O397" s="39">
        <v>0</v>
      </c>
      <c r="P397" s="33">
        <v>0</v>
      </c>
    </row>
    <row r="398" spans="1:16" ht="24.95" customHeight="1" x14ac:dyDescent="0.2">
      <c r="A398" s="52" t="str">
        <f t="shared" si="18"/>
        <v>1441|1440011|0|0|24996969000122|0|152,29</v>
      </c>
      <c r="B398" s="52" t="str">
        <f t="shared" si="19"/>
        <v>1441|1440011|0|0|3324</v>
      </c>
      <c r="C398" s="36">
        <v>1441</v>
      </c>
      <c r="D398" s="36">
        <v>1440011</v>
      </c>
      <c r="E398" s="36">
        <v>0</v>
      </c>
      <c r="F398" s="36">
        <v>0</v>
      </c>
      <c r="G398" s="36">
        <v>24996969000122</v>
      </c>
      <c r="H398" s="37" t="s">
        <v>433</v>
      </c>
      <c r="I398" s="36">
        <v>0</v>
      </c>
      <c r="J398" s="36" t="s">
        <v>322</v>
      </c>
      <c r="K398" s="38">
        <v>45806</v>
      </c>
      <c r="L398" s="36">
        <v>3324</v>
      </c>
      <c r="M398" s="73">
        <f t="shared" si="20"/>
        <v>152.29</v>
      </c>
      <c r="N398" s="39">
        <v>152.29</v>
      </c>
      <c r="O398" s="39">
        <v>0</v>
      </c>
      <c r="P398" s="33">
        <v>0</v>
      </c>
    </row>
    <row r="399" spans="1:16" ht="24.95" customHeight="1" x14ac:dyDescent="0.2">
      <c r="A399" s="52" t="str">
        <f t="shared" si="18"/>
        <v>1441|1440011|0|0|24996969000122|0|446,53</v>
      </c>
      <c r="B399" s="52" t="str">
        <f t="shared" si="19"/>
        <v>1441|1440011|0|0|3327</v>
      </c>
      <c r="C399" s="36">
        <v>1441</v>
      </c>
      <c r="D399" s="36">
        <v>1440011</v>
      </c>
      <c r="E399" s="36">
        <v>0</v>
      </c>
      <c r="F399" s="36">
        <v>0</v>
      </c>
      <c r="G399" s="36">
        <v>24996969000122</v>
      </c>
      <c r="H399" s="37" t="s">
        <v>433</v>
      </c>
      <c r="I399" s="36">
        <v>0</v>
      </c>
      <c r="J399" s="36" t="s">
        <v>322</v>
      </c>
      <c r="K399" s="38">
        <v>45806</v>
      </c>
      <c r="L399" s="36">
        <v>3327</v>
      </c>
      <c r="M399" s="73">
        <f t="shared" si="20"/>
        <v>446.53</v>
      </c>
      <c r="N399" s="39">
        <v>446.53</v>
      </c>
      <c r="O399" s="39">
        <v>0</v>
      </c>
      <c r="P399" s="33">
        <v>0</v>
      </c>
    </row>
    <row r="400" spans="1:16" ht="24.95" customHeight="1" x14ac:dyDescent="0.2">
      <c r="A400" s="52" t="str">
        <f t="shared" si="18"/>
        <v>1441|1440011|0|0|24996969000122|0|13,33</v>
      </c>
      <c r="B400" s="52" t="str">
        <f t="shared" si="19"/>
        <v>1441|1440011|0|0|3328</v>
      </c>
      <c r="C400" s="36">
        <v>1441</v>
      </c>
      <c r="D400" s="36">
        <v>1440011</v>
      </c>
      <c r="E400" s="36">
        <v>0</v>
      </c>
      <c r="F400" s="36">
        <v>0</v>
      </c>
      <c r="G400" s="36">
        <v>24996969000122</v>
      </c>
      <c r="H400" s="37" t="s">
        <v>433</v>
      </c>
      <c r="I400" s="36">
        <v>0</v>
      </c>
      <c r="J400" s="36" t="s">
        <v>322</v>
      </c>
      <c r="K400" s="38">
        <v>45806</v>
      </c>
      <c r="L400" s="36">
        <v>3328</v>
      </c>
      <c r="M400" s="73">
        <f t="shared" si="20"/>
        <v>13.33</v>
      </c>
      <c r="N400" s="39">
        <v>13.33</v>
      </c>
      <c r="O400" s="39">
        <v>0</v>
      </c>
      <c r="P400" s="33">
        <v>0</v>
      </c>
    </row>
    <row r="401" spans="1:16" ht="24.95" customHeight="1" x14ac:dyDescent="0.2">
      <c r="A401" s="52" t="str">
        <f t="shared" si="18"/>
        <v>1441|1440011|0|0|24996969000122|0|38,77</v>
      </c>
      <c r="B401" s="52" t="str">
        <f t="shared" si="19"/>
        <v>1441|1440011|0|0|3329</v>
      </c>
      <c r="C401" s="36">
        <v>1441</v>
      </c>
      <c r="D401" s="36">
        <v>1440011</v>
      </c>
      <c r="E401" s="36">
        <v>0</v>
      </c>
      <c r="F401" s="36">
        <v>0</v>
      </c>
      <c r="G401" s="36">
        <v>24996969000122</v>
      </c>
      <c r="H401" s="37" t="s">
        <v>433</v>
      </c>
      <c r="I401" s="36">
        <v>0</v>
      </c>
      <c r="J401" s="36" t="s">
        <v>322</v>
      </c>
      <c r="K401" s="38">
        <v>45806</v>
      </c>
      <c r="L401" s="36">
        <v>3329</v>
      </c>
      <c r="M401" s="73">
        <f t="shared" si="20"/>
        <v>38.770000000000003</v>
      </c>
      <c r="N401" s="39">
        <v>38.770000000000003</v>
      </c>
      <c r="O401" s="39">
        <v>0</v>
      </c>
      <c r="P401" s="33">
        <v>0</v>
      </c>
    </row>
    <row r="402" spans="1:16" ht="24.95" customHeight="1" x14ac:dyDescent="0.2">
      <c r="A402" s="52" t="str">
        <f t="shared" si="18"/>
        <v>1441|1440011|0|0|29979036000140|0|130,18</v>
      </c>
      <c r="B402" s="52" t="str">
        <f t="shared" si="19"/>
        <v>1441|1440011|0|0|2674</v>
      </c>
      <c r="C402" s="36">
        <v>1441</v>
      </c>
      <c r="D402" s="36">
        <v>1440011</v>
      </c>
      <c r="E402" s="36">
        <v>0</v>
      </c>
      <c r="F402" s="36">
        <v>0</v>
      </c>
      <c r="G402" s="36">
        <v>29979036000140</v>
      </c>
      <c r="H402" s="37" t="s">
        <v>434</v>
      </c>
      <c r="I402" s="36">
        <v>0</v>
      </c>
      <c r="J402" s="36" t="s">
        <v>322</v>
      </c>
      <c r="K402" s="38">
        <v>45783</v>
      </c>
      <c r="L402" s="36">
        <v>2674</v>
      </c>
      <c r="M402" s="73">
        <f t="shared" si="20"/>
        <v>130.18</v>
      </c>
      <c r="N402" s="39">
        <v>130.18</v>
      </c>
      <c r="O402" s="39">
        <v>0</v>
      </c>
      <c r="P402" s="33">
        <v>0</v>
      </c>
    </row>
    <row r="403" spans="1:16" ht="24.95" customHeight="1" x14ac:dyDescent="0.2">
      <c r="A403" s="52" t="str">
        <f t="shared" si="18"/>
        <v>1441|1440011|0|0|29979036000140|0|15627,58</v>
      </c>
      <c r="B403" s="52" t="str">
        <f t="shared" si="19"/>
        <v>1441|1440011|0|0|2711</v>
      </c>
      <c r="C403" s="36">
        <v>1441</v>
      </c>
      <c r="D403" s="36">
        <v>1440011</v>
      </c>
      <c r="E403" s="36">
        <v>0</v>
      </c>
      <c r="F403" s="36">
        <v>0</v>
      </c>
      <c r="G403" s="36">
        <v>29979036000140</v>
      </c>
      <c r="H403" s="37" t="s">
        <v>434</v>
      </c>
      <c r="I403" s="36">
        <v>0</v>
      </c>
      <c r="J403" s="36" t="s">
        <v>322</v>
      </c>
      <c r="K403" s="38">
        <v>45784</v>
      </c>
      <c r="L403" s="36">
        <v>2711</v>
      </c>
      <c r="M403" s="73">
        <f t="shared" si="20"/>
        <v>15627.58</v>
      </c>
      <c r="N403" s="39">
        <v>15627.58</v>
      </c>
      <c r="O403" s="39">
        <v>0</v>
      </c>
      <c r="P403" s="33">
        <v>0</v>
      </c>
    </row>
    <row r="404" spans="1:16" ht="24.95" customHeight="1" x14ac:dyDescent="0.2">
      <c r="A404" s="52" t="str">
        <f t="shared" si="18"/>
        <v>1441|1440011|0|0|29979036000140|0|469381,68</v>
      </c>
      <c r="B404" s="52" t="str">
        <f t="shared" si="19"/>
        <v>1441|1440011|0|0|2766</v>
      </c>
      <c r="C404" s="36">
        <v>1441</v>
      </c>
      <c r="D404" s="36">
        <v>1440011</v>
      </c>
      <c r="E404" s="36">
        <v>0</v>
      </c>
      <c r="F404" s="36">
        <v>0</v>
      </c>
      <c r="G404" s="36">
        <v>29979036000140</v>
      </c>
      <c r="H404" s="37" t="s">
        <v>434</v>
      </c>
      <c r="I404" s="36">
        <v>0</v>
      </c>
      <c r="J404" s="36" t="s">
        <v>322</v>
      </c>
      <c r="K404" s="38">
        <v>45785</v>
      </c>
      <c r="L404" s="36">
        <v>2766</v>
      </c>
      <c r="M404" s="73">
        <f t="shared" si="20"/>
        <v>469381.68</v>
      </c>
      <c r="N404" s="39">
        <v>469381.68</v>
      </c>
      <c r="O404" s="39">
        <v>0</v>
      </c>
      <c r="P404" s="33">
        <v>0</v>
      </c>
    </row>
    <row r="405" spans="1:16" ht="24.95" customHeight="1" x14ac:dyDescent="0.2">
      <c r="A405" s="52" t="str">
        <f t="shared" si="18"/>
        <v>1441|1440011|0|0|29979036000140|0|9050,38</v>
      </c>
      <c r="B405" s="52" t="str">
        <f t="shared" si="19"/>
        <v>1441|1440011|0|0|3216</v>
      </c>
      <c r="C405" s="36">
        <v>1441</v>
      </c>
      <c r="D405" s="36">
        <v>1440011</v>
      </c>
      <c r="E405" s="36">
        <v>0</v>
      </c>
      <c r="F405" s="36">
        <v>0</v>
      </c>
      <c r="G405" s="36">
        <v>29979036000140</v>
      </c>
      <c r="H405" s="37" t="s">
        <v>434</v>
      </c>
      <c r="I405" s="36">
        <v>0</v>
      </c>
      <c r="J405" s="36" t="s">
        <v>322</v>
      </c>
      <c r="K405" s="38">
        <v>45798</v>
      </c>
      <c r="L405" s="36">
        <v>3216</v>
      </c>
      <c r="M405" s="73">
        <f t="shared" si="20"/>
        <v>9050.3799999999992</v>
      </c>
      <c r="N405" s="39">
        <v>9050.3799999999992</v>
      </c>
      <c r="O405" s="39">
        <v>0</v>
      </c>
      <c r="P405" s="33">
        <v>0</v>
      </c>
    </row>
    <row r="406" spans="1:16" ht="24.95" customHeight="1" x14ac:dyDescent="0.2">
      <c r="A406" s="52" t="str">
        <f t="shared" si="18"/>
        <v>1441|1440011|0|0|29979036000140|0|459703,08</v>
      </c>
      <c r="B406" s="52" t="str">
        <f t="shared" si="19"/>
        <v>1441|1440011|0|0|3411</v>
      </c>
      <c r="C406" s="36">
        <v>1441</v>
      </c>
      <c r="D406" s="36">
        <v>1440011</v>
      </c>
      <c r="E406" s="36">
        <v>0</v>
      </c>
      <c r="F406" s="36">
        <v>0</v>
      </c>
      <c r="G406" s="36">
        <v>29979036000140</v>
      </c>
      <c r="H406" s="37" t="s">
        <v>434</v>
      </c>
      <c r="I406" s="36">
        <v>0</v>
      </c>
      <c r="J406" s="36" t="s">
        <v>322</v>
      </c>
      <c r="K406" s="38">
        <v>45810</v>
      </c>
      <c r="L406" s="36">
        <v>3411</v>
      </c>
      <c r="M406" s="73">
        <f t="shared" si="20"/>
        <v>459703.08</v>
      </c>
      <c r="N406" s="39">
        <v>459703.08</v>
      </c>
      <c r="O406" s="39">
        <v>0</v>
      </c>
      <c r="P406" s="33">
        <v>0</v>
      </c>
    </row>
    <row r="407" spans="1:16" ht="24.95" customHeight="1" x14ac:dyDescent="0.2">
      <c r="A407" s="52" t="str">
        <f t="shared" si="18"/>
        <v>1441|1440011|0|0|29979036000140|0|543,2</v>
      </c>
      <c r="B407" s="52" t="str">
        <f t="shared" si="19"/>
        <v>1441|1440011|0|0|3472</v>
      </c>
      <c r="C407" s="36">
        <v>1441</v>
      </c>
      <c r="D407" s="36">
        <v>1440011</v>
      </c>
      <c r="E407" s="36">
        <v>0</v>
      </c>
      <c r="F407" s="36">
        <v>0</v>
      </c>
      <c r="G407" s="36">
        <v>29979036000140</v>
      </c>
      <c r="H407" s="37" t="s">
        <v>434</v>
      </c>
      <c r="I407" s="36">
        <v>0</v>
      </c>
      <c r="J407" s="36" t="s">
        <v>322</v>
      </c>
      <c r="K407" s="38">
        <v>45810</v>
      </c>
      <c r="L407" s="36">
        <v>3472</v>
      </c>
      <c r="M407" s="73">
        <f t="shared" si="20"/>
        <v>543.20000000000005</v>
      </c>
      <c r="N407" s="39">
        <v>543.20000000000005</v>
      </c>
      <c r="O407" s="39">
        <v>0</v>
      </c>
      <c r="P407" s="33">
        <v>0</v>
      </c>
    </row>
    <row r="408" spans="1:16" ht="24.95" customHeight="1" x14ac:dyDescent="0.2">
      <c r="A408" s="52" t="str">
        <f t="shared" si="18"/>
        <v>1441|1440011|0|0|29979036000140|0|1027,87</v>
      </c>
      <c r="B408" s="52" t="str">
        <f t="shared" si="19"/>
        <v>1441|1440011|0|0|3537</v>
      </c>
      <c r="C408" s="36">
        <v>1441</v>
      </c>
      <c r="D408" s="36">
        <v>1440011</v>
      </c>
      <c r="E408" s="36">
        <v>0</v>
      </c>
      <c r="F408" s="36">
        <v>0</v>
      </c>
      <c r="G408" s="36">
        <v>29979036000140</v>
      </c>
      <c r="H408" s="37" t="s">
        <v>434</v>
      </c>
      <c r="I408" s="36">
        <v>0</v>
      </c>
      <c r="J408" s="36" t="s">
        <v>322</v>
      </c>
      <c r="K408" s="38">
        <v>45811</v>
      </c>
      <c r="L408" s="36">
        <v>3537</v>
      </c>
      <c r="M408" s="73">
        <f t="shared" si="20"/>
        <v>1027.8699999999999</v>
      </c>
      <c r="N408" s="39">
        <v>1027.8699999999999</v>
      </c>
      <c r="O408" s="39">
        <v>0</v>
      </c>
      <c r="P408" s="33">
        <v>0</v>
      </c>
    </row>
    <row r="409" spans="1:16" ht="24.95" customHeight="1" x14ac:dyDescent="0.2">
      <c r="A409" s="52" t="str">
        <f t="shared" si="18"/>
        <v>1441|1440011|0|0|50876159000142|0|24</v>
      </c>
      <c r="B409" s="52" t="str">
        <f t="shared" si="19"/>
        <v>1441|1440011|0|0|2822</v>
      </c>
      <c r="C409" s="36">
        <v>1441</v>
      </c>
      <c r="D409" s="36">
        <v>1440011</v>
      </c>
      <c r="E409" s="36">
        <v>0</v>
      </c>
      <c r="F409" s="36">
        <v>0</v>
      </c>
      <c r="G409" s="36">
        <v>50876159000142</v>
      </c>
      <c r="H409" s="37" t="s">
        <v>283</v>
      </c>
      <c r="I409" s="36">
        <v>0</v>
      </c>
      <c r="J409" s="36" t="s">
        <v>322</v>
      </c>
      <c r="K409" s="38">
        <v>45786</v>
      </c>
      <c r="L409" s="36">
        <v>2822</v>
      </c>
      <c r="M409" s="73">
        <f t="shared" si="20"/>
        <v>24</v>
      </c>
      <c r="N409" s="39">
        <v>24</v>
      </c>
      <c r="O409" s="39">
        <v>0</v>
      </c>
      <c r="P409" s="33">
        <v>0</v>
      </c>
    </row>
    <row r="410" spans="1:16" ht="24.95" customHeight="1" x14ac:dyDescent="0.2">
      <c r="A410" s="52" t="str">
        <f t="shared" si="18"/>
        <v>1441|1440011|0|0|50876159000142|0|329,73</v>
      </c>
      <c r="B410" s="52" t="str">
        <f t="shared" si="19"/>
        <v>1441|1440011|0|0|2933</v>
      </c>
      <c r="C410" s="36">
        <v>1441</v>
      </c>
      <c r="D410" s="36">
        <v>1440011</v>
      </c>
      <c r="E410" s="36">
        <v>0</v>
      </c>
      <c r="F410" s="36">
        <v>0</v>
      </c>
      <c r="G410" s="36">
        <v>50876159000142</v>
      </c>
      <c r="H410" s="37" t="s">
        <v>283</v>
      </c>
      <c r="I410" s="36">
        <v>0</v>
      </c>
      <c r="J410" s="36" t="s">
        <v>322</v>
      </c>
      <c r="K410" s="38">
        <v>45790</v>
      </c>
      <c r="L410" s="36">
        <v>2933</v>
      </c>
      <c r="M410" s="73">
        <f t="shared" si="20"/>
        <v>329.73</v>
      </c>
      <c r="N410" s="39">
        <v>329.73</v>
      </c>
      <c r="O410" s="39">
        <v>0</v>
      </c>
      <c r="P410" s="33">
        <v>0</v>
      </c>
    </row>
    <row r="411" spans="1:16" ht="24.95" customHeight="1" x14ac:dyDescent="0.2">
      <c r="A411" s="52" t="str">
        <f t="shared" si="18"/>
        <v>1441|1440011|0|0|50876159000142|0|1,08</v>
      </c>
      <c r="B411" s="52" t="str">
        <f t="shared" si="19"/>
        <v>1441|1440011|0|0|3079</v>
      </c>
      <c r="C411" s="36">
        <v>1441</v>
      </c>
      <c r="D411" s="36">
        <v>1440011</v>
      </c>
      <c r="E411" s="36">
        <v>0</v>
      </c>
      <c r="F411" s="36">
        <v>0</v>
      </c>
      <c r="G411" s="36">
        <v>50876159000142</v>
      </c>
      <c r="H411" s="37" t="s">
        <v>283</v>
      </c>
      <c r="I411" s="36">
        <v>0</v>
      </c>
      <c r="J411" s="36" t="s">
        <v>322</v>
      </c>
      <c r="K411" s="38">
        <v>45793</v>
      </c>
      <c r="L411" s="36">
        <v>3079</v>
      </c>
      <c r="M411" s="73">
        <f t="shared" si="20"/>
        <v>1.08</v>
      </c>
      <c r="N411" s="39">
        <v>1.08</v>
      </c>
      <c r="O411" s="39">
        <v>0</v>
      </c>
      <c r="P411" s="33">
        <v>0</v>
      </c>
    </row>
    <row r="412" spans="1:16" ht="24.95" customHeight="1" x14ac:dyDescent="0.2">
      <c r="A412" s="52" t="str">
        <f t="shared" si="18"/>
        <v>1441|1440011|0|0|50876159000142|0|2,16</v>
      </c>
      <c r="B412" s="52" t="str">
        <f t="shared" si="19"/>
        <v>1441|1440011|0|0|3081</v>
      </c>
      <c r="C412" s="36">
        <v>1441</v>
      </c>
      <c r="D412" s="36">
        <v>1440011</v>
      </c>
      <c r="E412" s="36">
        <v>0</v>
      </c>
      <c r="F412" s="36">
        <v>0</v>
      </c>
      <c r="G412" s="36">
        <v>50876159000142</v>
      </c>
      <c r="H412" s="37" t="s">
        <v>283</v>
      </c>
      <c r="I412" s="36">
        <v>0</v>
      </c>
      <c r="J412" s="36" t="s">
        <v>322</v>
      </c>
      <c r="K412" s="38">
        <v>45793</v>
      </c>
      <c r="L412" s="36">
        <v>3081</v>
      </c>
      <c r="M412" s="73">
        <f t="shared" si="20"/>
        <v>2.16</v>
      </c>
      <c r="N412" s="39">
        <v>2.16</v>
      </c>
      <c r="O412" s="39">
        <v>0</v>
      </c>
      <c r="P412" s="33">
        <v>0</v>
      </c>
    </row>
    <row r="413" spans="1:16" ht="24.95" customHeight="1" x14ac:dyDescent="0.2">
      <c r="A413" s="52" t="str">
        <f t="shared" si="18"/>
        <v>1441|1440011|0|0|50876159000142|0|347,25</v>
      </c>
      <c r="B413" s="52" t="str">
        <f t="shared" si="19"/>
        <v>1441|1440011|0|0|3654</v>
      </c>
      <c r="C413" s="36">
        <v>1441</v>
      </c>
      <c r="D413" s="36">
        <v>1440011</v>
      </c>
      <c r="E413" s="36">
        <v>0</v>
      </c>
      <c r="F413" s="36">
        <v>0</v>
      </c>
      <c r="G413" s="36">
        <v>50876159000142</v>
      </c>
      <c r="H413" s="37" t="s">
        <v>283</v>
      </c>
      <c r="I413" s="36">
        <v>0</v>
      </c>
      <c r="J413" s="36" t="s">
        <v>322</v>
      </c>
      <c r="K413" s="38">
        <v>45817</v>
      </c>
      <c r="L413" s="36">
        <v>3654</v>
      </c>
      <c r="M413" s="73">
        <f t="shared" si="20"/>
        <v>347.25</v>
      </c>
      <c r="N413" s="39">
        <v>347.25</v>
      </c>
      <c r="O413" s="39">
        <v>0</v>
      </c>
      <c r="P413" s="33">
        <v>0</v>
      </c>
    </row>
    <row r="414" spans="1:16" ht="24.95" customHeight="1" x14ac:dyDescent="0.2">
      <c r="A414" s="52" t="str">
        <f t="shared" si="18"/>
        <v>1441|1440011|0|0|73357469000156|0|511,27</v>
      </c>
      <c r="B414" s="52" t="str">
        <f t="shared" si="19"/>
        <v>1441|1440011|0|0|2734</v>
      </c>
      <c r="C414" s="36">
        <v>1441</v>
      </c>
      <c r="D414" s="36">
        <v>1440011</v>
      </c>
      <c r="E414" s="36">
        <v>0</v>
      </c>
      <c r="F414" s="36">
        <v>0</v>
      </c>
      <c r="G414" s="36">
        <v>73357469000156</v>
      </c>
      <c r="H414" s="37" t="s">
        <v>435</v>
      </c>
      <c r="I414" s="36">
        <v>0</v>
      </c>
      <c r="J414" s="36" t="s">
        <v>322</v>
      </c>
      <c r="K414" s="38">
        <v>45784</v>
      </c>
      <c r="L414" s="36">
        <v>2734</v>
      </c>
      <c r="M414" s="73">
        <f t="shared" si="20"/>
        <v>511.27</v>
      </c>
      <c r="N414" s="39">
        <v>511.27</v>
      </c>
      <c r="O414" s="39">
        <v>0</v>
      </c>
      <c r="P414" s="33">
        <v>0</v>
      </c>
    </row>
    <row r="415" spans="1:16" ht="24.95" customHeight="1" x14ac:dyDescent="0.2">
      <c r="A415" s="52" t="str">
        <f t="shared" si="18"/>
        <v>1441|1440011|0|0|73357469000156|0|513,49</v>
      </c>
      <c r="B415" s="52" t="str">
        <f t="shared" si="19"/>
        <v>1441|1440011|0|0|3439</v>
      </c>
      <c r="C415" s="36">
        <v>1441</v>
      </c>
      <c r="D415" s="36">
        <v>1440011</v>
      </c>
      <c r="E415" s="36">
        <v>0</v>
      </c>
      <c r="F415" s="36">
        <v>0</v>
      </c>
      <c r="G415" s="36">
        <v>73357469000156</v>
      </c>
      <c r="H415" s="37" t="s">
        <v>435</v>
      </c>
      <c r="I415" s="36">
        <v>0</v>
      </c>
      <c r="J415" s="36" t="s">
        <v>322</v>
      </c>
      <c r="K415" s="38">
        <v>45810</v>
      </c>
      <c r="L415" s="36">
        <v>3439</v>
      </c>
      <c r="M415" s="73">
        <f t="shared" si="20"/>
        <v>513.49</v>
      </c>
      <c r="N415" s="39">
        <v>513.49</v>
      </c>
      <c r="O415" s="39">
        <v>0</v>
      </c>
      <c r="P415" s="33">
        <v>0</v>
      </c>
    </row>
    <row r="416" spans="1:16" ht="24.95" customHeight="1" x14ac:dyDescent="0.2">
      <c r="A416" s="52" t="str">
        <f t="shared" si="18"/>
        <v>1441|1440011|2|2025|17281106000103|3913|183,41</v>
      </c>
      <c r="B416" s="52" t="str">
        <f t="shared" si="19"/>
        <v>1441|1440011|2|2025|2652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436</v>
      </c>
      <c r="I416" s="36">
        <v>3913</v>
      </c>
      <c r="J416" s="36" t="s">
        <v>313</v>
      </c>
      <c r="K416" s="38">
        <v>45782</v>
      </c>
      <c r="L416" s="36">
        <v>2652</v>
      </c>
      <c r="M416" s="73">
        <f t="shared" si="20"/>
        <v>183.41000000000003</v>
      </c>
      <c r="N416" s="39">
        <v>174.61</v>
      </c>
      <c r="O416" s="39">
        <v>8.8000000000000007</v>
      </c>
      <c r="P416" s="33">
        <v>0</v>
      </c>
    </row>
    <row r="417" spans="1:16" ht="24.95" customHeight="1" x14ac:dyDescent="0.2">
      <c r="A417" s="52" t="str">
        <f t="shared" si="18"/>
        <v>1441|1440011|2|2025|17281106000103|3913|7212,92</v>
      </c>
      <c r="B417" s="52" t="str">
        <f t="shared" si="19"/>
        <v>1441|1440011|2|2025|2653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436</v>
      </c>
      <c r="I417" s="36">
        <v>3913</v>
      </c>
      <c r="J417" s="36" t="s">
        <v>313</v>
      </c>
      <c r="K417" s="38">
        <v>45783</v>
      </c>
      <c r="L417" s="36">
        <v>2653</v>
      </c>
      <c r="M417" s="73">
        <f t="shared" si="20"/>
        <v>7212.92</v>
      </c>
      <c r="N417" s="39">
        <v>6866.7</v>
      </c>
      <c r="O417" s="39">
        <v>346.22</v>
      </c>
      <c r="P417" s="33">
        <v>0</v>
      </c>
    </row>
    <row r="418" spans="1:16" ht="24.95" customHeight="1" x14ac:dyDescent="0.2">
      <c r="A418" s="52" t="str">
        <f t="shared" si="18"/>
        <v>1441|1440011|2|2025|17281106000103|3913|100,94</v>
      </c>
      <c r="B418" s="52" t="str">
        <f t="shared" si="19"/>
        <v>1441|1440011|2|2025|2654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436</v>
      </c>
      <c r="I418" s="36">
        <v>3913</v>
      </c>
      <c r="J418" s="36" t="s">
        <v>313</v>
      </c>
      <c r="K418" s="38">
        <v>45783</v>
      </c>
      <c r="L418" s="36">
        <v>2654</v>
      </c>
      <c r="M418" s="73">
        <f t="shared" si="20"/>
        <v>100.94</v>
      </c>
      <c r="N418" s="39">
        <v>96.09</v>
      </c>
      <c r="O418" s="39">
        <v>4.8499999999999996</v>
      </c>
      <c r="P418" s="33">
        <v>0</v>
      </c>
    </row>
    <row r="419" spans="1:16" ht="24.95" customHeight="1" x14ac:dyDescent="0.2">
      <c r="A419" s="52" t="str">
        <f t="shared" si="18"/>
        <v>1441|1440011|2|2025|17281106000103|3913|50,51</v>
      </c>
      <c r="B419" s="52" t="str">
        <f t="shared" si="19"/>
        <v>1441|1440011|2|2025|2655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436</v>
      </c>
      <c r="I419" s="36">
        <v>3913</v>
      </c>
      <c r="J419" s="36" t="s">
        <v>313</v>
      </c>
      <c r="K419" s="38">
        <v>45783</v>
      </c>
      <c r="L419" s="36">
        <v>2655</v>
      </c>
      <c r="M419" s="73">
        <f t="shared" si="20"/>
        <v>50.510000000000005</v>
      </c>
      <c r="N419" s="39">
        <v>48.09</v>
      </c>
      <c r="O419" s="39">
        <v>2.42</v>
      </c>
      <c r="P419" s="33">
        <v>0</v>
      </c>
    </row>
    <row r="420" spans="1:16" ht="24.95" customHeight="1" x14ac:dyDescent="0.2">
      <c r="A420" s="52" t="str">
        <f t="shared" si="18"/>
        <v>1441|1440011|2|2025|17281106000103|3913|277,56</v>
      </c>
      <c r="B420" s="52" t="str">
        <f t="shared" si="19"/>
        <v>1441|1440011|2|2025|2656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436</v>
      </c>
      <c r="I420" s="36">
        <v>3913</v>
      </c>
      <c r="J420" s="36" t="s">
        <v>313</v>
      </c>
      <c r="K420" s="38">
        <v>45783</v>
      </c>
      <c r="L420" s="36">
        <v>2656</v>
      </c>
      <c r="M420" s="73">
        <f t="shared" si="20"/>
        <v>277.56</v>
      </c>
      <c r="N420" s="39">
        <v>264.24</v>
      </c>
      <c r="O420" s="39">
        <v>13.32</v>
      </c>
      <c r="P420" s="33">
        <v>0</v>
      </c>
    </row>
    <row r="421" spans="1:16" ht="24.95" customHeight="1" x14ac:dyDescent="0.2">
      <c r="A421" s="52" t="str">
        <f t="shared" si="18"/>
        <v>1441|1440011|2|2025|17281106000103|3913|260,93</v>
      </c>
      <c r="B421" s="52" t="str">
        <f t="shared" si="19"/>
        <v>1441|1440011|2|2025|2657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436</v>
      </c>
      <c r="I421" s="36">
        <v>3913</v>
      </c>
      <c r="J421" s="36" t="s">
        <v>313</v>
      </c>
      <c r="K421" s="38">
        <v>45783</v>
      </c>
      <c r="L421" s="36">
        <v>2657</v>
      </c>
      <c r="M421" s="73">
        <f t="shared" si="20"/>
        <v>260.93</v>
      </c>
      <c r="N421" s="39">
        <v>248.41</v>
      </c>
      <c r="O421" s="39">
        <v>12.52</v>
      </c>
      <c r="P421" s="33">
        <v>0</v>
      </c>
    </row>
    <row r="422" spans="1:16" ht="24.95" customHeight="1" x14ac:dyDescent="0.2">
      <c r="A422" s="52" t="str">
        <f t="shared" si="18"/>
        <v>1441|1440011|2|2025|17281106000103|3913|121,91</v>
      </c>
      <c r="B422" s="52" t="str">
        <f t="shared" si="19"/>
        <v>1441|1440011|2|2025|2658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436</v>
      </c>
      <c r="I422" s="36">
        <v>3913</v>
      </c>
      <c r="J422" s="36" t="s">
        <v>313</v>
      </c>
      <c r="K422" s="38">
        <v>45783</v>
      </c>
      <c r="L422" s="36">
        <v>2658</v>
      </c>
      <c r="M422" s="73">
        <f t="shared" si="20"/>
        <v>121.91</v>
      </c>
      <c r="N422" s="39">
        <v>116.06</v>
      </c>
      <c r="O422" s="39">
        <v>5.85</v>
      </c>
      <c r="P422" s="33">
        <v>0</v>
      </c>
    </row>
    <row r="423" spans="1:16" ht="24.95" customHeight="1" x14ac:dyDescent="0.2">
      <c r="A423" s="52" t="str">
        <f t="shared" si="18"/>
        <v>1441|1440011|2|2025|17281106000103|3913|71,06</v>
      </c>
      <c r="B423" s="52" t="str">
        <f t="shared" si="19"/>
        <v>1441|1440011|2|2025|2659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436</v>
      </c>
      <c r="I423" s="36">
        <v>3913</v>
      </c>
      <c r="J423" s="36" t="s">
        <v>313</v>
      </c>
      <c r="K423" s="38">
        <v>45783</v>
      </c>
      <c r="L423" s="36">
        <v>2659</v>
      </c>
      <c r="M423" s="73">
        <f t="shared" si="20"/>
        <v>71.06</v>
      </c>
      <c r="N423" s="39">
        <v>67.650000000000006</v>
      </c>
      <c r="O423" s="39">
        <v>3.41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1441|1440011|2|2025|17281106000103|3913|62,72</v>
      </c>
      <c r="B424" s="52" t="str">
        <f t="shared" si="19"/>
        <v>1441|1440011|2|2025|2660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436</v>
      </c>
      <c r="I424" s="36">
        <v>3913</v>
      </c>
      <c r="J424" s="36" t="s">
        <v>313</v>
      </c>
      <c r="K424" s="38">
        <v>45783</v>
      </c>
      <c r="L424" s="36">
        <v>2660</v>
      </c>
      <c r="M424" s="73">
        <f t="shared" si="20"/>
        <v>62.72</v>
      </c>
      <c r="N424" s="39">
        <v>59.71</v>
      </c>
      <c r="O424" s="39">
        <v>3.01</v>
      </c>
      <c r="P424" s="33">
        <v>0</v>
      </c>
    </row>
    <row r="425" spans="1:16" ht="24.95" customHeight="1" x14ac:dyDescent="0.2">
      <c r="A425" s="52" t="str">
        <f t="shared" si="18"/>
        <v>1441|1440011|2|2025|17281106000103|3913|62,58</v>
      </c>
      <c r="B425" s="52" t="str">
        <f t="shared" si="19"/>
        <v>1441|1440011|2|2025|2661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436</v>
      </c>
      <c r="I425" s="36">
        <v>3913</v>
      </c>
      <c r="J425" s="36" t="s">
        <v>313</v>
      </c>
      <c r="K425" s="38">
        <v>45783</v>
      </c>
      <c r="L425" s="36">
        <v>2661</v>
      </c>
      <c r="M425" s="73">
        <f t="shared" si="20"/>
        <v>62.58</v>
      </c>
      <c r="N425" s="39">
        <v>59.58</v>
      </c>
      <c r="O425" s="39">
        <v>3</v>
      </c>
      <c r="P425" s="33">
        <v>0</v>
      </c>
    </row>
    <row r="426" spans="1:16" ht="24.95" customHeight="1" x14ac:dyDescent="0.2">
      <c r="A426" s="52" t="str">
        <f t="shared" si="18"/>
        <v>1441|1440011|2|2025|17281106000103|3913|61,95</v>
      </c>
      <c r="B426" s="52" t="str">
        <f t="shared" si="19"/>
        <v>1441|1440011|2|2025|2662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436</v>
      </c>
      <c r="I426" s="36">
        <v>3913</v>
      </c>
      <c r="J426" s="36" t="s">
        <v>313</v>
      </c>
      <c r="K426" s="38">
        <v>45783</v>
      </c>
      <c r="L426" s="36">
        <v>2662</v>
      </c>
      <c r="M426" s="73">
        <f t="shared" si="20"/>
        <v>61.949999999999996</v>
      </c>
      <c r="N426" s="39">
        <v>58.98</v>
      </c>
      <c r="O426" s="39">
        <v>2.97</v>
      </c>
      <c r="P426" s="33">
        <v>0</v>
      </c>
    </row>
    <row r="427" spans="1:16" ht="24.95" customHeight="1" x14ac:dyDescent="0.2">
      <c r="A427" s="52" t="str">
        <f t="shared" si="18"/>
        <v>1441|1440011|2|2025|17281106000103|3913|6818,78</v>
      </c>
      <c r="B427" s="52" t="str">
        <f t="shared" si="19"/>
        <v>1441|1440011|2|2025|2663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436</v>
      </c>
      <c r="I427" s="36">
        <v>3913</v>
      </c>
      <c r="J427" s="36" t="s">
        <v>313</v>
      </c>
      <c r="K427" s="38">
        <v>45783</v>
      </c>
      <c r="L427" s="36">
        <v>2663</v>
      </c>
      <c r="M427" s="73">
        <f t="shared" si="20"/>
        <v>6818.78</v>
      </c>
      <c r="N427" s="39">
        <v>6491.48</v>
      </c>
      <c r="O427" s="39">
        <v>327.3</v>
      </c>
      <c r="P427" s="33">
        <v>0</v>
      </c>
    </row>
    <row r="428" spans="1:16" ht="24.95" customHeight="1" x14ac:dyDescent="0.2">
      <c r="A428" s="52" t="str">
        <f t="shared" si="18"/>
        <v>1441|1440011|2|2025|17281106000103|3913|133,8</v>
      </c>
      <c r="B428" s="52" t="str">
        <f t="shared" si="19"/>
        <v>1441|1440011|2|2025|2665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436</v>
      </c>
      <c r="I428" s="36">
        <v>3913</v>
      </c>
      <c r="J428" s="36" t="s">
        <v>313</v>
      </c>
      <c r="K428" s="38">
        <v>45783</v>
      </c>
      <c r="L428" s="36">
        <v>2665</v>
      </c>
      <c r="M428" s="73">
        <f t="shared" si="20"/>
        <v>133.79999999999998</v>
      </c>
      <c r="N428" s="39">
        <v>127.38</v>
      </c>
      <c r="O428" s="39">
        <v>6.42</v>
      </c>
      <c r="P428" s="33">
        <v>0</v>
      </c>
    </row>
    <row r="429" spans="1:16" ht="24.95" customHeight="1" x14ac:dyDescent="0.2">
      <c r="A429" s="52" t="str">
        <f t="shared" si="18"/>
        <v>1441|1440011|2|2025|17281106000103|3913|329,39</v>
      </c>
      <c r="B429" s="52" t="str">
        <f t="shared" si="19"/>
        <v>1441|1440011|2|2025|2667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436</v>
      </c>
      <c r="I429" s="36">
        <v>3913</v>
      </c>
      <c r="J429" s="36" t="s">
        <v>313</v>
      </c>
      <c r="K429" s="38">
        <v>45783</v>
      </c>
      <c r="L429" s="36">
        <v>2667</v>
      </c>
      <c r="M429" s="73">
        <f t="shared" si="20"/>
        <v>329.39</v>
      </c>
      <c r="N429" s="39">
        <v>313.58</v>
      </c>
      <c r="O429" s="39">
        <v>15.81</v>
      </c>
      <c r="P429" s="33">
        <v>0</v>
      </c>
    </row>
    <row r="430" spans="1:16" ht="24.95" customHeight="1" x14ac:dyDescent="0.2">
      <c r="A430" s="52" t="str">
        <f t="shared" si="18"/>
        <v>1441|1440011|2|2025|17281106000103|3913|159,11</v>
      </c>
      <c r="B430" s="52" t="str">
        <f t="shared" si="19"/>
        <v>1441|1440011|2|2025|2671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436</v>
      </c>
      <c r="I430" s="36">
        <v>3913</v>
      </c>
      <c r="J430" s="36" t="s">
        <v>313</v>
      </c>
      <c r="K430" s="38">
        <v>45783</v>
      </c>
      <c r="L430" s="36">
        <v>2671</v>
      </c>
      <c r="M430" s="73">
        <f t="shared" si="20"/>
        <v>159.10999999999999</v>
      </c>
      <c r="N430" s="39">
        <v>151.47</v>
      </c>
      <c r="O430" s="39">
        <v>7.64</v>
      </c>
      <c r="P430" s="33">
        <v>0</v>
      </c>
    </row>
    <row r="431" spans="1:16" ht="24.95" customHeight="1" x14ac:dyDescent="0.2">
      <c r="A431" s="52" t="str">
        <f t="shared" si="18"/>
        <v>1441|1440011|2|2025|17281106000103|3913|96,17</v>
      </c>
      <c r="B431" s="52" t="str">
        <f t="shared" si="19"/>
        <v>1441|1440011|2|2025|2672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436</v>
      </c>
      <c r="I431" s="36">
        <v>3913</v>
      </c>
      <c r="J431" s="36" t="s">
        <v>313</v>
      </c>
      <c r="K431" s="38">
        <v>45783</v>
      </c>
      <c r="L431" s="36">
        <v>2672</v>
      </c>
      <c r="M431" s="73">
        <f t="shared" si="20"/>
        <v>96.17</v>
      </c>
      <c r="N431" s="39">
        <v>91.55</v>
      </c>
      <c r="O431" s="39">
        <v>4.62</v>
      </c>
      <c r="P431" s="33">
        <v>0</v>
      </c>
    </row>
    <row r="432" spans="1:16" ht="24.95" customHeight="1" x14ac:dyDescent="0.2">
      <c r="A432" s="52" t="str">
        <f t="shared" si="18"/>
        <v>1441|1440011|2|2025|17281106000103|3913|79,58</v>
      </c>
      <c r="B432" s="52" t="str">
        <f t="shared" si="19"/>
        <v>1441|1440011|2|2025|2675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436</v>
      </c>
      <c r="I432" s="36">
        <v>3913</v>
      </c>
      <c r="J432" s="36" t="s">
        <v>313</v>
      </c>
      <c r="K432" s="38">
        <v>45783</v>
      </c>
      <c r="L432" s="36">
        <v>2675</v>
      </c>
      <c r="M432" s="73">
        <f t="shared" si="20"/>
        <v>79.58</v>
      </c>
      <c r="N432" s="39">
        <v>75.760000000000005</v>
      </c>
      <c r="O432" s="39">
        <v>3.82</v>
      </c>
      <c r="P432" s="33">
        <v>0</v>
      </c>
    </row>
    <row r="433" spans="1:16" ht="24.95" customHeight="1" x14ac:dyDescent="0.2">
      <c r="A433" s="52" t="str">
        <f t="shared" si="18"/>
        <v>1441|1440011|2|2025|17281106000103|3913|62,57</v>
      </c>
      <c r="B433" s="52" t="str">
        <f t="shared" si="19"/>
        <v>1441|1440011|2|2025|2678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436</v>
      </c>
      <c r="I433" s="36">
        <v>3913</v>
      </c>
      <c r="J433" s="36" t="s">
        <v>313</v>
      </c>
      <c r="K433" s="38">
        <v>45783</v>
      </c>
      <c r="L433" s="36">
        <v>2678</v>
      </c>
      <c r="M433" s="73">
        <f t="shared" si="20"/>
        <v>62.57</v>
      </c>
      <c r="N433" s="39">
        <v>59.57</v>
      </c>
      <c r="O433" s="39">
        <v>3</v>
      </c>
      <c r="P433" s="33">
        <v>0</v>
      </c>
    </row>
    <row r="434" spans="1:16" ht="24.95" customHeight="1" x14ac:dyDescent="0.2">
      <c r="A434" s="52" t="str">
        <f t="shared" si="18"/>
        <v>1441|1440011|2|2025|17281106000103|3913|108,99</v>
      </c>
      <c r="B434" s="52" t="str">
        <f t="shared" si="19"/>
        <v>1441|1440011|2|2025|2831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436</v>
      </c>
      <c r="I434" s="36">
        <v>3913</v>
      </c>
      <c r="J434" s="36" t="s">
        <v>313</v>
      </c>
      <c r="K434" s="38">
        <v>45789</v>
      </c>
      <c r="L434" s="36">
        <v>2831</v>
      </c>
      <c r="M434" s="73">
        <f t="shared" si="20"/>
        <v>108.99000000000001</v>
      </c>
      <c r="N434" s="39">
        <v>103.76</v>
      </c>
      <c r="O434" s="39">
        <v>5.23</v>
      </c>
      <c r="P434" s="33">
        <v>0</v>
      </c>
    </row>
    <row r="435" spans="1:16" ht="24.95" customHeight="1" x14ac:dyDescent="0.2">
      <c r="A435" s="52" t="str">
        <f t="shared" si="18"/>
        <v>1441|1440011|2|2025|17281106000103|3913|62,67</v>
      </c>
      <c r="B435" s="52" t="str">
        <f t="shared" si="19"/>
        <v>1441|1440011|2|2025|2945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436</v>
      </c>
      <c r="I435" s="36">
        <v>3913</v>
      </c>
      <c r="J435" s="36" t="s">
        <v>313</v>
      </c>
      <c r="K435" s="38">
        <v>45790</v>
      </c>
      <c r="L435" s="36">
        <v>2945</v>
      </c>
      <c r="M435" s="73">
        <f t="shared" si="20"/>
        <v>62.669999999999995</v>
      </c>
      <c r="N435" s="39">
        <v>59.66</v>
      </c>
      <c r="O435" s="39">
        <v>3.01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1441|1440011|2|2025|17281106000103|3913|134,21</v>
      </c>
      <c r="B436" s="52" t="str">
        <f t="shared" si="19"/>
        <v>1441|1440011|2|2025|2948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436</v>
      </c>
      <c r="I436" s="36">
        <v>3913</v>
      </c>
      <c r="J436" s="36" t="s">
        <v>313</v>
      </c>
      <c r="K436" s="38">
        <v>45790</v>
      </c>
      <c r="L436" s="36">
        <v>2948</v>
      </c>
      <c r="M436" s="73">
        <f t="shared" si="20"/>
        <v>134.21</v>
      </c>
      <c r="N436" s="39">
        <v>127.77</v>
      </c>
      <c r="O436" s="39">
        <v>6.44</v>
      </c>
      <c r="P436" s="33">
        <v>0</v>
      </c>
    </row>
    <row r="437" spans="1:16" ht="24.95" customHeight="1" x14ac:dyDescent="0.2">
      <c r="A437" s="52" t="str">
        <f t="shared" si="18"/>
        <v>1441|1440011|2|2025|17281106000103|3913|294,97</v>
      </c>
      <c r="B437" s="52" t="str">
        <f t="shared" si="19"/>
        <v>1441|1440011|2|2025|2951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436</v>
      </c>
      <c r="I437" s="36">
        <v>3913</v>
      </c>
      <c r="J437" s="36" t="s">
        <v>313</v>
      </c>
      <c r="K437" s="38">
        <v>45790</v>
      </c>
      <c r="L437" s="36">
        <v>2951</v>
      </c>
      <c r="M437" s="73">
        <f t="shared" si="20"/>
        <v>294.97000000000003</v>
      </c>
      <c r="N437" s="39">
        <v>280.81</v>
      </c>
      <c r="O437" s="39">
        <v>14.16</v>
      </c>
      <c r="P437" s="33">
        <v>0</v>
      </c>
    </row>
    <row r="438" spans="1:16" ht="24.95" customHeight="1" x14ac:dyDescent="0.2">
      <c r="A438" s="52" t="str">
        <f t="shared" si="18"/>
        <v>1441|1440011|2|2025|17281106000103|3913|260,94</v>
      </c>
      <c r="B438" s="52" t="str">
        <f t="shared" si="19"/>
        <v>1441|1440011|2|2025|2953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436</v>
      </c>
      <c r="I438" s="36">
        <v>3913</v>
      </c>
      <c r="J438" s="36" t="s">
        <v>313</v>
      </c>
      <c r="K438" s="38">
        <v>45790</v>
      </c>
      <c r="L438" s="36">
        <v>2953</v>
      </c>
      <c r="M438" s="73">
        <f t="shared" si="20"/>
        <v>260.94</v>
      </c>
      <c r="N438" s="39">
        <v>248.41</v>
      </c>
      <c r="O438" s="39">
        <v>12.53</v>
      </c>
      <c r="P438" s="33">
        <v>0</v>
      </c>
    </row>
    <row r="439" spans="1:16" ht="24.95" customHeight="1" x14ac:dyDescent="0.2">
      <c r="A439" s="52" t="str">
        <f t="shared" si="18"/>
        <v>1441|1440011|2|2025|17281106000103|3913|101,57</v>
      </c>
      <c r="B439" s="52" t="str">
        <f t="shared" si="19"/>
        <v>1441|1440011|2|2025|2954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436</v>
      </c>
      <c r="I439" s="36">
        <v>3913</v>
      </c>
      <c r="J439" s="36" t="s">
        <v>313</v>
      </c>
      <c r="K439" s="38">
        <v>45790</v>
      </c>
      <c r="L439" s="36">
        <v>2954</v>
      </c>
      <c r="M439" s="73">
        <f t="shared" si="20"/>
        <v>101.57</v>
      </c>
      <c r="N439" s="39">
        <v>96.69</v>
      </c>
      <c r="O439" s="39">
        <v>4.88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1441|1440011|2|2025|17281106000103|3913|71,03</v>
      </c>
      <c r="B440" s="52" t="str">
        <f t="shared" si="19"/>
        <v>1441|1440011|2|2025|2956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436</v>
      </c>
      <c r="I440" s="36">
        <v>3913</v>
      </c>
      <c r="J440" s="36" t="s">
        <v>313</v>
      </c>
      <c r="K440" s="38">
        <v>45790</v>
      </c>
      <c r="L440" s="36">
        <v>2956</v>
      </c>
      <c r="M440" s="73">
        <f t="shared" si="20"/>
        <v>71.03</v>
      </c>
      <c r="N440" s="39">
        <v>67.62</v>
      </c>
      <c r="O440" s="39">
        <v>3.41</v>
      </c>
      <c r="P440" s="33">
        <v>0</v>
      </c>
    </row>
    <row r="441" spans="1:16" ht="24.95" customHeight="1" x14ac:dyDescent="0.2">
      <c r="A441" s="52" t="str">
        <f t="shared" si="18"/>
        <v>1441|1440011|2|2025|17281106000103|3913|4903,12</v>
      </c>
      <c r="B441" s="52" t="str">
        <f t="shared" si="19"/>
        <v>1441|1440011|2|2025|3019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436</v>
      </c>
      <c r="I441" s="36">
        <v>3913</v>
      </c>
      <c r="J441" s="36" t="s">
        <v>313</v>
      </c>
      <c r="K441" s="38">
        <v>45791</v>
      </c>
      <c r="L441" s="36">
        <v>3019</v>
      </c>
      <c r="M441" s="73">
        <f t="shared" si="20"/>
        <v>4903.12</v>
      </c>
      <c r="N441" s="39">
        <v>4667.78</v>
      </c>
      <c r="O441" s="39">
        <v>235.34</v>
      </c>
      <c r="P441" s="33">
        <v>0</v>
      </c>
    </row>
    <row r="442" spans="1:16" ht="24.95" customHeight="1" x14ac:dyDescent="0.2">
      <c r="A442" s="52" t="str">
        <f t="shared" si="18"/>
        <v>1441|1440011|2|2025|17281106000103|3913|312,6</v>
      </c>
      <c r="B442" s="52" t="str">
        <f t="shared" si="19"/>
        <v>1441|1440011|2|2025|3112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436</v>
      </c>
      <c r="I442" s="36">
        <v>3913</v>
      </c>
      <c r="J442" s="36" t="s">
        <v>313</v>
      </c>
      <c r="K442" s="38">
        <v>45796</v>
      </c>
      <c r="L442" s="36">
        <v>3112</v>
      </c>
      <c r="M442" s="73">
        <f t="shared" si="20"/>
        <v>312.60000000000002</v>
      </c>
      <c r="N442" s="39">
        <v>297.60000000000002</v>
      </c>
      <c r="O442" s="39">
        <v>15</v>
      </c>
      <c r="P442" s="33">
        <v>0</v>
      </c>
    </row>
    <row r="443" spans="1:16" ht="24.95" customHeight="1" x14ac:dyDescent="0.2">
      <c r="A443" s="52" t="str">
        <f t="shared" si="18"/>
        <v>1441|1440011|2|2025|17281106000103|3913|45,68</v>
      </c>
      <c r="B443" s="52" t="str">
        <f t="shared" si="19"/>
        <v>1441|1440011|2|2025|3119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436</v>
      </c>
      <c r="I443" s="36">
        <v>3913</v>
      </c>
      <c r="J443" s="36" t="s">
        <v>313</v>
      </c>
      <c r="K443" s="38">
        <v>45796</v>
      </c>
      <c r="L443" s="36">
        <v>3119</v>
      </c>
      <c r="M443" s="73">
        <f t="shared" si="20"/>
        <v>45.68</v>
      </c>
      <c r="N443" s="39">
        <v>43.49</v>
      </c>
      <c r="O443" s="39">
        <v>2.19</v>
      </c>
      <c r="P443" s="33">
        <v>0</v>
      </c>
    </row>
    <row r="444" spans="1:16" ht="24.95" customHeight="1" x14ac:dyDescent="0.2">
      <c r="A444" s="52" t="str">
        <f t="shared" si="18"/>
        <v>1441|1440011|2|2025|17281106000103|3913|79,68</v>
      </c>
      <c r="B444" s="52" t="str">
        <f t="shared" si="19"/>
        <v>1441|1440011|2|2025|3122</v>
      </c>
      <c r="C444" s="36">
        <v>1441</v>
      </c>
      <c r="D444" s="36">
        <v>1440011</v>
      </c>
      <c r="E444" s="36">
        <v>2</v>
      </c>
      <c r="F444" s="36">
        <v>2025</v>
      </c>
      <c r="G444" s="36">
        <v>17281106000103</v>
      </c>
      <c r="H444" s="37" t="s">
        <v>436</v>
      </c>
      <c r="I444" s="36">
        <v>3913</v>
      </c>
      <c r="J444" s="36" t="s">
        <v>313</v>
      </c>
      <c r="K444" s="38">
        <v>45796</v>
      </c>
      <c r="L444" s="36">
        <v>3122</v>
      </c>
      <c r="M444" s="73">
        <f t="shared" si="20"/>
        <v>79.679999999999993</v>
      </c>
      <c r="N444" s="39">
        <v>75.86</v>
      </c>
      <c r="O444" s="39">
        <v>3.82</v>
      </c>
      <c r="P444" s="33">
        <v>0</v>
      </c>
    </row>
    <row r="445" spans="1:16" ht="24.95" customHeight="1" x14ac:dyDescent="0.2">
      <c r="A445" s="52" t="str">
        <f t="shared" si="18"/>
        <v>1441|1440011|2|2025|17281106000103|3913|96,37</v>
      </c>
      <c r="B445" s="52" t="str">
        <f t="shared" si="19"/>
        <v>1441|1440011|2|2025|3125</v>
      </c>
      <c r="C445" s="36">
        <v>1441</v>
      </c>
      <c r="D445" s="36">
        <v>1440011</v>
      </c>
      <c r="E445" s="36">
        <v>2</v>
      </c>
      <c r="F445" s="36">
        <v>2025</v>
      </c>
      <c r="G445" s="36">
        <v>17281106000103</v>
      </c>
      <c r="H445" s="37" t="s">
        <v>436</v>
      </c>
      <c r="I445" s="36">
        <v>3913</v>
      </c>
      <c r="J445" s="36" t="s">
        <v>313</v>
      </c>
      <c r="K445" s="38">
        <v>45796</v>
      </c>
      <c r="L445" s="36">
        <v>3125</v>
      </c>
      <c r="M445" s="73">
        <f t="shared" si="20"/>
        <v>96.36999999999999</v>
      </c>
      <c r="N445" s="39">
        <v>91.74</v>
      </c>
      <c r="O445" s="39">
        <v>4.63</v>
      </c>
      <c r="P445" s="33">
        <v>0</v>
      </c>
    </row>
    <row r="446" spans="1:16" ht="24.95" customHeight="1" x14ac:dyDescent="0.2">
      <c r="A446" s="52" t="str">
        <f t="shared" si="18"/>
        <v>1441|1440011|2|2025|17281106000103|3913|96,11</v>
      </c>
      <c r="B446" s="52" t="str">
        <f t="shared" si="19"/>
        <v>1441|1440011|2|2025|3136</v>
      </c>
      <c r="C446" s="36">
        <v>1441</v>
      </c>
      <c r="D446" s="36">
        <v>1440011</v>
      </c>
      <c r="E446" s="36">
        <v>2</v>
      </c>
      <c r="F446" s="36">
        <v>2025</v>
      </c>
      <c r="G446" s="36">
        <v>17281106000103</v>
      </c>
      <c r="H446" s="37" t="s">
        <v>436</v>
      </c>
      <c r="I446" s="36">
        <v>3913</v>
      </c>
      <c r="J446" s="36" t="s">
        <v>313</v>
      </c>
      <c r="K446" s="38">
        <v>45796</v>
      </c>
      <c r="L446" s="36">
        <v>3136</v>
      </c>
      <c r="M446" s="73">
        <f t="shared" si="20"/>
        <v>96.11</v>
      </c>
      <c r="N446" s="39">
        <v>91.5</v>
      </c>
      <c r="O446" s="39">
        <v>4.6100000000000003</v>
      </c>
      <c r="P446" s="33">
        <v>0</v>
      </c>
    </row>
    <row r="447" spans="1:16" ht="24.95" customHeight="1" x14ac:dyDescent="0.2">
      <c r="A447" s="52" t="str">
        <f t="shared" si="18"/>
        <v>1441|1440011|2|2025|17281106000103|3913|62,51</v>
      </c>
      <c r="B447" s="52" t="str">
        <f t="shared" si="19"/>
        <v>1441|1440011|2|2025|3138</v>
      </c>
      <c r="C447" s="36">
        <v>1441</v>
      </c>
      <c r="D447" s="36">
        <v>1440011</v>
      </c>
      <c r="E447" s="36">
        <v>2</v>
      </c>
      <c r="F447" s="36">
        <v>2025</v>
      </c>
      <c r="G447" s="36">
        <v>17281106000103</v>
      </c>
      <c r="H447" s="37" t="s">
        <v>436</v>
      </c>
      <c r="I447" s="36">
        <v>3913</v>
      </c>
      <c r="J447" s="36" t="s">
        <v>313</v>
      </c>
      <c r="K447" s="38">
        <v>45796</v>
      </c>
      <c r="L447" s="36">
        <v>3138</v>
      </c>
      <c r="M447" s="73">
        <f t="shared" si="20"/>
        <v>62.51</v>
      </c>
      <c r="N447" s="39">
        <v>59.51</v>
      </c>
      <c r="O447" s="39">
        <v>3</v>
      </c>
      <c r="P447" s="33">
        <v>0</v>
      </c>
    </row>
    <row r="448" spans="1:16" ht="24.95" customHeight="1" x14ac:dyDescent="0.2">
      <c r="A448" s="52" t="str">
        <f t="shared" si="18"/>
        <v>1441|1440011|2|2025|17281106000103|3913|40,96</v>
      </c>
      <c r="B448" s="52" t="str">
        <f t="shared" si="19"/>
        <v>1441|1440011|2|2025|3149</v>
      </c>
      <c r="C448" s="36">
        <v>1441</v>
      </c>
      <c r="D448" s="36">
        <v>1440011</v>
      </c>
      <c r="E448" s="36">
        <v>2</v>
      </c>
      <c r="F448" s="36">
        <v>2025</v>
      </c>
      <c r="G448" s="36">
        <v>17281106000103</v>
      </c>
      <c r="H448" s="37" t="s">
        <v>436</v>
      </c>
      <c r="I448" s="36">
        <v>3913</v>
      </c>
      <c r="J448" s="36" t="s">
        <v>313</v>
      </c>
      <c r="K448" s="38">
        <v>45796</v>
      </c>
      <c r="L448" s="36">
        <v>3149</v>
      </c>
      <c r="M448" s="73">
        <f t="shared" si="20"/>
        <v>40.96</v>
      </c>
      <c r="N448" s="39">
        <v>38.99</v>
      </c>
      <c r="O448" s="39">
        <v>1.97</v>
      </c>
      <c r="P448" s="33">
        <v>0</v>
      </c>
    </row>
    <row r="449" spans="1:16" ht="24.95" customHeight="1" x14ac:dyDescent="0.2">
      <c r="A449" s="52" t="str">
        <f t="shared" si="18"/>
        <v>1441|1440011|2|2025|17281106000103|3913|40,78</v>
      </c>
      <c r="B449" s="52" t="str">
        <f t="shared" si="19"/>
        <v>1441|1440011|2|2025|3151</v>
      </c>
      <c r="C449" s="36">
        <v>1441</v>
      </c>
      <c r="D449" s="36">
        <v>1440011</v>
      </c>
      <c r="E449" s="36">
        <v>2</v>
      </c>
      <c r="F449" s="36">
        <v>2025</v>
      </c>
      <c r="G449" s="36">
        <v>17281106000103</v>
      </c>
      <c r="H449" s="37" t="s">
        <v>436</v>
      </c>
      <c r="I449" s="36">
        <v>3913</v>
      </c>
      <c r="J449" s="36" t="s">
        <v>313</v>
      </c>
      <c r="K449" s="38">
        <v>45796</v>
      </c>
      <c r="L449" s="36">
        <v>3151</v>
      </c>
      <c r="M449" s="73">
        <f t="shared" si="20"/>
        <v>40.78</v>
      </c>
      <c r="N449" s="39">
        <v>38.82</v>
      </c>
      <c r="O449" s="39">
        <v>1.96</v>
      </c>
      <c r="P449" s="33">
        <v>0</v>
      </c>
    </row>
    <row r="450" spans="1:16" ht="24.95" customHeight="1" x14ac:dyDescent="0.2">
      <c r="A450" s="52" t="str">
        <f t="shared" si="18"/>
        <v>1441|1440011|2|2025|17281106000103|3913|62,58</v>
      </c>
      <c r="B450" s="52" t="str">
        <f t="shared" si="19"/>
        <v>1441|1440011|2|2025|3202</v>
      </c>
      <c r="C450" s="36">
        <v>1441</v>
      </c>
      <c r="D450" s="36">
        <v>1440011</v>
      </c>
      <c r="E450" s="36">
        <v>2</v>
      </c>
      <c r="F450" s="36">
        <v>2025</v>
      </c>
      <c r="G450" s="36">
        <v>17281106000103</v>
      </c>
      <c r="H450" s="37" t="s">
        <v>436</v>
      </c>
      <c r="I450" s="36">
        <v>3913</v>
      </c>
      <c r="J450" s="36" t="s">
        <v>313</v>
      </c>
      <c r="K450" s="38">
        <v>45797</v>
      </c>
      <c r="L450" s="36">
        <v>3202</v>
      </c>
      <c r="M450" s="73">
        <f t="shared" si="20"/>
        <v>62.58</v>
      </c>
      <c r="N450" s="39">
        <v>59.58</v>
      </c>
      <c r="O450" s="39">
        <v>3</v>
      </c>
      <c r="P450" s="33">
        <v>0</v>
      </c>
    </row>
    <row r="451" spans="1:16" ht="24.95" customHeight="1" x14ac:dyDescent="0.2">
      <c r="A451" s="52" t="str">
        <f t="shared" si="18"/>
        <v>1441|1440011|2|2025|17281106000103|3913|212,75</v>
      </c>
      <c r="B451" s="52" t="str">
        <f t="shared" si="19"/>
        <v>1441|1440011|2|2025|3206</v>
      </c>
      <c r="C451" s="36">
        <v>1441</v>
      </c>
      <c r="D451" s="36">
        <v>1440011</v>
      </c>
      <c r="E451" s="36">
        <v>2</v>
      </c>
      <c r="F451" s="36">
        <v>2025</v>
      </c>
      <c r="G451" s="36">
        <v>17281106000103</v>
      </c>
      <c r="H451" s="37" t="s">
        <v>436</v>
      </c>
      <c r="I451" s="36">
        <v>3913</v>
      </c>
      <c r="J451" s="36" t="s">
        <v>313</v>
      </c>
      <c r="K451" s="38">
        <v>45797</v>
      </c>
      <c r="L451" s="36">
        <v>3206</v>
      </c>
      <c r="M451" s="73">
        <f t="shared" si="20"/>
        <v>212.75</v>
      </c>
      <c r="N451" s="39">
        <v>202.54</v>
      </c>
      <c r="O451" s="39">
        <v>10.210000000000001</v>
      </c>
      <c r="P451" s="33">
        <v>0</v>
      </c>
    </row>
    <row r="452" spans="1:16" ht="24.95" customHeight="1" x14ac:dyDescent="0.2">
      <c r="A452" s="52" t="str">
        <f t="shared" si="18"/>
        <v>1441|1440011|2|2025|17281106000103|3913|35,64</v>
      </c>
      <c r="B452" s="52" t="str">
        <f t="shared" si="19"/>
        <v>1441|1440011|2|2025|3239</v>
      </c>
      <c r="C452" s="36">
        <v>1441</v>
      </c>
      <c r="D452" s="36">
        <v>1440011</v>
      </c>
      <c r="E452" s="36">
        <v>2</v>
      </c>
      <c r="F452" s="36">
        <v>2025</v>
      </c>
      <c r="G452" s="36">
        <v>17281106000103</v>
      </c>
      <c r="H452" s="37" t="s">
        <v>436</v>
      </c>
      <c r="I452" s="36">
        <v>3913</v>
      </c>
      <c r="J452" s="36" t="s">
        <v>313</v>
      </c>
      <c r="K452" s="38">
        <v>45799</v>
      </c>
      <c r="L452" s="36">
        <v>3239</v>
      </c>
      <c r="M452" s="73">
        <f t="shared" si="20"/>
        <v>35.64</v>
      </c>
      <c r="N452" s="39">
        <v>33.93</v>
      </c>
      <c r="O452" s="39">
        <v>1.71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1441|1440011|2|2025|17281106000103|3913|62,56</v>
      </c>
      <c r="B453" s="52" t="str">
        <f t="shared" ref="B453:B516" si="22">C453&amp;"|"&amp;D453&amp;"|"&amp;E453&amp;"|"&amp;F453&amp;"|"&amp;L453</f>
        <v>1441|1440011|2|2025|3241</v>
      </c>
      <c r="C453" s="36">
        <v>1441</v>
      </c>
      <c r="D453" s="36">
        <v>1440011</v>
      </c>
      <c r="E453" s="36">
        <v>2</v>
      </c>
      <c r="F453" s="36">
        <v>2025</v>
      </c>
      <c r="G453" s="36">
        <v>17281106000103</v>
      </c>
      <c r="H453" s="37" t="s">
        <v>436</v>
      </c>
      <c r="I453" s="36">
        <v>3913</v>
      </c>
      <c r="J453" s="36" t="s">
        <v>313</v>
      </c>
      <c r="K453" s="38">
        <v>45799</v>
      </c>
      <c r="L453" s="36">
        <v>3241</v>
      </c>
      <c r="M453" s="73">
        <f t="shared" si="20"/>
        <v>62.56</v>
      </c>
      <c r="N453" s="39">
        <v>59.56</v>
      </c>
      <c r="O453" s="39">
        <v>3</v>
      </c>
      <c r="P453" s="33">
        <v>0</v>
      </c>
    </row>
    <row r="454" spans="1:16" ht="24.95" customHeight="1" x14ac:dyDescent="0.2">
      <c r="A454" s="52" t="str">
        <f t="shared" si="21"/>
        <v>1441|1440011|2|2025|17281106000103|3913|96,36</v>
      </c>
      <c r="B454" s="52" t="str">
        <f t="shared" si="22"/>
        <v>1441|1440011|2|2025|3242</v>
      </c>
      <c r="C454" s="36">
        <v>1441</v>
      </c>
      <c r="D454" s="36">
        <v>1440011</v>
      </c>
      <c r="E454" s="36">
        <v>2</v>
      </c>
      <c r="F454" s="36">
        <v>2025</v>
      </c>
      <c r="G454" s="36">
        <v>17281106000103</v>
      </c>
      <c r="H454" s="37" t="s">
        <v>436</v>
      </c>
      <c r="I454" s="36">
        <v>3913</v>
      </c>
      <c r="J454" s="36" t="s">
        <v>313</v>
      </c>
      <c r="K454" s="38">
        <v>45799</v>
      </c>
      <c r="L454" s="36">
        <v>3242</v>
      </c>
      <c r="M454" s="73">
        <f t="shared" ref="M454:M517" si="23">N454+O454</f>
        <v>96.36</v>
      </c>
      <c r="N454" s="39">
        <v>91.73</v>
      </c>
      <c r="O454" s="39">
        <v>4.63</v>
      </c>
      <c r="P454" s="33">
        <v>0</v>
      </c>
    </row>
    <row r="455" spans="1:16" ht="24.95" customHeight="1" x14ac:dyDescent="0.2">
      <c r="A455" s="52" t="str">
        <f t="shared" si="21"/>
        <v>1441|1440011|2|2025|17281106000103|3913|711,96</v>
      </c>
      <c r="B455" s="52" t="str">
        <f t="shared" si="22"/>
        <v>1441|1440011|2|2025|3262</v>
      </c>
      <c r="C455" s="36">
        <v>1441</v>
      </c>
      <c r="D455" s="36">
        <v>1440011</v>
      </c>
      <c r="E455" s="36">
        <v>2</v>
      </c>
      <c r="F455" s="36">
        <v>2025</v>
      </c>
      <c r="G455" s="36">
        <v>17281106000103</v>
      </c>
      <c r="H455" s="37" t="s">
        <v>436</v>
      </c>
      <c r="I455" s="36">
        <v>3913</v>
      </c>
      <c r="J455" s="36" t="s">
        <v>313</v>
      </c>
      <c r="K455" s="38">
        <v>45799</v>
      </c>
      <c r="L455" s="36">
        <v>3262</v>
      </c>
      <c r="M455" s="73">
        <f t="shared" si="23"/>
        <v>711.95999999999992</v>
      </c>
      <c r="N455" s="39">
        <v>677.79</v>
      </c>
      <c r="O455" s="39">
        <v>34.17</v>
      </c>
      <c r="P455" s="33">
        <v>0</v>
      </c>
    </row>
    <row r="456" spans="1:16" ht="24.95" customHeight="1" x14ac:dyDescent="0.2">
      <c r="A456" s="52" t="str">
        <f t="shared" si="21"/>
        <v>1441|1440011|2|2025|17281106000103|3913|300,14</v>
      </c>
      <c r="B456" s="52" t="str">
        <f t="shared" si="22"/>
        <v>1441|1440011|2|2025|3267</v>
      </c>
      <c r="C456" s="36">
        <v>1441</v>
      </c>
      <c r="D456" s="36">
        <v>1440011</v>
      </c>
      <c r="E456" s="36">
        <v>2</v>
      </c>
      <c r="F456" s="36">
        <v>2025</v>
      </c>
      <c r="G456" s="36">
        <v>17281106000103</v>
      </c>
      <c r="H456" s="37" t="s">
        <v>436</v>
      </c>
      <c r="I456" s="36">
        <v>3913</v>
      </c>
      <c r="J456" s="36" t="s">
        <v>313</v>
      </c>
      <c r="K456" s="38">
        <v>45803</v>
      </c>
      <c r="L456" s="36">
        <v>3267</v>
      </c>
      <c r="M456" s="73">
        <f t="shared" si="23"/>
        <v>300.14000000000004</v>
      </c>
      <c r="N456" s="39">
        <v>285.73</v>
      </c>
      <c r="O456" s="39">
        <v>14.41</v>
      </c>
      <c r="P456" s="33">
        <v>0</v>
      </c>
    </row>
    <row r="457" spans="1:16" ht="24.95" customHeight="1" x14ac:dyDescent="0.2">
      <c r="A457" s="52" t="str">
        <f t="shared" si="21"/>
        <v>1441|1440011|2|2025|17281106000103|3913|45,64</v>
      </c>
      <c r="B457" s="52" t="str">
        <f t="shared" si="22"/>
        <v>1441|1440011|2|2025|3301</v>
      </c>
      <c r="C457" s="36">
        <v>1441</v>
      </c>
      <c r="D457" s="36">
        <v>1440011</v>
      </c>
      <c r="E457" s="36">
        <v>2</v>
      </c>
      <c r="F457" s="36">
        <v>2025</v>
      </c>
      <c r="G457" s="36">
        <v>17281106000103</v>
      </c>
      <c r="H457" s="37" t="s">
        <v>436</v>
      </c>
      <c r="I457" s="36">
        <v>3913</v>
      </c>
      <c r="J457" s="36" t="s">
        <v>313</v>
      </c>
      <c r="K457" s="38">
        <v>45805</v>
      </c>
      <c r="L457" s="36">
        <v>3301</v>
      </c>
      <c r="M457" s="73">
        <f t="shared" si="23"/>
        <v>45.64</v>
      </c>
      <c r="N457" s="39">
        <v>43.45</v>
      </c>
      <c r="O457" s="39">
        <v>2.19</v>
      </c>
      <c r="P457" s="33">
        <v>0</v>
      </c>
    </row>
    <row r="458" spans="1:16" ht="24.95" customHeight="1" x14ac:dyDescent="0.2">
      <c r="A458" s="52" t="str">
        <f t="shared" si="21"/>
        <v>1441|1440011|2|2025|17281106000103|3913|109,04</v>
      </c>
      <c r="B458" s="52" t="str">
        <f t="shared" si="22"/>
        <v>1441|1440011|2|2025|3302</v>
      </c>
      <c r="C458" s="36">
        <v>1441</v>
      </c>
      <c r="D458" s="36">
        <v>1440011</v>
      </c>
      <c r="E458" s="36">
        <v>2</v>
      </c>
      <c r="F458" s="36">
        <v>2025</v>
      </c>
      <c r="G458" s="36">
        <v>17281106000103</v>
      </c>
      <c r="H458" s="37" t="s">
        <v>436</v>
      </c>
      <c r="I458" s="36">
        <v>3913</v>
      </c>
      <c r="J458" s="36" t="s">
        <v>313</v>
      </c>
      <c r="K458" s="38">
        <v>45805</v>
      </c>
      <c r="L458" s="36">
        <v>3302</v>
      </c>
      <c r="M458" s="73">
        <f t="shared" si="23"/>
        <v>109.04</v>
      </c>
      <c r="N458" s="39">
        <v>103.81</v>
      </c>
      <c r="O458" s="39">
        <v>5.23</v>
      </c>
      <c r="P458" s="33">
        <v>0</v>
      </c>
    </row>
    <row r="459" spans="1:16" ht="24.95" customHeight="1" x14ac:dyDescent="0.2">
      <c r="A459" s="52" t="str">
        <f t="shared" si="21"/>
        <v>1441|1440011|2|2025|17281106000103|3913|54,12</v>
      </c>
      <c r="B459" s="52" t="str">
        <f t="shared" si="22"/>
        <v>1441|1440011|2|2025|3303</v>
      </c>
      <c r="C459" s="36">
        <v>1441</v>
      </c>
      <c r="D459" s="36">
        <v>1440011</v>
      </c>
      <c r="E459" s="36">
        <v>2</v>
      </c>
      <c r="F459" s="36">
        <v>2025</v>
      </c>
      <c r="G459" s="36">
        <v>17281106000103</v>
      </c>
      <c r="H459" s="37" t="s">
        <v>436</v>
      </c>
      <c r="I459" s="36">
        <v>3913</v>
      </c>
      <c r="J459" s="36" t="s">
        <v>313</v>
      </c>
      <c r="K459" s="38">
        <v>45805</v>
      </c>
      <c r="L459" s="36">
        <v>3303</v>
      </c>
      <c r="M459" s="73">
        <f t="shared" si="23"/>
        <v>54.120000000000005</v>
      </c>
      <c r="N459" s="39">
        <v>51.52</v>
      </c>
      <c r="O459" s="39">
        <v>2.6</v>
      </c>
      <c r="P459" s="33">
        <v>0</v>
      </c>
    </row>
    <row r="460" spans="1:16" ht="24.95" customHeight="1" x14ac:dyDescent="0.2">
      <c r="A460" s="52" t="str">
        <f t="shared" si="21"/>
        <v>1441|1440011|2|2025|17281106000103|3913|57,15</v>
      </c>
      <c r="B460" s="52" t="str">
        <f t="shared" si="22"/>
        <v>1441|1440011|2|2025|3304</v>
      </c>
      <c r="C460" s="36">
        <v>1441</v>
      </c>
      <c r="D460" s="36">
        <v>1440011</v>
      </c>
      <c r="E460" s="36">
        <v>2</v>
      </c>
      <c r="F460" s="36">
        <v>2025</v>
      </c>
      <c r="G460" s="36">
        <v>17281106000103</v>
      </c>
      <c r="H460" s="37" t="s">
        <v>436</v>
      </c>
      <c r="I460" s="36">
        <v>3913</v>
      </c>
      <c r="J460" s="36" t="s">
        <v>313</v>
      </c>
      <c r="K460" s="38">
        <v>45806</v>
      </c>
      <c r="L460" s="36">
        <v>3304</v>
      </c>
      <c r="M460" s="73">
        <f t="shared" si="23"/>
        <v>57.15</v>
      </c>
      <c r="N460" s="39">
        <v>54.41</v>
      </c>
      <c r="O460" s="39">
        <v>2.74</v>
      </c>
      <c r="P460" s="33">
        <v>0</v>
      </c>
    </row>
    <row r="461" spans="1:16" ht="24.95" customHeight="1" x14ac:dyDescent="0.2">
      <c r="A461" s="52" t="str">
        <f t="shared" si="21"/>
        <v>1441|1440011|2|2025|17281106000103|3913|87,81</v>
      </c>
      <c r="B461" s="52" t="str">
        <f t="shared" si="22"/>
        <v>1441|1440011|2|2025|3305</v>
      </c>
      <c r="C461" s="36">
        <v>1441</v>
      </c>
      <c r="D461" s="36">
        <v>1440011</v>
      </c>
      <c r="E461" s="36">
        <v>2</v>
      </c>
      <c r="F461" s="36">
        <v>2025</v>
      </c>
      <c r="G461" s="36">
        <v>17281106000103</v>
      </c>
      <c r="H461" s="37" t="s">
        <v>436</v>
      </c>
      <c r="I461" s="36">
        <v>3913</v>
      </c>
      <c r="J461" s="36" t="s">
        <v>313</v>
      </c>
      <c r="K461" s="38">
        <v>45806</v>
      </c>
      <c r="L461" s="36">
        <v>3305</v>
      </c>
      <c r="M461" s="73">
        <f t="shared" si="23"/>
        <v>87.809999999999988</v>
      </c>
      <c r="N461" s="39">
        <v>83.6</v>
      </c>
      <c r="O461" s="39">
        <v>4.21</v>
      </c>
      <c r="P461" s="33">
        <v>0</v>
      </c>
    </row>
    <row r="462" spans="1:16" ht="24.95" customHeight="1" x14ac:dyDescent="0.2">
      <c r="A462" s="52" t="str">
        <f t="shared" si="21"/>
        <v>1441|1440011|2|2025|17281106000103|3913|79,18</v>
      </c>
      <c r="B462" s="52" t="str">
        <f t="shared" si="22"/>
        <v>1441|1440011|2|2025|3306</v>
      </c>
      <c r="C462" s="36">
        <v>1441</v>
      </c>
      <c r="D462" s="36">
        <v>1440011</v>
      </c>
      <c r="E462" s="36">
        <v>2</v>
      </c>
      <c r="F462" s="36">
        <v>2025</v>
      </c>
      <c r="G462" s="36">
        <v>17281106000103</v>
      </c>
      <c r="H462" s="37" t="s">
        <v>436</v>
      </c>
      <c r="I462" s="36">
        <v>3913</v>
      </c>
      <c r="J462" s="36" t="s">
        <v>313</v>
      </c>
      <c r="K462" s="38">
        <v>45806</v>
      </c>
      <c r="L462" s="36">
        <v>3306</v>
      </c>
      <c r="M462" s="73">
        <f t="shared" si="23"/>
        <v>79.179999999999993</v>
      </c>
      <c r="N462" s="39">
        <v>75.38</v>
      </c>
      <c r="O462" s="39">
        <v>3.8</v>
      </c>
      <c r="P462" s="33">
        <v>0</v>
      </c>
    </row>
    <row r="463" spans="1:16" ht="24.95" customHeight="1" x14ac:dyDescent="0.2">
      <c r="A463" s="52" t="str">
        <f t="shared" si="21"/>
        <v>1441|1440011|2|2025|17281106000103|3913|70,81</v>
      </c>
      <c r="B463" s="52" t="str">
        <f t="shared" si="22"/>
        <v>1441|1440011|2|2025|3307</v>
      </c>
      <c r="C463" s="36">
        <v>1441</v>
      </c>
      <c r="D463" s="36">
        <v>1440011</v>
      </c>
      <c r="E463" s="36">
        <v>2</v>
      </c>
      <c r="F463" s="36">
        <v>2025</v>
      </c>
      <c r="G463" s="36">
        <v>17281106000103</v>
      </c>
      <c r="H463" s="37" t="s">
        <v>436</v>
      </c>
      <c r="I463" s="36">
        <v>3913</v>
      </c>
      <c r="J463" s="36" t="s">
        <v>313</v>
      </c>
      <c r="K463" s="38">
        <v>45806</v>
      </c>
      <c r="L463" s="36">
        <v>3307</v>
      </c>
      <c r="M463" s="73">
        <f t="shared" si="23"/>
        <v>70.81</v>
      </c>
      <c r="N463" s="39">
        <v>67.41</v>
      </c>
      <c r="O463" s="39">
        <v>3.4</v>
      </c>
      <c r="P463" s="33">
        <v>0</v>
      </c>
    </row>
    <row r="464" spans="1:16" ht="24.95" customHeight="1" x14ac:dyDescent="0.2">
      <c r="A464" s="52" t="str">
        <f t="shared" si="21"/>
        <v>1441|1440011|2|2025|17281106000103|3913|70,82</v>
      </c>
      <c r="B464" s="52" t="str">
        <f t="shared" si="22"/>
        <v>1441|1440011|2|2025|3308</v>
      </c>
      <c r="C464" s="36">
        <v>1441</v>
      </c>
      <c r="D464" s="36">
        <v>1440011</v>
      </c>
      <c r="E464" s="36">
        <v>2</v>
      </c>
      <c r="F464" s="36">
        <v>2025</v>
      </c>
      <c r="G464" s="36">
        <v>17281106000103</v>
      </c>
      <c r="H464" s="37" t="s">
        <v>436</v>
      </c>
      <c r="I464" s="36">
        <v>3913</v>
      </c>
      <c r="J464" s="36" t="s">
        <v>313</v>
      </c>
      <c r="K464" s="38">
        <v>45806</v>
      </c>
      <c r="L464" s="36">
        <v>3308</v>
      </c>
      <c r="M464" s="73">
        <f t="shared" si="23"/>
        <v>70.820000000000007</v>
      </c>
      <c r="N464" s="39">
        <v>67.42</v>
      </c>
      <c r="O464" s="39">
        <v>3.4</v>
      </c>
      <c r="P464" s="33">
        <v>0</v>
      </c>
    </row>
    <row r="465" spans="1:16" ht="24.95" customHeight="1" x14ac:dyDescent="0.2">
      <c r="A465" s="52" t="str">
        <f t="shared" si="21"/>
        <v>1441|1440011|2|2025|17281106000103|3913|8412,79</v>
      </c>
      <c r="B465" s="52" t="str">
        <f t="shared" si="22"/>
        <v>1441|1440011|2|2025|3381</v>
      </c>
      <c r="C465" s="36">
        <v>1441</v>
      </c>
      <c r="D465" s="36">
        <v>1440011</v>
      </c>
      <c r="E465" s="36">
        <v>2</v>
      </c>
      <c r="F465" s="36">
        <v>2025</v>
      </c>
      <c r="G465" s="36">
        <v>17281106000103</v>
      </c>
      <c r="H465" s="37" t="s">
        <v>436</v>
      </c>
      <c r="I465" s="36">
        <v>3913</v>
      </c>
      <c r="J465" s="36" t="s">
        <v>313</v>
      </c>
      <c r="K465" s="38">
        <v>45810</v>
      </c>
      <c r="L465" s="36">
        <v>3381</v>
      </c>
      <c r="M465" s="73">
        <f t="shared" si="23"/>
        <v>8412.7899999999991</v>
      </c>
      <c r="N465" s="39">
        <v>8008.98</v>
      </c>
      <c r="O465" s="39">
        <v>403.81</v>
      </c>
      <c r="P465" s="33">
        <v>0</v>
      </c>
    </row>
    <row r="466" spans="1:16" ht="24.95" customHeight="1" x14ac:dyDescent="0.2">
      <c r="A466" s="52" t="str">
        <f t="shared" si="21"/>
        <v>1441|1440011|2|2025|17281106000103|3913|50,48</v>
      </c>
      <c r="B466" s="52" t="str">
        <f t="shared" si="22"/>
        <v>1441|1440011|2|2025|3385</v>
      </c>
      <c r="C466" s="36">
        <v>1441</v>
      </c>
      <c r="D466" s="36">
        <v>1440011</v>
      </c>
      <c r="E466" s="36">
        <v>2</v>
      </c>
      <c r="F466" s="36">
        <v>2025</v>
      </c>
      <c r="G466" s="36">
        <v>17281106000103</v>
      </c>
      <c r="H466" s="37" t="s">
        <v>436</v>
      </c>
      <c r="I466" s="36">
        <v>3913</v>
      </c>
      <c r="J466" s="36" t="s">
        <v>313</v>
      </c>
      <c r="K466" s="38">
        <v>45810</v>
      </c>
      <c r="L466" s="36">
        <v>3385</v>
      </c>
      <c r="M466" s="73">
        <f t="shared" si="23"/>
        <v>50.480000000000004</v>
      </c>
      <c r="N466" s="39">
        <v>48.06</v>
      </c>
      <c r="O466" s="39">
        <v>2.42</v>
      </c>
      <c r="P466" s="33">
        <v>0</v>
      </c>
    </row>
    <row r="467" spans="1:16" ht="24.95" customHeight="1" x14ac:dyDescent="0.2">
      <c r="A467" s="52" t="str">
        <f t="shared" si="21"/>
        <v>1441|1440011|2|2025|17281106000103|3913|51,76</v>
      </c>
      <c r="B467" s="52" t="str">
        <f t="shared" si="22"/>
        <v>1441|1440011|2|2025|3387</v>
      </c>
      <c r="C467" s="36">
        <v>1441</v>
      </c>
      <c r="D467" s="36">
        <v>1440011</v>
      </c>
      <c r="E467" s="36">
        <v>2</v>
      </c>
      <c r="F467" s="36">
        <v>2025</v>
      </c>
      <c r="G467" s="36">
        <v>17281106000103</v>
      </c>
      <c r="H467" s="37" t="s">
        <v>436</v>
      </c>
      <c r="I467" s="36">
        <v>3913</v>
      </c>
      <c r="J467" s="36" t="s">
        <v>313</v>
      </c>
      <c r="K467" s="38">
        <v>45810</v>
      </c>
      <c r="L467" s="36">
        <v>3387</v>
      </c>
      <c r="M467" s="73">
        <f t="shared" si="23"/>
        <v>51.76</v>
      </c>
      <c r="N467" s="39">
        <v>49.28</v>
      </c>
      <c r="O467" s="39">
        <v>2.48</v>
      </c>
      <c r="P467" s="33">
        <v>0</v>
      </c>
    </row>
    <row r="468" spans="1:16" ht="24.95" customHeight="1" x14ac:dyDescent="0.2">
      <c r="A468" s="52" t="str">
        <f t="shared" si="21"/>
        <v>1441|1440011|2|2025|17281106000103|3913|174,9</v>
      </c>
      <c r="B468" s="52" t="str">
        <f t="shared" si="22"/>
        <v>1441|1440011|2|2025|3390</v>
      </c>
      <c r="C468" s="36">
        <v>1441</v>
      </c>
      <c r="D468" s="36">
        <v>1440011</v>
      </c>
      <c r="E468" s="36">
        <v>2</v>
      </c>
      <c r="F468" s="36">
        <v>2025</v>
      </c>
      <c r="G468" s="36">
        <v>17281106000103</v>
      </c>
      <c r="H468" s="37" t="s">
        <v>436</v>
      </c>
      <c r="I468" s="36">
        <v>3913</v>
      </c>
      <c r="J468" s="36" t="s">
        <v>313</v>
      </c>
      <c r="K468" s="38">
        <v>45810</v>
      </c>
      <c r="L468" s="36">
        <v>3390</v>
      </c>
      <c r="M468" s="73">
        <f t="shared" si="23"/>
        <v>174.9</v>
      </c>
      <c r="N468" s="39">
        <v>166.5</v>
      </c>
      <c r="O468" s="39">
        <v>8.4</v>
      </c>
      <c r="P468" s="33">
        <v>0</v>
      </c>
    </row>
    <row r="469" spans="1:16" ht="24.95" customHeight="1" x14ac:dyDescent="0.2">
      <c r="A469" s="52" t="str">
        <f t="shared" si="21"/>
        <v>1441|1440011|2|2025|17281106000103|3913|85,56</v>
      </c>
      <c r="B469" s="52" t="str">
        <f t="shared" si="22"/>
        <v>1441|1440011|2|2025|3396</v>
      </c>
      <c r="C469" s="36">
        <v>1441</v>
      </c>
      <c r="D469" s="36">
        <v>1440011</v>
      </c>
      <c r="E469" s="36">
        <v>2</v>
      </c>
      <c r="F469" s="36">
        <v>2025</v>
      </c>
      <c r="G469" s="36">
        <v>17281106000103</v>
      </c>
      <c r="H469" s="37" t="s">
        <v>436</v>
      </c>
      <c r="I469" s="36">
        <v>3913</v>
      </c>
      <c r="J469" s="36" t="s">
        <v>313</v>
      </c>
      <c r="K469" s="38">
        <v>45810</v>
      </c>
      <c r="L469" s="36">
        <v>3396</v>
      </c>
      <c r="M469" s="73">
        <f t="shared" si="23"/>
        <v>85.56</v>
      </c>
      <c r="N469" s="39">
        <v>81.45</v>
      </c>
      <c r="O469" s="39">
        <v>4.1100000000000003</v>
      </c>
      <c r="P469" s="33">
        <v>0</v>
      </c>
    </row>
    <row r="470" spans="1:16" ht="24.95" customHeight="1" x14ac:dyDescent="0.2">
      <c r="A470" s="52" t="str">
        <f t="shared" si="21"/>
        <v>1441|1440011|2|2025|17281106000103|3913|40,79</v>
      </c>
      <c r="B470" s="52" t="str">
        <f t="shared" si="22"/>
        <v>1441|1440011|2|2025|3404</v>
      </c>
      <c r="C470" s="36">
        <v>1441</v>
      </c>
      <c r="D470" s="36">
        <v>1440011</v>
      </c>
      <c r="E470" s="36">
        <v>2</v>
      </c>
      <c r="F470" s="36">
        <v>2025</v>
      </c>
      <c r="G470" s="36">
        <v>17281106000103</v>
      </c>
      <c r="H470" s="37" t="s">
        <v>436</v>
      </c>
      <c r="I470" s="36">
        <v>3913</v>
      </c>
      <c r="J470" s="36" t="s">
        <v>313</v>
      </c>
      <c r="K470" s="38">
        <v>45810</v>
      </c>
      <c r="L470" s="36">
        <v>3404</v>
      </c>
      <c r="M470" s="73">
        <f t="shared" si="23"/>
        <v>40.79</v>
      </c>
      <c r="N470" s="39">
        <v>38.83</v>
      </c>
      <c r="O470" s="39">
        <v>1.96</v>
      </c>
      <c r="P470" s="33">
        <v>0</v>
      </c>
    </row>
    <row r="471" spans="1:16" ht="24.95" customHeight="1" x14ac:dyDescent="0.2">
      <c r="A471" s="52" t="str">
        <f t="shared" si="21"/>
        <v>1441|1440011|2|2025|17281106000103|3913|36,84</v>
      </c>
      <c r="B471" s="52" t="str">
        <f t="shared" si="22"/>
        <v>1441|1440011|2|2025|3406</v>
      </c>
      <c r="C471" s="36">
        <v>1441</v>
      </c>
      <c r="D471" s="36">
        <v>1440011</v>
      </c>
      <c r="E471" s="36">
        <v>2</v>
      </c>
      <c r="F471" s="36">
        <v>2025</v>
      </c>
      <c r="G471" s="36">
        <v>17281106000103</v>
      </c>
      <c r="H471" s="37" t="s">
        <v>436</v>
      </c>
      <c r="I471" s="36">
        <v>3913</v>
      </c>
      <c r="J471" s="36" t="s">
        <v>313</v>
      </c>
      <c r="K471" s="38">
        <v>45810</v>
      </c>
      <c r="L471" s="36">
        <v>3406</v>
      </c>
      <c r="M471" s="73">
        <f t="shared" si="23"/>
        <v>36.840000000000003</v>
      </c>
      <c r="N471" s="39">
        <v>35.07</v>
      </c>
      <c r="O471" s="39">
        <v>1.77</v>
      </c>
      <c r="P471" s="33">
        <v>0</v>
      </c>
    </row>
    <row r="472" spans="1:16" ht="24.95" customHeight="1" x14ac:dyDescent="0.2">
      <c r="A472" s="52" t="str">
        <f t="shared" si="21"/>
        <v>1441|1440011|2|2025|17281106000103|3913|1756,82</v>
      </c>
      <c r="B472" s="52" t="str">
        <f t="shared" si="22"/>
        <v>1441|1440011|2|2025|3513</v>
      </c>
      <c r="C472" s="36">
        <v>1441</v>
      </c>
      <c r="D472" s="36">
        <v>1440011</v>
      </c>
      <c r="E472" s="36">
        <v>2</v>
      </c>
      <c r="F472" s="36">
        <v>2025</v>
      </c>
      <c r="G472" s="36">
        <v>17281106000103</v>
      </c>
      <c r="H472" s="37" t="s">
        <v>436</v>
      </c>
      <c r="I472" s="36">
        <v>3913</v>
      </c>
      <c r="J472" s="36" t="s">
        <v>313</v>
      </c>
      <c r="K472" s="38">
        <v>45811</v>
      </c>
      <c r="L472" s="36">
        <v>3513</v>
      </c>
      <c r="M472" s="73">
        <f t="shared" si="23"/>
        <v>1756.82</v>
      </c>
      <c r="N472" s="39">
        <v>1672.49</v>
      </c>
      <c r="O472" s="39">
        <v>84.33</v>
      </c>
      <c r="P472" s="33">
        <v>0</v>
      </c>
    </row>
    <row r="473" spans="1:16" ht="24.95" customHeight="1" x14ac:dyDescent="0.2">
      <c r="A473" s="52" t="str">
        <f t="shared" si="21"/>
        <v>1441|1440011|2|2025|17281106000103|3913|96,13</v>
      </c>
      <c r="B473" s="52" t="str">
        <f t="shared" si="22"/>
        <v>1441|1440011|2|2025|3517</v>
      </c>
      <c r="C473" s="36">
        <v>1441</v>
      </c>
      <c r="D473" s="36">
        <v>1440011</v>
      </c>
      <c r="E473" s="36">
        <v>2</v>
      </c>
      <c r="F473" s="36">
        <v>2025</v>
      </c>
      <c r="G473" s="36">
        <v>17281106000103</v>
      </c>
      <c r="H473" s="37" t="s">
        <v>436</v>
      </c>
      <c r="I473" s="36">
        <v>3913</v>
      </c>
      <c r="J473" s="36" t="s">
        <v>313</v>
      </c>
      <c r="K473" s="38">
        <v>45811</v>
      </c>
      <c r="L473" s="36">
        <v>3517</v>
      </c>
      <c r="M473" s="73">
        <f t="shared" si="23"/>
        <v>96.13</v>
      </c>
      <c r="N473" s="39">
        <v>91.52</v>
      </c>
      <c r="O473" s="39">
        <v>4.6100000000000003</v>
      </c>
      <c r="P473" s="33">
        <v>0</v>
      </c>
    </row>
    <row r="474" spans="1:16" ht="24.95" customHeight="1" x14ac:dyDescent="0.2">
      <c r="A474" s="52" t="str">
        <f t="shared" si="21"/>
        <v>1441|1440011|2|2025|17281106000103|3913|62,52</v>
      </c>
      <c r="B474" s="52" t="str">
        <f t="shared" si="22"/>
        <v>1441|1440011|2|2025|3520</v>
      </c>
      <c r="C474" s="36">
        <v>1441</v>
      </c>
      <c r="D474" s="36">
        <v>1440011</v>
      </c>
      <c r="E474" s="36">
        <v>2</v>
      </c>
      <c r="F474" s="36">
        <v>2025</v>
      </c>
      <c r="G474" s="36">
        <v>17281106000103</v>
      </c>
      <c r="H474" s="37" t="s">
        <v>436</v>
      </c>
      <c r="I474" s="36">
        <v>3913</v>
      </c>
      <c r="J474" s="36" t="s">
        <v>313</v>
      </c>
      <c r="K474" s="38">
        <v>45811</v>
      </c>
      <c r="L474" s="36">
        <v>3520</v>
      </c>
      <c r="M474" s="73">
        <f t="shared" si="23"/>
        <v>62.52</v>
      </c>
      <c r="N474" s="39">
        <v>59.52</v>
      </c>
      <c r="O474" s="39">
        <v>3</v>
      </c>
      <c r="P474" s="33">
        <v>0</v>
      </c>
    </row>
    <row r="475" spans="1:16" ht="24.95" customHeight="1" x14ac:dyDescent="0.2">
      <c r="A475" s="52" t="str">
        <f t="shared" si="21"/>
        <v>1441|1440011|2|2025|17281106000103|3913|243,37</v>
      </c>
      <c r="B475" s="52" t="str">
        <f t="shared" si="22"/>
        <v>1441|1440011|2|2025|3535</v>
      </c>
      <c r="C475" s="36">
        <v>1441</v>
      </c>
      <c r="D475" s="36">
        <v>1440011</v>
      </c>
      <c r="E475" s="36">
        <v>2</v>
      </c>
      <c r="F475" s="36">
        <v>2025</v>
      </c>
      <c r="G475" s="36">
        <v>17281106000103</v>
      </c>
      <c r="H475" s="37" t="s">
        <v>436</v>
      </c>
      <c r="I475" s="36">
        <v>3913</v>
      </c>
      <c r="J475" s="36" t="s">
        <v>313</v>
      </c>
      <c r="K475" s="38">
        <v>45811</v>
      </c>
      <c r="L475" s="36">
        <v>3535</v>
      </c>
      <c r="M475" s="73">
        <f t="shared" si="23"/>
        <v>243.37</v>
      </c>
      <c r="N475" s="39">
        <v>231.69</v>
      </c>
      <c r="O475" s="39">
        <v>11.68</v>
      </c>
      <c r="P475" s="33">
        <v>0</v>
      </c>
    </row>
    <row r="476" spans="1:16" ht="24.95" customHeight="1" x14ac:dyDescent="0.2">
      <c r="A476" s="52" t="str">
        <f t="shared" si="21"/>
        <v>1441|1440011|2|2025|17281106000103|3913|175,96</v>
      </c>
      <c r="B476" s="52" t="str">
        <f t="shared" si="22"/>
        <v>1441|1440011|2|2025|3643</v>
      </c>
      <c r="C476" s="36">
        <v>1441</v>
      </c>
      <c r="D476" s="36">
        <v>1440011</v>
      </c>
      <c r="E476" s="36">
        <v>2</v>
      </c>
      <c r="F476" s="36">
        <v>2025</v>
      </c>
      <c r="G476" s="36">
        <v>17281106000103</v>
      </c>
      <c r="H476" s="37" t="s">
        <v>436</v>
      </c>
      <c r="I476" s="36">
        <v>3913</v>
      </c>
      <c r="J476" s="36" t="s">
        <v>313</v>
      </c>
      <c r="K476" s="38">
        <v>45817</v>
      </c>
      <c r="L476" s="36">
        <v>3643</v>
      </c>
      <c r="M476" s="73">
        <f t="shared" si="23"/>
        <v>175.95999999999998</v>
      </c>
      <c r="N476" s="39">
        <v>167.51</v>
      </c>
      <c r="O476" s="39">
        <v>8.4499999999999993</v>
      </c>
      <c r="P476" s="33">
        <v>0</v>
      </c>
    </row>
    <row r="477" spans="1:16" ht="24.95" customHeight="1" x14ac:dyDescent="0.2">
      <c r="A477" s="52" t="str">
        <f t="shared" si="21"/>
        <v>1441|1440011|2|2025|17281106000103|3913|108,82</v>
      </c>
      <c r="B477" s="52" t="str">
        <f t="shared" si="22"/>
        <v>1441|1440011|2|2025|3648</v>
      </c>
      <c r="C477" s="36">
        <v>1441</v>
      </c>
      <c r="D477" s="36">
        <v>1440011</v>
      </c>
      <c r="E477" s="36">
        <v>2</v>
      </c>
      <c r="F477" s="36">
        <v>2025</v>
      </c>
      <c r="G477" s="36">
        <v>17281106000103</v>
      </c>
      <c r="H477" s="37" t="s">
        <v>436</v>
      </c>
      <c r="I477" s="36">
        <v>3913</v>
      </c>
      <c r="J477" s="36" t="s">
        <v>313</v>
      </c>
      <c r="K477" s="38">
        <v>45817</v>
      </c>
      <c r="L477" s="36">
        <v>3648</v>
      </c>
      <c r="M477" s="73">
        <f t="shared" si="23"/>
        <v>108.82</v>
      </c>
      <c r="N477" s="39">
        <v>103.6</v>
      </c>
      <c r="O477" s="39">
        <v>5.22</v>
      </c>
      <c r="P477" s="33">
        <v>0</v>
      </c>
    </row>
    <row r="478" spans="1:16" ht="24.95" customHeight="1" x14ac:dyDescent="0.2">
      <c r="A478" s="52" t="str">
        <f t="shared" si="21"/>
        <v>1441|1440011|2|2025|17281106000103|3913|211,32</v>
      </c>
      <c r="B478" s="52" t="str">
        <f t="shared" si="22"/>
        <v>1441|1440011|2|2025|3653</v>
      </c>
      <c r="C478" s="36">
        <v>1441</v>
      </c>
      <c r="D478" s="36">
        <v>1440011</v>
      </c>
      <c r="E478" s="36">
        <v>2</v>
      </c>
      <c r="F478" s="36">
        <v>2025</v>
      </c>
      <c r="G478" s="36">
        <v>17281106000103</v>
      </c>
      <c r="H478" s="37" t="s">
        <v>436</v>
      </c>
      <c r="I478" s="36">
        <v>3913</v>
      </c>
      <c r="J478" s="36" t="s">
        <v>313</v>
      </c>
      <c r="K478" s="38">
        <v>45817</v>
      </c>
      <c r="L478" s="36">
        <v>3653</v>
      </c>
      <c r="M478" s="73">
        <f t="shared" si="23"/>
        <v>211.32</v>
      </c>
      <c r="N478" s="39">
        <v>201.18</v>
      </c>
      <c r="O478" s="39">
        <v>10.14</v>
      </c>
      <c r="P478" s="33">
        <v>0</v>
      </c>
    </row>
    <row r="479" spans="1:16" ht="24.95" customHeight="1" x14ac:dyDescent="0.2">
      <c r="A479" s="52" t="str">
        <f t="shared" si="21"/>
        <v>1441|1440011|2|2025|17281106000103|3913|121,93</v>
      </c>
      <c r="B479" s="52" t="str">
        <f t="shared" si="22"/>
        <v>1441|1440011|2|2025|3668</v>
      </c>
      <c r="C479" s="36">
        <v>1441</v>
      </c>
      <c r="D479" s="36">
        <v>1440011</v>
      </c>
      <c r="E479" s="36">
        <v>2</v>
      </c>
      <c r="F479" s="36">
        <v>2025</v>
      </c>
      <c r="G479" s="36">
        <v>17281106000103</v>
      </c>
      <c r="H479" s="37" t="s">
        <v>436</v>
      </c>
      <c r="I479" s="36">
        <v>3913</v>
      </c>
      <c r="J479" s="36" t="s">
        <v>313</v>
      </c>
      <c r="K479" s="38">
        <v>45818</v>
      </c>
      <c r="L479" s="36">
        <v>3668</v>
      </c>
      <c r="M479" s="73">
        <f t="shared" si="23"/>
        <v>121.92999999999999</v>
      </c>
      <c r="N479" s="39">
        <v>116.08</v>
      </c>
      <c r="O479" s="39">
        <v>5.85</v>
      </c>
      <c r="P479" s="33">
        <v>0</v>
      </c>
    </row>
    <row r="480" spans="1:16" ht="24.95" customHeight="1" x14ac:dyDescent="0.2">
      <c r="A480" s="52" t="str">
        <f t="shared" si="21"/>
        <v>1441|1440011|2|2025|17281106000103|3913|71,03</v>
      </c>
      <c r="B480" s="52" t="str">
        <f t="shared" si="22"/>
        <v>1441|1440011|2|2025|3669</v>
      </c>
      <c r="C480" s="36">
        <v>1441</v>
      </c>
      <c r="D480" s="36">
        <v>1440011</v>
      </c>
      <c r="E480" s="36">
        <v>2</v>
      </c>
      <c r="F480" s="36">
        <v>2025</v>
      </c>
      <c r="G480" s="36">
        <v>17281106000103</v>
      </c>
      <c r="H480" s="37" t="s">
        <v>436</v>
      </c>
      <c r="I480" s="36">
        <v>3913</v>
      </c>
      <c r="J480" s="36" t="s">
        <v>313</v>
      </c>
      <c r="K480" s="38">
        <v>45818</v>
      </c>
      <c r="L480" s="36">
        <v>3669</v>
      </c>
      <c r="M480" s="73">
        <f t="shared" si="23"/>
        <v>71.03</v>
      </c>
      <c r="N480" s="39">
        <v>67.62</v>
      </c>
      <c r="O480" s="39">
        <v>3.41</v>
      </c>
      <c r="P480" s="33">
        <v>0</v>
      </c>
    </row>
    <row r="481" spans="1:16" ht="24.95" customHeight="1" x14ac:dyDescent="0.2">
      <c r="A481" s="52" t="str">
        <f t="shared" si="21"/>
        <v>1441|1440011|2|2025|17281106000103|3913|62,57</v>
      </c>
      <c r="B481" s="52" t="str">
        <f t="shared" si="22"/>
        <v>1441|1440011|2|2025|3670</v>
      </c>
      <c r="C481" s="36">
        <v>1441</v>
      </c>
      <c r="D481" s="36">
        <v>1440011</v>
      </c>
      <c r="E481" s="36">
        <v>2</v>
      </c>
      <c r="F481" s="36">
        <v>2025</v>
      </c>
      <c r="G481" s="36">
        <v>17281106000103</v>
      </c>
      <c r="H481" s="37" t="s">
        <v>436</v>
      </c>
      <c r="I481" s="36">
        <v>3913</v>
      </c>
      <c r="J481" s="36" t="s">
        <v>313</v>
      </c>
      <c r="K481" s="38">
        <v>45818</v>
      </c>
      <c r="L481" s="36">
        <v>3670</v>
      </c>
      <c r="M481" s="73">
        <f t="shared" si="23"/>
        <v>62.57</v>
      </c>
      <c r="N481" s="39">
        <v>59.57</v>
      </c>
      <c r="O481" s="39">
        <v>3</v>
      </c>
      <c r="P481" s="33">
        <v>0</v>
      </c>
    </row>
    <row r="482" spans="1:16" ht="24.95" customHeight="1" x14ac:dyDescent="0.2">
      <c r="A482" s="52" t="str">
        <f t="shared" si="21"/>
        <v>1441|1440011|2|2025|17281106000103|3913|62,57</v>
      </c>
      <c r="B482" s="52" t="str">
        <f t="shared" si="22"/>
        <v>1441|1440011|2|2025|3671</v>
      </c>
      <c r="C482" s="36">
        <v>1441</v>
      </c>
      <c r="D482" s="36">
        <v>1440011</v>
      </c>
      <c r="E482" s="36">
        <v>2</v>
      </c>
      <c r="F482" s="36">
        <v>2025</v>
      </c>
      <c r="G482" s="36">
        <v>17281106000103</v>
      </c>
      <c r="H482" s="37" t="s">
        <v>436</v>
      </c>
      <c r="I482" s="36">
        <v>3913</v>
      </c>
      <c r="J482" s="36" t="s">
        <v>313</v>
      </c>
      <c r="K482" s="38">
        <v>45818</v>
      </c>
      <c r="L482" s="36">
        <v>3671</v>
      </c>
      <c r="M482" s="73">
        <f t="shared" si="23"/>
        <v>62.57</v>
      </c>
      <c r="N482" s="39">
        <v>59.57</v>
      </c>
      <c r="O482" s="39">
        <v>3</v>
      </c>
      <c r="P482" s="33">
        <v>0</v>
      </c>
    </row>
    <row r="483" spans="1:16" ht="24.95" customHeight="1" x14ac:dyDescent="0.2">
      <c r="A483" s="52" t="str">
        <f t="shared" si="21"/>
        <v>1441|1440011|2|2025|17281106000103|3913|31,1</v>
      </c>
      <c r="B483" s="52" t="str">
        <f t="shared" si="22"/>
        <v>1441|1440011|2|2025|3672</v>
      </c>
      <c r="C483" s="36">
        <v>1441</v>
      </c>
      <c r="D483" s="36">
        <v>1440011</v>
      </c>
      <c r="E483" s="36">
        <v>2</v>
      </c>
      <c r="F483" s="36">
        <v>2025</v>
      </c>
      <c r="G483" s="36">
        <v>17281106000103</v>
      </c>
      <c r="H483" s="37" t="s">
        <v>436</v>
      </c>
      <c r="I483" s="36">
        <v>3913</v>
      </c>
      <c r="J483" s="36" t="s">
        <v>313</v>
      </c>
      <c r="K483" s="38">
        <v>45818</v>
      </c>
      <c r="L483" s="36">
        <v>3672</v>
      </c>
      <c r="M483" s="73">
        <f t="shared" si="23"/>
        <v>31.099999999999998</v>
      </c>
      <c r="N483" s="39">
        <v>29.61</v>
      </c>
      <c r="O483" s="39">
        <v>1.49</v>
      </c>
      <c r="P483" s="33">
        <v>0</v>
      </c>
    </row>
    <row r="484" spans="1:16" ht="24.95" customHeight="1" x14ac:dyDescent="0.2">
      <c r="A484" s="52" t="str">
        <f t="shared" si="21"/>
        <v>1441|1440011|2|2025|17281106000103|3913|62,39</v>
      </c>
      <c r="B484" s="52" t="str">
        <f t="shared" si="22"/>
        <v>1441|1440011|2|2025|3673</v>
      </c>
      <c r="C484" s="36">
        <v>1441</v>
      </c>
      <c r="D484" s="36">
        <v>1440011</v>
      </c>
      <c r="E484" s="36">
        <v>2</v>
      </c>
      <c r="F484" s="36">
        <v>2025</v>
      </c>
      <c r="G484" s="36">
        <v>17281106000103</v>
      </c>
      <c r="H484" s="37" t="s">
        <v>436</v>
      </c>
      <c r="I484" s="36">
        <v>3913</v>
      </c>
      <c r="J484" s="36" t="s">
        <v>313</v>
      </c>
      <c r="K484" s="38">
        <v>45818</v>
      </c>
      <c r="L484" s="36">
        <v>3673</v>
      </c>
      <c r="M484" s="73">
        <f t="shared" si="23"/>
        <v>62.39</v>
      </c>
      <c r="N484" s="39">
        <v>59.4</v>
      </c>
      <c r="O484" s="39">
        <v>2.99</v>
      </c>
      <c r="P484" s="33">
        <v>0</v>
      </c>
    </row>
    <row r="485" spans="1:16" ht="24.95" customHeight="1" x14ac:dyDescent="0.2">
      <c r="A485" s="52" t="str">
        <f t="shared" si="21"/>
        <v>1441|1440011|2|2025|17281106000103|3913|108,65</v>
      </c>
      <c r="B485" s="52" t="str">
        <f t="shared" si="22"/>
        <v>1441|1440011|2|2025|3674</v>
      </c>
      <c r="C485" s="36">
        <v>1441</v>
      </c>
      <c r="D485" s="36">
        <v>1440011</v>
      </c>
      <c r="E485" s="36">
        <v>2</v>
      </c>
      <c r="F485" s="36">
        <v>2025</v>
      </c>
      <c r="G485" s="36">
        <v>17281106000103</v>
      </c>
      <c r="H485" s="37" t="s">
        <v>436</v>
      </c>
      <c r="I485" s="36">
        <v>3913</v>
      </c>
      <c r="J485" s="36" t="s">
        <v>313</v>
      </c>
      <c r="K485" s="38">
        <v>45818</v>
      </c>
      <c r="L485" s="36">
        <v>3674</v>
      </c>
      <c r="M485" s="73">
        <f t="shared" si="23"/>
        <v>108.65</v>
      </c>
      <c r="N485" s="39">
        <v>103.43</v>
      </c>
      <c r="O485" s="39">
        <v>5.22</v>
      </c>
      <c r="P485" s="33">
        <v>0</v>
      </c>
    </row>
    <row r="486" spans="1:16" ht="24.95" customHeight="1" x14ac:dyDescent="0.2">
      <c r="A486" s="52" t="str">
        <f t="shared" si="21"/>
        <v>1441|1440011|2|2025|17281106000103|3913|260,54</v>
      </c>
      <c r="B486" s="52" t="str">
        <f t="shared" si="22"/>
        <v>1441|1440011|2|2025|3675</v>
      </c>
      <c r="C486" s="36">
        <v>1441</v>
      </c>
      <c r="D486" s="36">
        <v>1440011</v>
      </c>
      <c r="E486" s="36">
        <v>2</v>
      </c>
      <c r="F486" s="36">
        <v>2025</v>
      </c>
      <c r="G486" s="36">
        <v>17281106000103</v>
      </c>
      <c r="H486" s="37" t="s">
        <v>436</v>
      </c>
      <c r="I486" s="36">
        <v>3913</v>
      </c>
      <c r="J486" s="36" t="s">
        <v>313</v>
      </c>
      <c r="K486" s="38">
        <v>45818</v>
      </c>
      <c r="L486" s="36">
        <v>3675</v>
      </c>
      <c r="M486" s="73">
        <f t="shared" si="23"/>
        <v>260.54000000000002</v>
      </c>
      <c r="N486" s="39">
        <v>248.03</v>
      </c>
      <c r="O486" s="39">
        <v>12.51</v>
      </c>
      <c r="P486" s="33">
        <v>0</v>
      </c>
    </row>
    <row r="487" spans="1:16" ht="24.95" customHeight="1" x14ac:dyDescent="0.2">
      <c r="A487" s="52" t="str">
        <f t="shared" si="21"/>
        <v>1441|1440011|2|2025|17281106000103|3913|54,12</v>
      </c>
      <c r="B487" s="52" t="str">
        <f t="shared" si="22"/>
        <v>1441|1440011|2|2025|3676</v>
      </c>
      <c r="C487" s="36">
        <v>1441</v>
      </c>
      <c r="D487" s="36">
        <v>1440011</v>
      </c>
      <c r="E487" s="36">
        <v>2</v>
      </c>
      <c r="F487" s="36">
        <v>2025</v>
      </c>
      <c r="G487" s="36">
        <v>17281106000103</v>
      </c>
      <c r="H487" s="37" t="s">
        <v>436</v>
      </c>
      <c r="I487" s="36">
        <v>3913</v>
      </c>
      <c r="J487" s="36" t="s">
        <v>313</v>
      </c>
      <c r="K487" s="38">
        <v>45818</v>
      </c>
      <c r="L487" s="36">
        <v>3676</v>
      </c>
      <c r="M487" s="73">
        <f t="shared" si="23"/>
        <v>54.120000000000005</v>
      </c>
      <c r="N487" s="39">
        <v>51.52</v>
      </c>
      <c r="O487" s="39">
        <v>2.6</v>
      </c>
      <c r="P487" s="33">
        <v>0</v>
      </c>
    </row>
    <row r="488" spans="1:16" ht="24.95" customHeight="1" x14ac:dyDescent="0.2">
      <c r="A488" s="52" t="str">
        <f t="shared" si="21"/>
        <v>1441|1440011|8|2025|16829475000125|3913|54,56</v>
      </c>
      <c r="B488" s="52" t="str">
        <f t="shared" si="22"/>
        <v>1441|1440011|8|2025|3290</v>
      </c>
      <c r="C488" s="36">
        <v>1441</v>
      </c>
      <c r="D488" s="36">
        <v>1440011</v>
      </c>
      <c r="E488" s="36">
        <v>8</v>
      </c>
      <c r="F488" s="36">
        <v>2025</v>
      </c>
      <c r="G488" s="36">
        <v>16829475000125</v>
      </c>
      <c r="H488" s="37" t="s">
        <v>437</v>
      </c>
      <c r="I488" s="36">
        <v>3913</v>
      </c>
      <c r="J488" s="36" t="s">
        <v>313</v>
      </c>
      <c r="K488" s="38">
        <v>45805</v>
      </c>
      <c r="L488" s="36">
        <v>3290</v>
      </c>
      <c r="M488" s="73">
        <f t="shared" si="23"/>
        <v>54.56</v>
      </c>
      <c r="N488" s="39">
        <v>54.56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1441|1440011|9|2025|18781070000190|3913|128,42</v>
      </c>
      <c r="B489" s="52" t="str">
        <f t="shared" si="22"/>
        <v>1441|1440011|9|2025|3268</v>
      </c>
      <c r="C489" s="36">
        <v>1441</v>
      </c>
      <c r="D489" s="36">
        <v>1440011</v>
      </c>
      <c r="E489" s="36">
        <v>9</v>
      </c>
      <c r="F489" s="36">
        <v>2025</v>
      </c>
      <c r="G489" s="36">
        <v>18781070000190</v>
      </c>
      <c r="H489" s="37" t="s">
        <v>438</v>
      </c>
      <c r="I489" s="36">
        <v>3913</v>
      </c>
      <c r="J489" s="36" t="s">
        <v>313</v>
      </c>
      <c r="K489" s="38">
        <v>45803</v>
      </c>
      <c r="L489" s="36">
        <v>3268</v>
      </c>
      <c r="M489" s="73">
        <f t="shared" si="23"/>
        <v>128.41999999999999</v>
      </c>
      <c r="N489" s="39">
        <v>128.41999999999999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1441|1440011|10|2025|19130038000107|3913|58,91</v>
      </c>
      <c r="B490" s="52" t="str">
        <f t="shared" si="22"/>
        <v>1441|1440011|10|2025|3288</v>
      </c>
      <c r="C490" s="36">
        <v>1441</v>
      </c>
      <c r="D490" s="36">
        <v>1440011</v>
      </c>
      <c r="E490" s="36">
        <v>10</v>
      </c>
      <c r="F490" s="36">
        <v>2025</v>
      </c>
      <c r="G490" s="36">
        <v>19130038000107</v>
      </c>
      <c r="H490" s="37" t="s">
        <v>439</v>
      </c>
      <c r="I490" s="36">
        <v>3913</v>
      </c>
      <c r="J490" s="36" t="s">
        <v>313</v>
      </c>
      <c r="K490" s="38">
        <v>45805</v>
      </c>
      <c r="L490" s="36">
        <v>3288</v>
      </c>
      <c r="M490" s="73">
        <f t="shared" si="23"/>
        <v>58.91</v>
      </c>
      <c r="N490" s="39">
        <v>58.91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1441|1440011|11|2025|16782211000163|3913|62,96</v>
      </c>
      <c r="B491" s="52" t="str">
        <f t="shared" si="22"/>
        <v>1441|1440011|11|2025|3297</v>
      </c>
      <c r="C491" s="36">
        <v>1441</v>
      </c>
      <c r="D491" s="36">
        <v>1440011</v>
      </c>
      <c r="E491" s="36">
        <v>11</v>
      </c>
      <c r="F491" s="36">
        <v>2025</v>
      </c>
      <c r="G491" s="36">
        <v>16782211000163</v>
      </c>
      <c r="H491" s="37" t="s">
        <v>440</v>
      </c>
      <c r="I491" s="36">
        <v>3913</v>
      </c>
      <c r="J491" s="36" t="s">
        <v>313</v>
      </c>
      <c r="K491" s="38">
        <v>45805</v>
      </c>
      <c r="L491" s="36">
        <v>3297</v>
      </c>
      <c r="M491" s="73">
        <f t="shared" si="23"/>
        <v>62.96</v>
      </c>
      <c r="N491" s="39">
        <v>62.96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1441|1440011|12|2025|21371513000189|3913|0</v>
      </c>
      <c r="B492" s="52" t="str">
        <f t="shared" si="22"/>
        <v>1441|1440011|12|2025|3373</v>
      </c>
      <c r="C492" s="36">
        <v>1441</v>
      </c>
      <c r="D492" s="36">
        <v>1440011</v>
      </c>
      <c r="E492" s="36">
        <v>12</v>
      </c>
      <c r="F492" s="36">
        <v>2025</v>
      </c>
      <c r="G492" s="36">
        <v>21371513000189</v>
      </c>
      <c r="H492" s="37" t="s">
        <v>441</v>
      </c>
      <c r="I492" s="36">
        <v>3913</v>
      </c>
      <c r="J492" s="36" t="s">
        <v>313</v>
      </c>
      <c r="K492" s="38">
        <v>45810</v>
      </c>
      <c r="L492" s="36">
        <v>3373</v>
      </c>
      <c r="M492" s="73">
        <f t="shared" si="23"/>
        <v>0</v>
      </c>
      <c r="N492" s="39">
        <v>0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1441|1440011|12|2025|21371513000189|3913|50,74</v>
      </c>
      <c r="B493" s="52" t="str">
        <f t="shared" si="22"/>
        <v>1441|1440011|12|2025|3563</v>
      </c>
      <c r="C493" s="36">
        <v>1441</v>
      </c>
      <c r="D493" s="36">
        <v>1440011</v>
      </c>
      <c r="E493" s="36">
        <v>12</v>
      </c>
      <c r="F493" s="36">
        <v>2025</v>
      </c>
      <c r="G493" s="36">
        <v>21371513000189</v>
      </c>
      <c r="H493" s="37" t="s">
        <v>441</v>
      </c>
      <c r="I493" s="36">
        <v>3913</v>
      </c>
      <c r="J493" s="36" t="s">
        <v>313</v>
      </c>
      <c r="K493" s="38">
        <v>45812</v>
      </c>
      <c r="L493" s="36">
        <v>3563</v>
      </c>
      <c r="M493" s="73">
        <f t="shared" si="23"/>
        <v>50.74</v>
      </c>
      <c r="N493" s="39">
        <v>50.74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1441|1440011|13|2025|53667104000110|3913|43,5</v>
      </c>
      <c r="B494" s="52" t="str">
        <f t="shared" si="22"/>
        <v>1441|1440011|13|2025|3022</v>
      </c>
      <c r="C494" s="36">
        <v>1441</v>
      </c>
      <c r="D494" s="36">
        <v>1440011</v>
      </c>
      <c r="E494" s="36">
        <v>13</v>
      </c>
      <c r="F494" s="36">
        <v>2025</v>
      </c>
      <c r="G494" s="36">
        <v>53667104000110</v>
      </c>
      <c r="H494" s="37" t="s">
        <v>442</v>
      </c>
      <c r="I494" s="36">
        <v>3913</v>
      </c>
      <c r="J494" s="36" t="s">
        <v>313</v>
      </c>
      <c r="K494" s="38">
        <v>45791</v>
      </c>
      <c r="L494" s="36">
        <v>3022</v>
      </c>
      <c r="M494" s="73">
        <f t="shared" si="23"/>
        <v>43.5</v>
      </c>
      <c r="N494" s="39">
        <v>41.41</v>
      </c>
      <c r="O494" s="39">
        <v>2.09</v>
      </c>
      <c r="P494" s="33">
        <v>0</v>
      </c>
    </row>
    <row r="495" spans="1:16" ht="24.95" customHeight="1" x14ac:dyDescent="0.2">
      <c r="A495" s="52" t="str">
        <f t="shared" si="21"/>
        <v>1441|1440011|13|2025|53667104000110|3913|94,37</v>
      </c>
      <c r="B495" s="52" t="str">
        <f t="shared" si="22"/>
        <v>1441|1440011|13|2025|3024</v>
      </c>
      <c r="C495" s="36">
        <v>1441</v>
      </c>
      <c r="D495" s="36">
        <v>1440011</v>
      </c>
      <c r="E495" s="36">
        <v>13</v>
      </c>
      <c r="F495" s="36">
        <v>2025</v>
      </c>
      <c r="G495" s="36">
        <v>53667104000110</v>
      </c>
      <c r="H495" s="37" t="s">
        <v>442</v>
      </c>
      <c r="I495" s="36">
        <v>3913</v>
      </c>
      <c r="J495" s="36" t="s">
        <v>313</v>
      </c>
      <c r="K495" s="38">
        <v>45791</v>
      </c>
      <c r="L495" s="36">
        <v>3024</v>
      </c>
      <c r="M495" s="73">
        <f t="shared" si="23"/>
        <v>94.37</v>
      </c>
      <c r="N495" s="39">
        <v>89.84</v>
      </c>
      <c r="O495" s="39">
        <v>4.53</v>
      </c>
      <c r="P495" s="33">
        <v>0</v>
      </c>
    </row>
    <row r="496" spans="1:16" ht="24.95" customHeight="1" x14ac:dyDescent="0.2">
      <c r="A496" s="52" t="str">
        <f t="shared" si="21"/>
        <v>1441|1440011|14|2025|21250048000128|3913|51,27</v>
      </c>
      <c r="B496" s="52" t="str">
        <f t="shared" si="22"/>
        <v>1441|1440011|14|2025|2647</v>
      </c>
      <c r="C496" s="36">
        <v>1441</v>
      </c>
      <c r="D496" s="36">
        <v>1440011</v>
      </c>
      <c r="E496" s="36">
        <v>14</v>
      </c>
      <c r="F496" s="36">
        <v>2025</v>
      </c>
      <c r="G496" s="36">
        <v>21250048000128</v>
      </c>
      <c r="H496" s="37" t="s">
        <v>440</v>
      </c>
      <c r="I496" s="36">
        <v>3913</v>
      </c>
      <c r="J496" s="36" t="s">
        <v>313</v>
      </c>
      <c r="K496" s="38">
        <v>45782</v>
      </c>
      <c r="L496" s="36">
        <v>2647</v>
      </c>
      <c r="M496" s="73">
        <f t="shared" si="23"/>
        <v>51.27</v>
      </c>
      <c r="N496" s="39">
        <v>51.27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1441|1440011|14|2025|21250048000128|3913|48,59</v>
      </c>
      <c r="B497" s="52" t="str">
        <f t="shared" si="22"/>
        <v>1441|1440011|14|2025|3372</v>
      </c>
      <c r="C497" s="36">
        <v>1441</v>
      </c>
      <c r="D497" s="36">
        <v>1440011</v>
      </c>
      <c r="E497" s="36">
        <v>14</v>
      </c>
      <c r="F497" s="36">
        <v>2025</v>
      </c>
      <c r="G497" s="36">
        <v>21250048000128</v>
      </c>
      <c r="H497" s="37" t="s">
        <v>440</v>
      </c>
      <c r="I497" s="36">
        <v>3913</v>
      </c>
      <c r="J497" s="36" t="s">
        <v>313</v>
      </c>
      <c r="K497" s="38">
        <v>45810</v>
      </c>
      <c r="L497" s="36">
        <v>3372</v>
      </c>
      <c r="M497" s="73">
        <f t="shared" si="23"/>
        <v>48.59</v>
      </c>
      <c r="N497" s="39">
        <v>48.59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1441|1440011|15|2025|20959219000120|3913|77,46</v>
      </c>
      <c r="B498" s="52" t="str">
        <f t="shared" si="22"/>
        <v>1441|1440011|15|2025|2838</v>
      </c>
      <c r="C498" s="36">
        <v>1441</v>
      </c>
      <c r="D498" s="36">
        <v>1440011</v>
      </c>
      <c r="E498" s="36">
        <v>15</v>
      </c>
      <c r="F498" s="36">
        <v>2025</v>
      </c>
      <c r="G498" s="36">
        <v>20959219000120</v>
      </c>
      <c r="H498" s="37" t="s">
        <v>440</v>
      </c>
      <c r="I498" s="36">
        <v>3913</v>
      </c>
      <c r="J498" s="36" t="s">
        <v>313</v>
      </c>
      <c r="K498" s="38">
        <v>45789</v>
      </c>
      <c r="L498" s="36">
        <v>2838</v>
      </c>
      <c r="M498" s="73">
        <f t="shared" si="23"/>
        <v>77.459999999999994</v>
      </c>
      <c r="N498" s="39">
        <v>77.459999999999994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1441|1440011|16|2025|21260443000191|3913|158,69</v>
      </c>
      <c r="B499" s="52" t="str">
        <f t="shared" si="22"/>
        <v>1441|1440011|16|2025|3183</v>
      </c>
      <c r="C499" s="36">
        <v>1441</v>
      </c>
      <c r="D499" s="36">
        <v>1440011</v>
      </c>
      <c r="E499" s="36">
        <v>16</v>
      </c>
      <c r="F499" s="36">
        <v>2025</v>
      </c>
      <c r="G499" s="36">
        <v>21260443000191</v>
      </c>
      <c r="H499" s="37" t="s">
        <v>443</v>
      </c>
      <c r="I499" s="36">
        <v>3913</v>
      </c>
      <c r="J499" s="36" t="s">
        <v>313</v>
      </c>
      <c r="K499" s="38">
        <v>45796</v>
      </c>
      <c r="L499" s="36">
        <v>3183</v>
      </c>
      <c r="M499" s="73">
        <f t="shared" si="23"/>
        <v>158.69</v>
      </c>
      <c r="N499" s="39">
        <v>158.69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1441|1440011|17|2025|17819061000188|3913|243,7</v>
      </c>
      <c r="B500" s="52" t="str">
        <f t="shared" si="22"/>
        <v>1441|1440011|17|2025|2648</v>
      </c>
      <c r="C500" s="36">
        <v>1441</v>
      </c>
      <c r="D500" s="36">
        <v>1440011</v>
      </c>
      <c r="E500" s="36">
        <v>17</v>
      </c>
      <c r="F500" s="36">
        <v>2025</v>
      </c>
      <c r="G500" s="36">
        <v>17819061000188</v>
      </c>
      <c r="H500" s="37" t="s">
        <v>444</v>
      </c>
      <c r="I500" s="36">
        <v>3913</v>
      </c>
      <c r="J500" s="36" t="s">
        <v>313</v>
      </c>
      <c r="K500" s="38">
        <v>45782</v>
      </c>
      <c r="L500" s="36">
        <v>2648</v>
      </c>
      <c r="M500" s="73">
        <f t="shared" si="23"/>
        <v>243.7</v>
      </c>
      <c r="N500" s="39">
        <v>243.7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1441|1440011|17|2025|17819061000188|3913|91,46</v>
      </c>
      <c r="B501" s="52" t="str">
        <f t="shared" si="22"/>
        <v>1441|1440011|17|2025|3294</v>
      </c>
      <c r="C501" s="36">
        <v>1441</v>
      </c>
      <c r="D501" s="36">
        <v>1440011</v>
      </c>
      <c r="E501" s="36">
        <v>17</v>
      </c>
      <c r="F501" s="36">
        <v>2025</v>
      </c>
      <c r="G501" s="36">
        <v>17819061000188</v>
      </c>
      <c r="H501" s="37" t="s">
        <v>444</v>
      </c>
      <c r="I501" s="36">
        <v>3913</v>
      </c>
      <c r="J501" s="36" t="s">
        <v>313</v>
      </c>
      <c r="K501" s="38">
        <v>45805</v>
      </c>
      <c r="L501" s="36">
        <v>3294</v>
      </c>
      <c r="M501" s="73">
        <f t="shared" si="23"/>
        <v>91.46</v>
      </c>
      <c r="N501" s="39">
        <v>91.46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1441|1440011|18|2025|17058108000138|3913|99,05</v>
      </c>
      <c r="B502" s="52" t="str">
        <f t="shared" si="22"/>
        <v>1441|1440011|18|2025|2826</v>
      </c>
      <c r="C502" s="36">
        <v>1441</v>
      </c>
      <c r="D502" s="36">
        <v>1440011</v>
      </c>
      <c r="E502" s="36">
        <v>18</v>
      </c>
      <c r="F502" s="36">
        <v>2025</v>
      </c>
      <c r="G502" s="36">
        <v>17058108000138</v>
      </c>
      <c r="H502" s="37" t="s">
        <v>445</v>
      </c>
      <c r="I502" s="36">
        <v>3913</v>
      </c>
      <c r="J502" s="36" t="s">
        <v>313</v>
      </c>
      <c r="K502" s="38">
        <v>45789</v>
      </c>
      <c r="L502" s="36">
        <v>2826</v>
      </c>
      <c r="M502" s="73">
        <f t="shared" si="23"/>
        <v>99.05</v>
      </c>
      <c r="N502" s="39">
        <v>99.05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1441|1440011|18|2025|17058108000138|3913|99,05</v>
      </c>
      <c r="B503" s="52" t="str">
        <f t="shared" si="22"/>
        <v>1441|1440011|18|2025|3298</v>
      </c>
      <c r="C503" s="36">
        <v>1441</v>
      </c>
      <c r="D503" s="36">
        <v>1440011</v>
      </c>
      <c r="E503" s="36">
        <v>18</v>
      </c>
      <c r="F503" s="36">
        <v>2025</v>
      </c>
      <c r="G503" s="36">
        <v>17058108000138</v>
      </c>
      <c r="H503" s="37" t="s">
        <v>445</v>
      </c>
      <c r="I503" s="36">
        <v>3913</v>
      </c>
      <c r="J503" s="36" t="s">
        <v>313</v>
      </c>
      <c r="K503" s="38">
        <v>45805</v>
      </c>
      <c r="L503" s="36">
        <v>3298</v>
      </c>
      <c r="M503" s="73">
        <f t="shared" si="23"/>
        <v>99.05</v>
      </c>
      <c r="N503" s="39">
        <v>99.05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1441|1440011|19|2025|18423582000184|3913|59,85</v>
      </c>
      <c r="B504" s="52" t="str">
        <f t="shared" si="22"/>
        <v>1441|1440011|19|2025|3287</v>
      </c>
      <c r="C504" s="36">
        <v>1441</v>
      </c>
      <c r="D504" s="36">
        <v>1440011</v>
      </c>
      <c r="E504" s="36">
        <v>19</v>
      </c>
      <c r="F504" s="36">
        <v>2025</v>
      </c>
      <c r="G504" s="36">
        <v>18423582000184</v>
      </c>
      <c r="H504" s="37" t="s">
        <v>446</v>
      </c>
      <c r="I504" s="36">
        <v>3913</v>
      </c>
      <c r="J504" s="36" t="s">
        <v>313</v>
      </c>
      <c r="K504" s="38">
        <v>45805</v>
      </c>
      <c r="L504" s="36">
        <v>3287</v>
      </c>
      <c r="M504" s="73">
        <f t="shared" si="23"/>
        <v>59.85</v>
      </c>
      <c r="N504" s="39">
        <v>59.85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1441|1440011|20|2025|12989105000102|3913|13,8</v>
      </c>
      <c r="B505" s="52" t="str">
        <f t="shared" si="22"/>
        <v>1441|1440011|20|2025|3341</v>
      </c>
      <c r="C505" s="36">
        <v>1441</v>
      </c>
      <c r="D505" s="36">
        <v>1440011</v>
      </c>
      <c r="E505" s="36">
        <v>20</v>
      </c>
      <c r="F505" s="36">
        <v>2025</v>
      </c>
      <c r="G505" s="36">
        <v>12989105000102</v>
      </c>
      <c r="H505" s="37" t="s">
        <v>447</v>
      </c>
      <c r="I505" s="36">
        <v>3913</v>
      </c>
      <c r="J505" s="36" t="s">
        <v>313</v>
      </c>
      <c r="K505" s="38">
        <v>45806</v>
      </c>
      <c r="L505" s="36">
        <v>3341</v>
      </c>
      <c r="M505" s="73">
        <f t="shared" si="23"/>
        <v>13.8</v>
      </c>
      <c r="N505" s="39">
        <v>13.8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1441|1440011|21|2025|7711512000105|3913|46,9</v>
      </c>
      <c r="B506" s="52" t="str">
        <f t="shared" si="22"/>
        <v>1441|1440011|21|2025|3659</v>
      </c>
      <c r="C506" s="36">
        <v>1441</v>
      </c>
      <c r="D506" s="36">
        <v>1440011</v>
      </c>
      <c r="E506" s="36">
        <v>21</v>
      </c>
      <c r="F506" s="36">
        <v>2025</v>
      </c>
      <c r="G506" s="36">
        <v>7711512000105</v>
      </c>
      <c r="H506" s="37" t="s">
        <v>448</v>
      </c>
      <c r="I506" s="36">
        <v>3913</v>
      </c>
      <c r="J506" s="36" t="s">
        <v>313</v>
      </c>
      <c r="K506" s="38">
        <v>45817</v>
      </c>
      <c r="L506" s="36">
        <v>3659</v>
      </c>
      <c r="M506" s="73">
        <f t="shared" si="23"/>
        <v>46.9</v>
      </c>
      <c r="N506" s="39">
        <v>46.9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1441|1440011|21|2025|7711512000105|3913|46,9</v>
      </c>
      <c r="B507" s="52" t="str">
        <f t="shared" si="22"/>
        <v>1441|1440011|21|2025|3666</v>
      </c>
      <c r="C507" s="36">
        <v>1441</v>
      </c>
      <c r="D507" s="36">
        <v>1440011</v>
      </c>
      <c r="E507" s="36">
        <v>21</v>
      </c>
      <c r="F507" s="36">
        <v>2025</v>
      </c>
      <c r="G507" s="36">
        <v>7711512000105</v>
      </c>
      <c r="H507" s="37" t="s">
        <v>448</v>
      </c>
      <c r="I507" s="36">
        <v>3913</v>
      </c>
      <c r="J507" s="36" t="s">
        <v>313</v>
      </c>
      <c r="K507" s="38">
        <v>45817</v>
      </c>
      <c r="L507" s="36">
        <v>3666</v>
      </c>
      <c r="M507" s="73">
        <f t="shared" si="23"/>
        <v>46.9</v>
      </c>
      <c r="N507" s="39">
        <v>46.9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1441|1440011|22|2025|18431155000148|3913|49,74</v>
      </c>
      <c r="B508" s="52" t="str">
        <f t="shared" si="22"/>
        <v>1441|1440011|22|2025|3365</v>
      </c>
      <c r="C508" s="36">
        <v>1441</v>
      </c>
      <c r="D508" s="36">
        <v>1440011</v>
      </c>
      <c r="E508" s="36">
        <v>22</v>
      </c>
      <c r="F508" s="36">
        <v>2025</v>
      </c>
      <c r="G508" s="36">
        <v>18431155000148</v>
      </c>
      <c r="H508" s="37" t="s">
        <v>391</v>
      </c>
      <c r="I508" s="36">
        <v>3913</v>
      </c>
      <c r="J508" s="36" t="s">
        <v>313</v>
      </c>
      <c r="K508" s="38">
        <v>45807</v>
      </c>
      <c r="L508" s="36">
        <v>3365</v>
      </c>
      <c r="M508" s="73">
        <f t="shared" si="23"/>
        <v>49.74</v>
      </c>
      <c r="N508" s="39">
        <v>49.74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1441|1440011|23|2025|50150909000102|3913|48,96</v>
      </c>
      <c r="B509" s="52" t="str">
        <f t="shared" si="22"/>
        <v>1441|1440011|23|2025|3337</v>
      </c>
      <c r="C509" s="36">
        <v>1441</v>
      </c>
      <c r="D509" s="36">
        <v>1440011</v>
      </c>
      <c r="E509" s="36">
        <v>23</v>
      </c>
      <c r="F509" s="36">
        <v>2025</v>
      </c>
      <c r="G509" s="36">
        <v>50150909000102</v>
      </c>
      <c r="H509" s="37" t="s">
        <v>449</v>
      </c>
      <c r="I509" s="36">
        <v>3913</v>
      </c>
      <c r="J509" s="36" t="s">
        <v>313</v>
      </c>
      <c r="K509" s="38">
        <v>45806</v>
      </c>
      <c r="L509" s="36">
        <v>3337</v>
      </c>
      <c r="M509" s="73">
        <f t="shared" si="23"/>
        <v>48.96</v>
      </c>
      <c r="N509" s="39">
        <v>46.61</v>
      </c>
      <c r="O509" s="39">
        <v>2.35</v>
      </c>
      <c r="P509" s="33">
        <v>0</v>
      </c>
    </row>
    <row r="510" spans="1:16" ht="24.95" customHeight="1" x14ac:dyDescent="0.2">
      <c r="A510" s="52" t="str">
        <f t="shared" si="21"/>
        <v>1441|1440011|24|2025|23278690000140|3913|52,03</v>
      </c>
      <c r="B510" s="52" t="str">
        <f t="shared" si="22"/>
        <v>1441|1440011|24|2025|2650</v>
      </c>
      <c r="C510" s="36">
        <v>1441</v>
      </c>
      <c r="D510" s="36">
        <v>1440011</v>
      </c>
      <c r="E510" s="36">
        <v>24</v>
      </c>
      <c r="F510" s="36">
        <v>2025</v>
      </c>
      <c r="G510" s="36">
        <v>23278690000140</v>
      </c>
      <c r="H510" s="37" t="s">
        <v>440</v>
      </c>
      <c r="I510" s="36">
        <v>3913</v>
      </c>
      <c r="J510" s="36" t="s">
        <v>313</v>
      </c>
      <c r="K510" s="38">
        <v>45782</v>
      </c>
      <c r="L510" s="36">
        <v>2650</v>
      </c>
      <c r="M510" s="73">
        <f t="shared" si="23"/>
        <v>52.03</v>
      </c>
      <c r="N510" s="39">
        <v>52.03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1441|1440011|24|2025|23278690000140|3913|48,43</v>
      </c>
      <c r="B511" s="52" t="str">
        <f t="shared" si="22"/>
        <v>1441|1440011|24|2025|3376</v>
      </c>
      <c r="C511" s="36">
        <v>1441</v>
      </c>
      <c r="D511" s="36">
        <v>1440011</v>
      </c>
      <c r="E511" s="36">
        <v>24</v>
      </c>
      <c r="F511" s="36">
        <v>2025</v>
      </c>
      <c r="G511" s="36">
        <v>23278690000140</v>
      </c>
      <c r="H511" s="37" t="s">
        <v>440</v>
      </c>
      <c r="I511" s="36">
        <v>3913</v>
      </c>
      <c r="J511" s="36" t="s">
        <v>313</v>
      </c>
      <c r="K511" s="38">
        <v>45810</v>
      </c>
      <c r="L511" s="36">
        <v>3376</v>
      </c>
      <c r="M511" s="73">
        <f t="shared" si="23"/>
        <v>48.43</v>
      </c>
      <c r="N511" s="39">
        <v>48.43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1441|1440011|25|2025|20266755000140|3913|77,87</v>
      </c>
      <c r="B512" s="52" t="str">
        <f t="shared" si="22"/>
        <v>1441|1440011|25|2025|3374</v>
      </c>
      <c r="C512" s="36">
        <v>1441</v>
      </c>
      <c r="D512" s="36">
        <v>1440011</v>
      </c>
      <c r="E512" s="36">
        <v>25</v>
      </c>
      <c r="F512" s="36">
        <v>2025</v>
      </c>
      <c r="G512" s="36">
        <v>20266755000140</v>
      </c>
      <c r="H512" s="37" t="s">
        <v>450</v>
      </c>
      <c r="I512" s="36">
        <v>3913</v>
      </c>
      <c r="J512" s="36" t="s">
        <v>313</v>
      </c>
      <c r="K512" s="38">
        <v>45810</v>
      </c>
      <c r="L512" s="36">
        <v>3374</v>
      </c>
      <c r="M512" s="73">
        <f t="shared" si="23"/>
        <v>77.87</v>
      </c>
      <c r="N512" s="39">
        <v>77.87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1441|1440011|26|2025|23535271000147|3913|111,78</v>
      </c>
      <c r="B513" s="52" t="str">
        <f t="shared" si="22"/>
        <v>1441|1440011|26|2025|3153</v>
      </c>
      <c r="C513" s="36">
        <v>1441</v>
      </c>
      <c r="D513" s="36">
        <v>1440011</v>
      </c>
      <c r="E513" s="36">
        <v>26</v>
      </c>
      <c r="F513" s="36">
        <v>2025</v>
      </c>
      <c r="G513" s="36">
        <v>23535271000147</v>
      </c>
      <c r="H513" s="37" t="s">
        <v>440</v>
      </c>
      <c r="I513" s="36">
        <v>3913</v>
      </c>
      <c r="J513" s="36" t="s">
        <v>313</v>
      </c>
      <c r="K513" s="38">
        <v>45796</v>
      </c>
      <c r="L513" s="36">
        <v>3153</v>
      </c>
      <c r="M513" s="73">
        <f t="shared" si="23"/>
        <v>111.78</v>
      </c>
      <c r="N513" s="39">
        <v>111.78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1441|1440011|27|2025|23802507000164|3913|57,09</v>
      </c>
      <c r="B514" s="52" t="str">
        <f t="shared" si="22"/>
        <v>1441|1440011|27|2025|3286</v>
      </c>
      <c r="C514" s="36">
        <v>1441</v>
      </c>
      <c r="D514" s="36">
        <v>1440011</v>
      </c>
      <c r="E514" s="36">
        <v>27</v>
      </c>
      <c r="F514" s="36">
        <v>2025</v>
      </c>
      <c r="G514" s="36">
        <v>23802507000164</v>
      </c>
      <c r="H514" s="37" t="s">
        <v>451</v>
      </c>
      <c r="I514" s="36">
        <v>3913</v>
      </c>
      <c r="J514" s="36" t="s">
        <v>313</v>
      </c>
      <c r="K514" s="38">
        <v>45805</v>
      </c>
      <c r="L514" s="36">
        <v>3286</v>
      </c>
      <c r="M514" s="73">
        <f t="shared" si="23"/>
        <v>57.09</v>
      </c>
      <c r="N514" s="39">
        <v>57.09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1441|1440011|28|2025|18196469000103|3913|104,71</v>
      </c>
      <c r="B515" s="52" t="str">
        <f t="shared" si="22"/>
        <v>1441|1440011|28|2025|3283</v>
      </c>
      <c r="C515" s="36">
        <v>1441</v>
      </c>
      <c r="D515" s="36">
        <v>1440011</v>
      </c>
      <c r="E515" s="36">
        <v>28</v>
      </c>
      <c r="F515" s="36">
        <v>2025</v>
      </c>
      <c r="G515" s="36">
        <v>18196469000103</v>
      </c>
      <c r="H515" s="37" t="s">
        <v>452</v>
      </c>
      <c r="I515" s="36">
        <v>3913</v>
      </c>
      <c r="J515" s="36" t="s">
        <v>313</v>
      </c>
      <c r="K515" s="38">
        <v>45805</v>
      </c>
      <c r="L515" s="36">
        <v>3283</v>
      </c>
      <c r="M515" s="73">
        <f t="shared" si="23"/>
        <v>104.71</v>
      </c>
      <c r="N515" s="39">
        <v>104.71</v>
      </c>
      <c r="O515" s="39">
        <v>0</v>
      </c>
      <c r="P515" s="33">
        <v>0</v>
      </c>
    </row>
    <row r="516" spans="1:16" ht="24.95" customHeight="1" x14ac:dyDescent="0.2">
      <c r="A516" s="52" t="str">
        <f t="shared" si="21"/>
        <v>1441|1440011|29|2025|21417423000181|3913|253,06</v>
      </c>
      <c r="B516" s="52" t="str">
        <f t="shared" si="22"/>
        <v>1441|1440011|29|2025|3334</v>
      </c>
      <c r="C516" s="36">
        <v>1441</v>
      </c>
      <c r="D516" s="36">
        <v>1440011</v>
      </c>
      <c r="E516" s="36">
        <v>29</v>
      </c>
      <c r="F516" s="36">
        <v>2025</v>
      </c>
      <c r="G516" s="36">
        <v>21417423000181</v>
      </c>
      <c r="H516" s="37" t="s">
        <v>453</v>
      </c>
      <c r="I516" s="36">
        <v>3913</v>
      </c>
      <c r="J516" s="36" t="s">
        <v>313</v>
      </c>
      <c r="K516" s="38">
        <v>45806</v>
      </c>
      <c r="L516" s="36">
        <v>3334</v>
      </c>
      <c r="M516" s="73">
        <f t="shared" si="23"/>
        <v>253.06</v>
      </c>
      <c r="N516" s="39">
        <v>253.06</v>
      </c>
      <c r="O516" s="39">
        <v>0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1441|1440011|30|2025|24996845000147|3913|156,6</v>
      </c>
      <c r="B517" s="52" t="str">
        <f t="shared" ref="B517:B580" si="25">C517&amp;"|"&amp;D517&amp;"|"&amp;E517&amp;"|"&amp;F517&amp;"|"&amp;L517</f>
        <v>1441|1440011|30|2025|3281</v>
      </c>
      <c r="C517" s="36">
        <v>1441</v>
      </c>
      <c r="D517" s="36">
        <v>1440011</v>
      </c>
      <c r="E517" s="36">
        <v>30</v>
      </c>
      <c r="F517" s="36">
        <v>2025</v>
      </c>
      <c r="G517" s="36">
        <v>24996845000147</v>
      </c>
      <c r="H517" s="37" t="s">
        <v>454</v>
      </c>
      <c r="I517" s="36">
        <v>3913</v>
      </c>
      <c r="J517" s="36" t="s">
        <v>313</v>
      </c>
      <c r="K517" s="38">
        <v>45805</v>
      </c>
      <c r="L517" s="36">
        <v>3281</v>
      </c>
      <c r="M517" s="73">
        <f t="shared" si="23"/>
        <v>156.6</v>
      </c>
      <c r="N517" s="39">
        <v>156.6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1441|1440011|31|2025|25269069000146|3913|39,64</v>
      </c>
      <c r="B518" s="52" t="str">
        <f t="shared" si="25"/>
        <v>1441|1440011|31|2025|2681</v>
      </c>
      <c r="C518" s="36">
        <v>1441</v>
      </c>
      <c r="D518" s="36">
        <v>1440011</v>
      </c>
      <c r="E518" s="36">
        <v>31</v>
      </c>
      <c r="F518" s="36">
        <v>2025</v>
      </c>
      <c r="G518" s="36">
        <v>25269069000146</v>
      </c>
      <c r="H518" s="37" t="s">
        <v>455</v>
      </c>
      <c r="I518" s="36">
        <v>3913</v>
      </c>
      <c r="J518" s="36" t="s">
        <v>313</v>
      </c>
      <c r="K518" s="38">
        <v>45783</v>
      </c>
      <c r="L518" s="36">
        <v>2681</v>
      </c>
      <c r="M518" s="73">
        <f t="shared" ref="M518:M581" si="26">N518+O518</f>
        <v>39.64</v>
      </c>
      <c r="N518" s="39">
        <v>39.64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1441|1440011|31|2025|25269069000146|3913|39,64</v>
      </c>
      <c r="B519" s="52" t="str">
        <f t="shared" si="25"/>
        <v>1441|1440011|31|2025|3667</v>
      </c>
      <c r="C519" s="36">
        <v>1441</v>
      </c>
      <c r="D519" s="36">
        <v>1440011</v>
      </c>
      <c r="E519" s="36">
        <v>31</v>
      </c>
      <c r="F519" s="36">
        <v>2025</v>
      </c>
      <c r="G519" s="36">
        <v>25269069000146</v>
      </c>
      <c r="H519" s="37" t="s">
        <v>455</v>
      </c>
      <c r="I519" s="36">
        <v>3913</v>
      </c>
      <c r="J519" s="36" t="s">
        <v>313</v>
      </c>
      <c r="K519" s="38">
        <v>45818</v>
      </c>
      <c r="L519" s="36">
        <v>3667</v>
      </c>
      <c r="M519" s="73">
        <f t="shared" si="26"/>
        <v>39.64</v>
      </c>
      <c r="N519" s="39">
        <v>39.64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1441|1440011|32|2025|25433004000194|3913|281,6</v>
      </c>
      <c r="B520" s="52" t="str">
        <f t="shared" si="25"/>
        <v>1441|1440011|32|2025|2907</v>
      </c>
      <c r="C520" s="36">
        <v>1441</v>
      </c>
      <c r="D520" s="36">
        <v>1440011</v>
      </c>
      <c r="E520" s="36">
        <v>32</v>
      </c>
      <c r="F520" s="36">
        <v>2025</v>
      </c>
      <c r="G520" s="36">
        <v>25433004000194</v>
      </c>
      <c r="H520" s="37" t="s">
        <v>456</v>
      </c>
      <c r="I520" s="36">
        <v>3913</v>
      </c>
      <c r="J520" s="36" t="s">
        <v>313</v>
      </c>
      <c r="K520" s="38">
        <v>45789</v>
      </c>
      <c r="L520" s="36">
        <v>2907</v>
      </c>
      <c r="M520" s="73">
        <f t="shared" si="26"/>
        <v>281.60000000000002</v>
      </c>
      <c r="N520" s="39">
        <v>281.60000000000002</v>
      </c>
      <c r="O520" s="39">
        <v>0</v>
      </c>
      <c r="P520" s="33">
        <v>0</v>
      </c>
    </row>
    <row r="521" spans="1:16" ht="24.95" customHeight="1" x14ac:dyDescent="0.2">
      <c r="A521" s="52" t="str">
        <f t="shared" si="24"/>
        <v>1441|1440011|33|2025|25769548000121|3913|1204,89</v>
      </c>
      <c r="B521" s="52" t="str">
        <f t="shared" si="25"/>
        <v>1441|1440011|33|2025|3284</v>
      </c>
      <c r="C521" s="36">
        <v>1441</v>
      </c>
      <c r="D521" s="36">
        <v>1440011</v>
      </c>
      <c r="E521" s="36">
        <v>33</v>
      </c>
      <c r="F521" s="36">
        <v>2025</v>
      </c>
      <c r="G521" s="36">
        <v>25769548000121</v>
      </c>
      <c r="H521" s="37" t="s">
        <v>457</v>
      </c>
      <c r="I521" s="36">
        <v>3913</v>
      </c>
      <c r="J521" s="36" t="s">
        <v>313</v>
      </c>
      <c r="K521" s="38">
        <v>45805</v>
      </c>
      <c r="L521" s="36">
        <v>3284</v>
      </c>
      <c r="M521" s="73">
        <f t="shared" si="26"/>
        <v>1204.8900000000001</v>
      </c>
      <c r="N521" s="39">
        <v>1204.8900000000001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1441|1440011|33|2025|25769548000121|3913|172,18</v>
      </c>
      <c r="B522" s="52" t="str">
        <f t="shared" si="25"/>
        <v>1441|1440011|33|2025|3285</v>
      </c>
      <c r="C522" s="36">
        <v>1441</v>
      </c>
      <c r="D522" s="36">
        <v>1440011</v>
      </c>
      <c r="E522" s="36">
        <v>33</v>
      </c>
      <c r="F522" s="36">
        <v>2025</v>
      </c>
      <c r="G522" s="36">
        <v>25769548000121</v>
      </c>
      <c r="H522" s="37" t="s">
        <v>457</v>
      </c>
      <c r="I522" s="36">
        <v>3913</v>
      </c>
      <c r="J522" s="36" t="s">
        <v>313</v>
      </c>
      <c r="K522" s="38">
        <v>45805</v>
      </c>
      <c r="L522" s="36">
        <v>3285</v>
      </c>
      <c r="M522" s="73">
        <f t="shared" si="26"/>
        <v>172.18</v>
      </c>
      <c r="N522" s="39">
        <v>172.18</v>
      </c>
      <c r="O522" s="39">
        <v>0</v>
      </c>
      <c r="P522" s="33">
        <v>0</v>
      </c>
    </row>
    <row r="523" spans="1:16" ht="24.95" customHeight="1" x14ac:dyDescent="0.2">
      <c r="A523" s="52" t="str">
        <f t="shared" si="24"/>
        <v>1441|1440011|34|2025|25838855000117|3913|68,6</v>
      </c>
      <c r="B523" s="52" t="str">
        <f t="shared" si="25"/>
        <v>1441|1440011|34|2025|3330</v>
      </c>
      <c r="C523" s="36">
        <v>1441</v>
      </c>
      <c r="D523" s="36">
        <v>1440011</v>
      </c>
      <c r="E523" s="36">
        <v>34</v>
      </c>
      <c r="F523" s="36">
        <v>2025</v>
      </c>
      <c r="G523" s="36">
        <v>25838855000117</v>
      </c>
      <c r="H523" s="37" t="s">
        <v>458</v>
      </c>
      <c r="I523" s="36">
        <v>3913</v>
      </c>
      <c r="J523" s="36" t="s">
        <v>313</v>
      </c>
      <c r="K523" s="38">
        <v>45806</v>
      </c>
      <c r="L523" s="36">
        <v>3330</v>
      </c>
      <c r="M523" s="73">
        <f t="shared" si="26"/>
        <v>68.599999999999994</v>
      </c>
      <c r="N523" s="39">
        <v>68.599999999999994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1441|1440011|35|2025|18229133000108|3937|440</v>
      </c>
      <c r="B524" s="52" t="str">
        <f t="shared" si="25"/>
        <v>1441|1440011|35|2025|3040</v>
      </c>
      <c r="C524" s="36">
        <v>1441</v>
      </c>
      <c r="D524" s="36">
        <v>1440011</v>
      </c>
      <c r="E524" s="36">
        <v>35</v>
      </c>
      <c r="F524" s="36">
        <v>2025</v>
      </c>
      <c r="G524" s="36">
        <v>18229133000108</v>
      </c>
      <c r="H524" s="37" t="s">
        <v>220</v>
      </c>
      <c r="I524" s="36">
        <v>3937</v>
      </c>
      <c r="J524" s="36" t="s">
        <v>313</v>
      </c>
      <c r="K524" s="38">
        <v>45791</v>
      </c>
      <c r="L524" s="36">
        <v>3040</v>
      </c>
      <c r="M524" s="73">
        <f t="shared" si="26"/>
        <v>440</v>
      </c>
      <c r="N524" s="39">
        <v>440</v>
      </c>
      <c r="O524" s="39">
        <v>0</v>
      </c>
      <c r="P524" s="33">
        <v>0</v>
      </c>
    </row>
    <row r="525" spans="1:16" ht="24.95" customHeight="1" x14ac:dyDescent="0.2">
      <c r="A525" s="52" t="str">
        <f t="shared" si="24"/>
        <v>1441|1440011|35|2025|18229133000108|3937|440</v>
      </c>
      <c r="B525" s="52" t="str">
        <f t="shared" si="25"/>
        <v>1441|1440011|35|2025|3515</v>
      </c>
      <c r="C525" s="36">
        <v>1441</v>
      </c>
      <c r="D525" s="36">
        <v>1440011</v>
      </c>
      <c r="E525" s="36">
        <v>35</v>
      </c>
      <c r="F525" s="36">
        <v>2025</v>
      </c>
      <c r="G525" s="36">
        <v>18229133000108</v>
      </c>
      <c r="H525" s="37" t="s">
        <v>220</v>
      </c>
      <c r="I525" s="36">
        <v>3937</v>
      </c>
      <c r="J525" s="36" t="s">
        <v>313</v>
      </c>
      <c r="K525" s="38">
        <v>45811</v>
      </c>
      <c r="L525" s="36">
        <v>3515</v>
      </c>
      <c r="M525" s="73">
        <f t="shared" si="26"/>
        <v>440</v>
      </c>
      <c r="N525" s="39">
        <v>440</v>
      </c>
      <c r="O525" s="39">
        <v>0</v>
      </c>
      <c r="P525" s="33">
        <v>0</v>
      </c>
    </row>
    <row r="526" spans="1:16" ht="24.95" customHeight="1" x14ac:dyDescent="0.2">
      <c r="A526" s="52" t="str">
        <f t="shared" si="24"/>
        <v>1441|1440011|36|2025|23569041000107|3937|1865,18</v>
      </c>
      <c r="B526" s="52" t="str">
        <f t="shared" si="25"/>
        <v>1441|1440011|36|2025|3271</v>
      </c>
      <c r="C526" s="36">
        <v>1441</v>
      </c>
      <c r="D526" s="36">
        <v>1440011</v>
      </c>
      <c r="E526" s="36">
        <v>36</v>
      </c>
      <c r="F526" s="36">
        <v>2025</v>
      </c>
      <c r="G526" s="36">
        <v>23569041000107</v>
      </c>
      <c r="H526" s="37" t="s">
        <v>459</v>
      </c>
      <c r="I526" s="36">
        <v>3937</v>
      </c>
      <c r="J526" s="36" t="s">
        <v>313</v>
      </c>
      <c r="K526" s="38">
        <v>45803</v>
      </c>
      <c r="L526" s="36">
        <v>3271</v>
      </c>
      <c r="M526" s="73">
        <f t="shared" si="26"/>
        <v>1865.18</v>
      </c>
      <c r="N526" s="39">
        <v>1865.18</v>
      </c>
      <c r="O526" s="39">
        <v>0</v>
      </c>
      <c r="P526" s="33">
        <v>0</v>
      </c>
    </row>
    <row r="527" spans="1:16" ht="24.95" customHeight="1" x14ac:dyDescent="0.2">
      <c r="A527" s="52" t="str">
        <f t="shared" si="24"/>
        <v>1441|1440011|37|2025|20982826000100|3937|30536,41</v>
      </c>
      <c r="B527" s="52" t="str">
        <f t="shared" si="25"/>
        <v>1441|1440011|37|2025|3462</v>
      </c>
      <c r="C527" s="36">
        <v>1441</v>
      </c>
      <c r="D527" s="36">
        <v>1440011</v>
      </c>
      <c r="E527" s="36">
        <v>37</v>
      </c>
      <c r="F527" s="36">
        <v>2025</v>
      </c>
      <c r="G527" s="36">
        <v>20982826000100</v>
      </c>
      <c r="H527" s="37" t="s">
        <v>460</v>
      </c>
      <c r="I527" s="36">
        <v>3937</v>
      </c>
      <c r="J527" s="36" t="s">
        <v>313</v>
      </c>
      <c r="K527" s="38">
        <v>45810</v>
      </c>
      <c r="L527" s="36">
        <v>3462</v>
      </c>
      <c r="M527" s="73">
        <f t="shared" si="26"/>
        <v>30536.41</v>
      </c>
      <c r="N527" s="39">
        <v>30536.41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1441|1440011|39|2025|9264396000159|3937|211,4</v>
      </c>
      <c r="B528" s="52" t="str">
        <f t="shared" si="25"/>
        <v>1441|1440011|39|2025|2908</v>
      </c>
      <c r="C528" s="36">
        <v>1441</v>
      </c>
      <c r="D528" s="36">
        <v>1440011</v>
      </c>
      <c r="E528" s="36">
        <v>39</v>
      </c>
      <c r="F528" s="36">
        <v>2025</v>
      </c>
      <c r="G528" s="36">
        <v>9264396000159</v>
      </c>
      <c r="H528" s="37" t="s">
        <v>250</v>
      </c>
      <c r="I528" s="36">
        <v>3937</v>
      </c>
      <c r="J528" s="36" t="s">
        <v>313</v>
      </c>
      <c r="K528" s="38">
        <v>45789</v>
      </c>
      <c r="L528" s="36">
        <v>2908</v>
      </c>
      <c r="M528" s="73">
        <f t="shared" si="26"/>
        <v>211.4</v>
      </c>
      <c r="N528" s="39">
        <v>211.4</v>
      </c>
      <c r="O528" s="39">
        <v>0</v>
      </c>
      <c r="P528" s="33">
        <v>0</v>
      </c>
    </row>
    <row r="529" spans="1:16" ht="24.95" customHeight="1" x14ac:dyDescent="0.2">
      <c r="A529" s="52" t="str">
        <f t="shared" si="24"/>
        <v>1441|1440011|39|2025|9264396000159|3937|195,01</v>
      </c>
      <c r="B529" s="52" t="str">
        <f t="shared" si="25"/>
        <v>1441|1440011|39|2025|3747</v>
      </c>
      <c r="C529" s="36">
        <v>1441</v>
      </c>
      <c r="D529" s="36">
        <v>1440011</v>
      </c>
      <c r="E529" s="36">
        <v>39</v>
      </c>
      <c r="F529" s="36">
        <v>2025</v>
      </c>
      <c r="G529" s="36">
        <v>9264396000159</v>
      </c>
      <c r="H529" s="37" t="s">
        <v>250</v>
      </c>
      <c r="I529" s="36">
        <v>3937</v>
      </c>
      <c r="J529" s="36" t="s">
        <v>313</v>
      </c>
      <c r="K529" s="38">
        <v>45818</v>
      </c>
      <c r="L529" s="36">
        <v>3747</v>
      </c>
      <c r="M529" s="73">
        <f t="shared" si="26"/>
        <v>195.01</v>
      </c>
      <c r="N529" s="39">
        <v>195.01</v>
      </c>
      <c r="O529" s="39">
        <v>0</v>
      </c>
      <c r="P529" s="33">
        <v>0</v>
      </c>
    </row>
    <row r="530" spans="1:16" ht="24.95" customHeight="1" x14ac:dyDescent="0.2">
      <c r="A530" s="52" t="str">
        <f t="shared" si="24"/>
        <v>1441|1440011|40|2025|26121681000130|3937|5934,72</v>
      </c>
      <c r="B530" s="52" t="str">
        <f t="shared" si="25"/>
        <v>1441|1440011|40|2025|3272</v>
      </c>
      <c r="C530" s="36">
        <v>1441</v>
      </c>
      <c r="D530" s="36">
        <v>1440011</v>
      </c>
      <c r="E530" s="36">
        <v>40</v>
      </c>
      <c r="F530" s="36">
        <v>2025</v>
      </c>
      <c r="G530" s="36">
        <v>26121681000130</v>
      </c>
      <c r="H530" s="37" t="s">
        <v>461</v>
      </c>
      <c r="I530" s="36">
        <v>3937</v>
      </c>
      <c r="J530" s="36" t="s">
        <v>313</v>
      </c>
      <c r="K530" s="38">
        <v>45804</v>
      </c>
      <c r="L530" s="36">
        <v>3272</v>
      </c>
      <c r="M530" s="73">
        <f t="shared" si="26"/>
        <v>5934.72</v>
      </c>
      <c r="N530" s="39">
        <v>5934.72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1441|1440011|40|2025|26121681000130|3937|5934,72</v>
      </c>
      <c r="B531" s="52" t="str">
        <f t="shared" si="25"/>
        <v>1441|1440011|40|2025|3273</v>
      </c>
      <c r="C531" s="36">
        <v>1441</v>
      </c>
      <c r="D531" s="36">
        <v>1440011</v>
      </c>
      <c r="E531" s="36">
        <v>40</v>
      </c>
      <c r="F531" s="36">
        <v>2025</v>
      </c>
      <c r="G531" s="36">
        <v>26121681000130</v>
      </c>
      <c r="H531" s="37" t="s">
        <v>461</v>
      </c>
      <c r="I531" s="36">
        <v>3937</v>
      </c>
      <c r="J531" s="36" t="s">
        <v>313</v>
      </c>
      <c r="K531" s="38">
        <v>45804</v>
      </c>
      <c r="L531" s="36">
        <v>3273</v>
      </c>
      <c r="M531" s="73">
        <f t="shared" si="26"/>
        <v>5934.72</v>
      </c>
      <c r="N531" s="39">
        <v>5934.72</v>
      </c>
      <c r="O531" s="39">
        <v>0</v>
      </c>
      <c r="P531" s="33">
        <v>0</v>
      </c>
    </row>
    <row r="532" spans="1:16" ht="24.95" customHeight="1" x14ac:dyDescent="0.2">
      <c r="A532" s="52" t="str">
        <f t="shared" si="24"/>
        <v>1441|1440011|40|2025|26121681000130|3937|5934,72</v>
      </c>
      <c r="B532" s="52" t="str">
        <f t="shared" si="25"/>
        <v>1441|1440011|40|2025|3274</v>
      </c>
      <c r="C532" s="36">
        <v>1441</v>
      </c>
      <c r="D532" s="36">
        <v>1440011</v>
      </c>
      <c r="E532" s="36">
        <v>40</v>
      </c>
      <c r="F532" s="36">
        <v>2025</v>
      </c>
      <c r="G532" s="36">
        <v>26121681000130</v>
      </c>
      <c r="H532" s="37" t="s">
        <v>461</v>
      </c>
      <c r="I532" s="36">
        <v>3937</v>
      </c>
      <c r="J532" s="36" t="s">
        <v>313</v>
      </c>
      <c r="K532" s="38">
        <v>45804</v>
      </c>
      <c r="L532" s="36">
        <v>3274</v>
      </c>
      <c r="M532" s="73">
        <f t="shared" si="26"/>
        <v>5934.72</v>
      </c>
      <c r="N532" s="39">
        <v>5934.72</v>
      </c>
      <c r="O532" s="39">
        <v>0</v>
      </c>
      <c r="P532" s="33">
        <v>0</v>
      </c>
    </row>
    <row r="533" spans="1:16" ht="24.95" customHeight="1" x14ac:dyDescent="0.2">
      <c r="A533" s="52" t="str">
        <f t="shared" si="24"/>
        <v>1441|1440011|41|2025|34908677000144|3937|981,8</v>
      </c>
      <c r="B533" s="52" t="str">
        <f t="shared" si="25"/>
        <v>1441|1440011|41|2025|267</v>
      </c>
      <c r="C533" s="36">
        <v>1441</v>
      </c>
      <c r="D533" s="36">
        <v>1440011</v>
      </c>
      <c r="E533" s="36">
        <v>41</v>
      </c>
      <c r="F533" s="36">
        <v>2025</v>
      </c>
      <c r="G533" s="36">
        <v>34908677000144</v>
      </c>
      <c r="H533" s="37" t="s">
        <v>462</v>
      </c>
      <c r="I533" s="36">
        <v>3937</v>
      </c>
      <c r="J533" s="36" t="s">
        <v>313</v>
      </c>
      <c r="K533" s="38">
        <v>45782</v>
      </c>
      <c r="L533" s="36">
        <v>267</v>
      </c>
      <c r="M533" s="73">
        <f t="shared" si="26"/>
        <v>981.8</v>
      </c>
      <c r="N533" s="39">
        <v>981.8</v>
      </c>
      <c r="O533" s="39">
        <v>0</v>
      </c>
      <c r="P533" s="33">
        <v>0</v>
      </c>
    </row>
    <row r="534" spans="1:16" ht="24.95" customHeight="1" x14ac:dyDescent="0.2">
      <c r="A534" s="52" t="str">
        <f t="shared" si="24"/>
        <v>1441|1440011|41|2025|34908677000144|3937|60,7</v>
      </c>
      <c r="B534" s="52" t="str">
        <f t="shared" si="25"/>
        <v>1441|1440011|41|2025|268</v>
      </c>
      <c r="C534" s="36">
        <v>1441</v>
      </c>
      <c r="D534" s="36">
        <v>1440011</v>
      </c>
      <c r="E534" s="36">
        <v>41</v>
      </c>
      <c r="F534" s="36">
        <v>2025</v>
      </c>
      <c r="G534" s="36">
        <v>34908677000144</v>
      </c>
      <c r="H534" s="37" t="s">
        <v>462</v>
      </c>
      <c r="I534" s="36">
        <v>3937</v>
      </c>
      <c r="J534" s="36" t="s">
        <v>313</v>
      </c>
      <c r="K534" s="38">
        <v>45782</v>
      </c>
      <c r="L534" s="36">
        <v>268</v>
      </c>
      <c r="M534" s="73">
        <f t="shared" si="26"/>
        <v>60.7</v>
      </c>
      <c r="N534" s="39">
        <v>60.7</v>
      </c>
      <c r="O534" s="39">
        <v>0</v>
      </c>
      <c r="P534" s="33">
        <v>0</v>
      </c>
    </row>
    <row r="535" spans="1:16" ht="24.95" customHeight="1" x14ac:dyDescent="0.2">
      <c r="A535" s="52" t="str">
        <f t="shared" si="24"/>
        <v>1441|1440011|41|2025|34908677000144|3937|60,7</v>
      </c>
      <c r="B535" s="52" t="str">
        <f t="shared" si="25"/>
        <v>1441|1440011|41|2025|269</v>
      </c>
      <c r="C535" s="36">
        <v>1441</v>
      </c>
      <c r="D535" s="36">
        <v>1440011</v>
      </c>
      <c r="E535" s="36">
        <v>41</v>
      </c>
      <c r="F535" s="36">
        <v>2025</v>
      </c>
      <c r="G535" s="36">
        <v>34908677000144</v>
      </c>
      <c r="H535" s="37" t="s">
        <v>462</v>
      </c>
      <c r="I535" s="36">
        <v>3937</v>
      </c>
      <c r="J535" s="36" t="s">
        <v>313</v>
      </c>
      <c r="K535" s="38">
        <v>45782</v>
      </c>
      <c r="L535" s="36">
        <v>269</v>
      </c>
      <c r="M535" s="73">
        <f t="shared" si="26"/>
        <v>60.7</v>
      </c>
      <c r="N535" s="39">
        <v>60.7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1441|1440011|41|2025|34908677000144|3937|981,8</v>
      </c>
      <c r="B536" s="52" t="str">
        <f t="shared" si="25"/>
        <v>1441|1440011|41|2025|288</v>
      </c>
      <c r="C536" s="36">
        <v>1441</v>
      </c>
      <c r="D536" s="36">
        <v>1440011</v>
      </c>
      <c r="E536" s="36">
        <v>41</v>
      </c>
      <c r="F536" s="36">
        <v>2025</v>
      </c>
      <c r="G536" s="36">
        <v>34908677000144</v>
      </c>
      <c r="H536" s="37" t="s">
        <v>462</v>
      </c>
      <c r="I536" s="36">
        <v>3937</v>
      </c>
      <c r="J536" s="36" t="s">
        <v>313</v>
      </c>
      <c r="K536" s="38">
        <v>45807</v>
      </c>
      <c r="L536" s="36">
        <v>288</v>
      </c>
      <c r="M536" s="73">
        <f t="shared" si="26"/>
        <v>981.8</v>
      </c>
      <c r="N536" s="39">
        <v>981.8</v>
      </c>
      <c r="O536" s="39">
        <v>0</v>
      </c>
      <c r="P536" s="33">
        <v>0</v>
      </c>
    </row>
    <row r="537" spans="1:16" ht="24.95" customHeight="1" x14ac:dyDescent="0.2">
      <c r="A537" s="52" t="str">
        <f t="shared" si="24"/>
        <v>1441|1440011|41|2025|34908677000144|3937|60,7</v>
      </c>
      <c r="B537" s="52" t="str">
        <f t="shared" si="25"/>
        <v>1441|1440011|41|2025|289</v>
      </c>
      <c r="C537" s="36">
        <v>1441</v>
      </c>
      <c r="D537" s="36">
        <v>1440011</v>
      </c>
      <c r="E537" s="36">
        <v>41</v>
      </c>
      <c r="F537" s="36">
        <v>2025</v>
      </c>
      <c r="G537" s="36">
        <v>34908677000144</v>
      </c>
      <c r="H537" s="37" t="s">
        <v>462</v>
      </c>
      <c r="I537" s="36">
        <v>3937</v>
      </c>
      <c r="J537" s="36" t="s">
        <v>313</v>
      </c>
      <c r="K537" s="38">
        <v>45807</v>
      </c>
      <c r="L537" s="36">
        <v>289</v>
      </c>
      <c r="M537" s="73">
        <f t="shared" si="26"/>
        <v>60.7</v>
      </c>
      <c r="N537" s="39">
        <v>60.7</v>
      </c>
      <c r="O537" s="39">
        <v>0</v>
      </c>
      <c r="P537" s="33">
        <v>0</v>
      </c>
    </row>
    <row r="538" spans="1:16" ht="24.95" customHeight="1" x14ac:dyDescent="0.2">
      <c r="A538" s="52" t="str">
        <f t="shared" si="24"/>
        <v>1441|1440011|41|2025|34908677000144|3937|60,7</v>
      </c>
      <c r="B538" s="52" t="str">
        <f t="shared" si="25"/>
        <v>1441|1440011|41|2025|290</v>
      </c>
      <c r="C538" s="36">
        <v>1441</v>
      </c>
      <c r="D538" s="36">
        <v>1440011</v>
      </c>
      <c r="E538" s="36">
        <v>41</v>
      </c>
      <c r="F538" s="36">
        <v>2025</v>
      </c>
      <c r="G538" s="36">
        <v>34908677000144</v>
      </c>
      <c r="H538" s="37" t="s">
        <v>462</v>
      </c>
      <c r="I538" s="36">
        <v>3937</v>
      </c>
      <c r="J538" s="36" t="s">
        <v>313</v>
      </c>
      <c r="K538" s="38">
        <v>45807</v>
      </c>
      <c r="L538" s="36">
        <v>290</v>
      </c>
      <c r="M538" s="73">
        <f t="shared" si="26"/>
        <v>60.7</v>
      </c>
      <c r="N538" s="39">
        <v>60.7</v>
      </c>
      <c r="O538" s="39">
        <v>0</v>
      </c>
      <c r="P538" s="33">
        <v>0</v>
      </c>
    </row>
    <row r="539" spans="1:16" ht="24.95" customHeight="1" x14ac:dyDescent="0.2">
      <c r="A539" s="52" t="str">
        <f t="shared" si="24"/>
        <v>1441|1440011|42|2025|34120526000127|3937|2760</v>
      </c>
      <c r="B539" s="52" t="str">
        <f t="shared" si="25"/>
        <v>1441|1440011|42|2025|2899</v>
      </c>
      <c r="C539" s="36">
        <v>1441</v>
      </c>
      <c r="D539" s="36">
        <v>1440011</v>
      </c>
      <c r="E539" s="36">
        <v>42</v>
      </c>
      <c r="F539" s="36">
        <v>2025</v>
      </c>
      <c r="G539" s="36">
        <v>34120526000127</v>
      </c>
      <c r="H539" s="37" t="s">
        <v>463</v>
      </c>
      <c r="I539" s="36">
        <v>3937</v>
      </c>
      <c r="J539" s="36" t="s">
        <v>313</v>
      </c>
      <c r="K539" s="38">
        <v>45789</v>
      </c>
      <c r="L539" s="36">
        <v>2899</v>
      </c>
      <c r="M539" s="73">
        <f t="shared" si="26"/>
        <v>2760</v>
      </c>
      <c r="N539" s="39">
        <v>2760</v>
      </c>
      <c r="O539" s="39">
        <v>0</v>
      </c>
      <c r="P539" s="33">
        <v>0</v>
      </c>
    </row>
    <row r="540" spans="1:16" ht="24.95" customHeight="1" x14ac:dyDescent="0.2">
      <c r="A540" s="52" t="str">
        <f t="shared" si="24"/>
        <v>1441|1440011|42|2025|34120526000127|3937|2760</v>
      </c>
      <c r="B540" s="52" t="str">
        <f t="shared" si="25"/>
        <v>1441|1440011|42|2025|3606</v>
      </c>
      <c r="C540" s="36">
        <v>1441</v>
      </c>
      <c r="D540" s="36">
        <v>1440011</v>
      </c>
      <c r="E540" s="36">
        <v>42</v>
      </c>
      <c r="F540" s="36">
        <v>2025</v>
      </c>
      <c r="G540" s="36">
        <v>34120526000127</v>
      </c>
      <c r="H540" s="37" t="s">
        <v>463</v>
      </c>
      <c r="I540" s="36">
        <v>3937</v>
      </c>
      <c r="J540" s="36" t="s">
        <v>313</v>
      </c>
      <c r="K540" s="38">
        <v>45814</v>
      </c>
      <c r="L540" s="36">
        <v>3606</v>
      </c>
      <c r="M540" s="73">
        <f t="shared" si="26"/>
        <v>2760</v>
      </c>
      <c r="N540" s="39">
        <v>2760</v>
      </c>
      <c r="O540" s="39">
        <v>0</v>
      </c>
      <c r="P540" s="33">
        <v>0</v>
      </c>
    </row>
    <row r="541" spans="1:16" ht="24.95" customHeight="1" x14ac:dyDescent="0.2">
      <c r="A541" s="52" t="str">
        <f t="shared" si="24"/>
        <v>1441|1440011|43|2025|34713052000127|3937|169,7</v>
      </c>
      <c r="B541" s="52" t="str">
        <f t="shared" si="25"/>
        <v>1441|1440011|43|2025|2900</v>
      </c>
      <c r="C541" s="36">
        <v>1441</v>
      </c>
      <c r="D541" s="36">
        <v>1440011</v>
      </c>
      <c r="E541" s="36">
        <v>43</v>
      </c>
      <c r="F541" s="36">
        <v>2025</v>
      </c>
      <c r="G541" s="36">
        <v>34713052000127</v>
      </c>
      <c r="H541" s="37" t="s">
        <v>464</v>
      </c>
      <c r="I541" s="36">
        <v>3937</v>
      </c>
      <c r="J541" s="36" t="s">
        <v>313</v>
      </c>
      <c r="K541" s="38">
        <v>45789</v>
      </c>
      <c r="L541" s="36">
        <v>2900</v>
      </c>
      <c r="M541" s="73">
        <f t="shared" si="26"/>
        <v>169.7</v>
      </c>
      <c r="N541" s="39">
        <v>169.7</v>
      </c>
      <c r="O541" s="39">
        <v>0</v>
      </c>
      <c r="P541" s="33">
        <v>0</v>
      </c>
    </row>
    <row r="542" spans="1:16" ht="24.95" customHeight="1" x14ac:dyDescent="0.2">
      <c r="A542" s="52" t="str">
        <f t="shared" si="24"/>
        <v>1441|1440011|43|2025|34713052000127|3937|167,92</v>
      </c>
      <c r="B542" s="52" t="str">
        <f t="shared" si="25"/>
        <v>1441|1440011|43|2025|2901</v>
      </c>
      <c r="C542" s="36">
        <v>1441</v>
      </c>
      <c r="D542" s="36">
        <v>1440011</v>
      </c>
      <c r="E542" s="36">
        <v>43</v>
      </c>
      <c r="F542" s="36">
        <v>2025</v>
      </c>
      <c r="G542" s="36">
        <v>34713052000127</v>
      </c>
      <c r="H542" s="37" t="s">
        <v>464</v>
      </c>
      <c r="I542" s="36">
        <v>3937</v>
      </c>
      <c r="J542" s="36" t="s">
        <v>313</v>
      </c>
      <c r="K542" s="38">
        <v>45789</v>
      </c>
      <c r="L542" s="36">
        <v>2901</v>
      </c>
      <c r="M542" s="73">
        <f t="shared" si="26"/>
        <v>167.92</v>
      </c>
      <c r="N542" s="39">
        <v>167.92</v>
      </c>
      <c r="O542" s="39">
        <v>0</v>
      </c>
      <c r="P542" s="33">
        <v>0</v>
      </c>
    </row>
    <row r="543" spans="1:16" ht="24.95" customHeight="1" x14ac:dyDescent="0.2">
      <c r="A543" s="52" t="str">
        <f t="shared" si="24"/>
        <v>1441|1440011|43|2025|34713052000127|3937|218,37</v>
      </c>
      <c r="B543" s="52" t="str">
        <f t="shared" si="25"/>
        <v>1441|1440011|43|2025|2902</v>
      </c>
      <c r="C543" s="36">
        <v>1441</v>
      </c>
      <c r="D543" s="36">
        <v>1440011</v>
      </c>
      <c r="E543" s="36">
        <v>43</v>
      </c>
      <c r="F543" s="36">
        <v>2025</v>
      </c>
      <c r="G543" s="36">
        <v>34713052000127</v>
      </c>
      <c r="H543" s="37" t="s">
        <v>464</v>
      </c>
      <c r="I543" s="36">
        <v>3937</v>
      </c>
      <c r="J543" s="36" t="s">
        <v>313</v>
      </c>
      <c r="K543" s="38">
        <v>45789</v>
      </c>
      <c r="L543" s="36">
        <v>2902</v>
      </c>
      <c r="M543" s="73">
        <f t="shared" si="26"/>
        <v>218.37</v>
      </c>
      <c r="N543" s="39">
        <v>218.37</v>
      </c>
      <c r="O543" s="39">
        <v>0</v>
      </c>
      <c r="P543" s="33">
        <v>0</v>
      </c>
    </row>
    <row r="544" spans="1:16" ht="24.95" customHeight="1" x14ac:dyDescent="0.2">
      <c r="A544" s="52" t="str">
        <f t="shared" si="24"/>
        <v>1441|1440011|43|2025|34713052000127|3937|289,87</v>
      </c>
      <c r="B544" s="52" t="str">
        <f t="shared" si="25"/>
        <v>1441|1440011|43|2025|2903</v>
      </c>
      <c r="C544" s="36">
        <v>1441</v>
      </c>
      <c r="D544" s="36">
        <v>1440011</v>
      </c>
      <c r="E544" s="36">
        <v>43</v>
      </c>
      <c r="F544" s="36">
        <v>2025</v>
      </c>
      <c r="G544" s="36">
        <v>34713052000127</v>
      </c>
      <c r="H544" s="37" t="s">
        <v>464</v>
      </c>
      <c r="I544" s="36">
        <v>3937</v>
      </c>
      <c r="J544" s="36" t="s">
        <v>313</v>
      </c>
      <c r="K544" s="38">
        <v>45789</v>
      </c>
      <c r="L544" s="36">
        <v>2903</v>
      </c>
      <c r="M544" s="73">
        <f t="shared" si="26"/>
        <v>289.87</v>
      </c>
      <c r="N544" s="39">
        <v>289.87</v>
      </c>
      <c r="O544" s="39">
        <v>0</v>
      </c>
      <c r="P544" s="33">
        <v>0</v>
      </c>
    </row>
    <row r="545" spans="1:16" ht="24.95" customHeight="1" x14ac:dyDescent="0.2">
      <c r="A545" s="52" t="str">
        <f t="shared" si="24"/>
        <v>1441|1440011|43|2025|34713052000127|3937|275,6</v>
      </c>
      <c r="B545" s="52" t="str">
        <f t="shared" si="25"/>
        <v>1441|1440011|43|2025|2904</v>
      </c>
      <c r="C545" s="36">
        <v>1441</v>
      </c>
      <c r="D545" s="36">
        <v>1440011</v>
      </c>
      <c r="E545" s="36">
        <v>43</v>
      </c>
      <c r="F545" s="36">
        <v>2025</v>
      </c>
      <c r="G545" s="36">
        <v>34713052000127</v>
      </c>
      <c r="H545" s="37" t="s">
        <v>464</v>
      </c>
      <c r="I545" s="36">
        <v>3937</v>
      </c>
      <c r="J545" s="36" t="s">
        <v>313</v>
      </c>
      <c r="K545" s="38">
        <v>45789</v>
      </c>
      <c r="L545" s="36">
        <v>2904</v>
      </c>
      <c r="M545" s="73">
        <f t="shared" si="26"/>
        <v>275.60000000000002</v>
      </c>
      <c r="N545" s="39">
        <v>275.60000000000002</v>
      </c>
      <c r="O545" s="39">
        <v>0</v>
      </c>
      <c r="P545" s="33">
        <v>0</v>
      </c>
    </row>
    <row r="546" spans="1:16" ht="24.95" customHeight="1" x14ac:dyDescent="0.2">
      <c r="A546" s="52" t="str">
        <f t="shared" si="24"/>
        <v>1441|1440011|43|2025|34713052000127|3937|186,94</v>
      </c>
      <c r="B546" s="52" t="str">
        <f t="shared" si="25"/>
        <v>1441|1440011|43|2025|2905</v>
      </c>
      <c r="C546" s="36">
        <v>1441</v>
      </c>
      <c r="D546" s="36">
        <v>1440011</v>
      </c>
      <c r="E546" s="36">
        <v>43</v>
      </c>
      <c r="F546" s="36">
        <v>2025</v>
      </c>
      <c r="G546" s="36">
        <v>34713052000127</v>
      </c>
      <c r="H546" s="37" t="s">
        <v>464</v>
      </c>
      <c r="I546" s="36">
        <v>3937</v>
      </c>
      <c r="J546" s="36" t="s">
        <v>313</v>
      </c>
      <c r="K546" s="38">
        <v>45789</v>
      </c>
      <c r="L546" s="36">
        <v>2905</v>
      </c>
      <c r="M546" s="73">
        <f t="shared" si="26"/>
        <v>186.94</v>
      </c>
      <c r="N546" s="39">
        <v>186.94</v>
      </c>
      <c r="O546" s="39">
        <v>0</v>
      </c>
      <c r="P546" s="33">
        <v>0</v>
      </c>
    </row>
    <row r="547" spans="1:16" ht="24.95" customHeight="1" x14ac:dyDescent="0.2">
      <c r="A547" s="52" t="str">
        <f t="shared" si="24"/>
        <v>1441|1440011|43|2025|34713052000127|3937|198,04</v>
      </c>
      <c r="B547" s="52" t="str">
        <f t="shared" si="25"/>
        <v>1441|1440011|43|2025|2906</v>
      </c>
      <c r="C547" s="36">
        <v>1441</v>
      </c>
      <c r="D547" s="36">
        <v>1440011</v>
      </c>
      <c r="E547" s="36">
        <v>43</v>
      </c>
      <c r="F547" s="36">
        <v>2025</v>
      </c>
      <c r="G547" s="36">
        <v>34713052000127</v>
      </c>
      <c r="H547" s="37" t="s">
        <v>464</v>
      </c>
      <c r="I547" s="36">
        <v>3937</v>
      </c>
      <c r="J547" s="36" t="s">
        <v>313</v>
      </c>
      <c r="K547" s="38">
        <v>45789</v>
      </c>
      <c r="L547" s="36">
        <v>2906</v>
      </c>
      <c r="M547" s="73">
        <f t="shared" si="26"/>
        <v>198.04</v>
      </c>
      <c r="N547" s="39">
        <v>198.04</v>
      </c>
      <c r="O547" s="39">
        <v>0</v>
      </c>
      <c r="P547" s="33">
        <v>0</v>
      </c>
    </row>
    <row r="548" spans="1:16" ht="24.95" customHeight="1" x14ac:dyDescent="0.2">
      <c r="A548" s="52" t="str">
        <f t="shared" si="24"/>
        <v>1441|1440011|44|2025|33935294000100|3937|368,08</v>
      </c>
      <c r="B548" s="52" t="str">
        <f t="shared" si="25"/>
        <v>1441|1440011|44|2025|270</v>
      </c>
      <c r="C548" s="36">
        <v>1441</v>
      </c>
      <c r="D548" s="36">
        <v>1440011</v>
      </c>
      <c r="E548" s="36">
        <v>44</v>
      </c>
      <c r="F548" s="36">
        <v>2025</v>
      </c>
      <c r="G548" s="36">
        <v>33935294000100</v>
      </c>
      <c r="H548" s="37" t="s">
        <v>465</v>
      </c>
      <c r="I548" s="36">
        <v>3937</v>
      </c>
      <c r="J548" s="36" t="s">
        <v>313</v>
      </c>
      <c r="K548" s="38">
        <v>45782</v>
      </c>
      <c r="L548" s="36">
        <v>270</v>
      </c>
      <c r="M548" s="73">
        <f t="shared" si="26"/>
        <v>368.08</v>
      </c>
      <c r="N548" s="39">
        <v>368.08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1441|1440011|44|2025|33935294000100|3937|368,08</v>
      </c>
      <c r="B549" s="52" t="str">
        <f t="shared" si="25"/>
        <v>1441|1440011|44|2025|271</v>
      </c>
      <c r="C549" s="36">
        <v>1441</v>
      </c>
      <c r="D549" s="36">
        <v>1440011</v>
      </c>
      <c r="E549" s="36">
        <v>44</v>
      </c>
      <c r="F549" s="36">
        <v>2025</v>
      </c>
      <c r="G549" s="36">
        <v>33935294000100</v>
      </c>
      <c r="H549" s="37" t="s">
        <v>465</v>
      </c>
      <c r="I549" s="36">
        <v>3937</v>
      </c>
      <c r="J549" s="36" t="s">
        <v>313</v>
      </c>
      <c r="K549" s="38">
        <v>45782</v>
      </c>
      <c r="L549" s="36">
        <v>271</v>
      </c>
      <c r="M549" s="73">
        <f t="shared" si="26"/>
        <v>368.08</v>
      </c>
      <c r="N549" s="39">
        <v>368.08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1441|1440011|44|2025|33935294000100|3937|368,08</v>
      </c>
      <c r="B550" s="52" t="str">
        <f t="shared" si="25"/>
        <v>1441|1440011|44|2025|272</v>
      </c>
      <c r="C550" s="36">
        <v>1441</v>
      </c>
      <c r="D550" s="36">
        <v>1440011</v>
      </c>
      <c r="E550" s="36">
        <v>44</v>
      </c>
      <c r="F550" s="36">
        <v>2025</v>
      </c>
      <c r="G550" s="36">
        <v>33935294000100</v>
      </c>
      <c r="H550" s="37" t="s">
        <v>465</v>
      </c>
      <c r="I550" s="36">
        <v>3937</v>
      </c>
      <c r="J550" s="36" t="s">
        <v>313</v>
      </c>
      <c r="K550" s="38">
        <v>45782</v>
      </c>
      <c r="L550" s="36">
        <v>272</v>
      </c>
      <c r="M550" s="73">
        <f t="shared" si="26"/>
        <v>368.08</v>
      </c>
      <c r="N550" s="39">
        <v>368.08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1441|1440011|44|2025|33935294000100|3937|368,08</v>
      </c>
      <c r="B551" s="52" t="str">
        <f t="shared" si="25"/>
        <v>1441|1440011|44|2025|273</v>
      </c>
      <c r="C551" s="36">
        <v>1441</v>
      </c>
      <c r="D551" s="36">
        <v>1440011</v>
      </c>
      <c r="E551" s="36">
        <v>44</v>
      </c>
      <c r="F551" s="36">
        <v>2025</v>
      </c>
      <c r="G551" s="36">
        <v>33935294000100</v>
      </c>
      <c r="H551" s="37" t="s">
        <v>465</v>
      </c>
      <c r="I551" s="36">
        <v>3937</v>
      </c>
      <c r="J551" s="36" t="s">
        <v>313</v>
      </c>
      <c r="K551" s="38">
        <v>45782</v>
      </c>
      <c r="L551" s="36">
        <v>273</v>
      </c>
      <c r="M551" s="73">
        <f t="shared" si="26"/>
        <v>368.08</v>
      </c>
      <c r="N551" s="39">
        <v>368.08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1441|1440011|44|2025|33935294000100|3937|368,08</v>
      </c>
      <c r="B552" s="52" t="str">
        <f t="shared" si="25"/>
        <v>1441|1440011|44|2025|274</v>
      </c>
      <c r="C552" s="36">
        <v>1441</v>
      </c>
      <c r="D552" s="36">
        <v>1440011</v>
      </c>
      <c r="E552" s="36">
        <v>44</v>
      </c>
      <c r="F552" s="36">
        <v>2025</v>
      </c>
      <c r="G552" s="36">
        <v>33935294000100</v>
      </c>
      <c r="H552" s="37" t="s">
        <v>465</v>
      </c>
      <c r="I552" s="36">
        <v>3937</v>
      </c>
      <c r="J552" s="36" t="s">
        <v>313</v>
      </c>
      <c r="K552" s="38">
        <v>45782</v>
      </c>
      <c r="L552" s="36">
        <v>274</v>
      </c>
      <c r="M552" s="73">
        <f t="shared" si="26"/>
        <v>368.08</v>
      </c>
      <c r="N552" s="39">
        <v>368.08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1441|1440011|44|2025|33935294000100|3937|368,08</v>
      </c>
      <c r="B553" s="52" t="str">
        <f t="shared" si="25"/>
        <v>1441|1440011|44|2025|283</v>
      </c>
      <c r="C553" s="36">
        <v>1441</v>
      </c>
      <c r="D553" s="36">
        <v>1440011</v>
      </c>
      <c r="E553" s="36">
        <v>44</v>
      </c>
      <c r="F553" s="36">
        <v>2025</v>
      </c>
      <c r="G553" s="36">
        <v>33935294000100</v>
      </c>
      <c r="H553" s="37" t="s">
        <v>465</v>
      </c>
      <c r="I553" s="36">
        <v>3937</v>
      </c>
      <c r="J553" s="36" t="s">
        <v>313</v>
      </c>
      <c r="K553" s="38">
        <v>45807</v>
      </c>
      <c r="L553" s="36">
        <v>283</v>
      </c>
      <c r="M553" s="73">
        <f t="shared" si="26"/>
        <v>368.08</v>
      </c>
      <c r="N553" s="39">
        <v>368.08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1441|1440011|44|2025|33935294000100|3937|368,08</v>
      </c>
      <c r="B554" s="52" t="str">
        <f t="shared" si="25"/>
        <v>1441|1440011|44|2025|284</v>
      </c>
      <c r="C554" s="36">
        <v>1441</v>
      </c>
      <c r="D554" s="36">
        <v>1440011</v>
      </c>
      <c r="E554" s="36">
        <v>44</v>
      </c>
      <c r="F554" s="36">
        <v>2025</v>
      </c>
      <c r="G554" s="36">
        <v>33935294000100</v>
      </c>
      <c r="H554" s="37" t="s">
        <v>465</v>
      </c>
      <c r="I554" s="36">
        <v>3937</v>
      </c>
      <c r="J554" s="36" t="s">
        <v>313</v>
      </c>
      <c r="K554" s="38">
        <v>45807</v>
      </c>
      <c r="L554" s="36">
        <v>284</v>
      </c>
      <c r="M554" s="73">
        <f t="shared" si="26"/>
        <v>368.08</v>
      </c>
      <c r="N554" s="39">
        <v>368.08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1441|1440011|44|2025|33935294000100|3937|368,08</v>
      </c>
      <c r="B555" s="52" t="str">
        <f t="shared" si="25"/>
        <v>1441|1440011|44|2025|285</v>
      </c>
      <c r="C555" s="36">
        <v>1441</v>
      </c>
      <c r="D555" s="36">
        <v>1440011</v>
      </c>
      <c r="E555" s="36">
        <v>44</v>
      </c>
      <c r="F555" s="36">
        <v>2025</v>
      </c>
      <c r="G555" s="36">
        <v>33935294000100</v>
      </c>
      <c r="H555" s="37" t="s">
        <v>465</v>
      </c>
      <c r="I555" s="36">
        <v>3937</v>
      </c>
      <c r="J555" s="36" t="s">
        <v>313</v>
      </c>
      <c r="K555" s="38">
        <v>45807</v>
      </c>
      <c r="L555" s="36">
        <v>285</v>
      </c>
      <c r="M555" s="73">
        <f t="shared" si="26"/>
        <v>368.08</v>
      </c>
      <c r="N555" s="39">
        <v>368.08</v>
      </c>
      <c r="O555" s="39">
        <v>0</v>
      </c>
      <c r="P555" s="33">
        <v>0</v>
      </c>
    </row>
    <row r="556" spans="1:16" ht="24.95" customHeight="1" x14ac:dyDescent="0.2">
      <c r="A556" s="52" t="str">
        <f t="shared" si="24"/>
        <v>1441|1440011|44|2025|33935294000100|3937|368,08</v>
      </c>
      <c r="B556" s="52" t="str">
        <f t="shared" si="25"/>
        <v>1441|1440011|44|2025|286</v>
      </c>
      <c r="C556" s="36">
        <v>1441</v>
      </c>
      <c r="D556" s="36">
        <v>1440011</v>
      </c>
      <c r="E556" s="36">
        <v>44</v>
      </c>
      <c r="F556" s="36">
        <v>2025</v>
      </c>
      <c r="G556" s="36">
        <v>33935294000100</v>
      </c>
      <c r="H556" s="37" t="s">
        <v>465</v>
      </c>
      <c r="I556" s="36">
        <v>3937</v>
      </c>
      <c r="J556" s="36" t="s">
        <v>313</v>
      </c>
      <c r="K556" s="38">
        <v>45807</v>
      </c>
      <c r="L556" s="36">
        <v>286</v>
      </c>
      <c r="M556" s="73">
        <f t="shared" si="26"/>
        <v>368.08</v>
      </c>
      <c r="N556" s="39">
        <v>368.08</v>
      </c>
      <c r="O556" s="39">
        <v>0</v>
      </c>
      <c r="P556" s="33">
        <v>0</v>
      </c>
    </row>
    <row r="557" spans="1:16" ht="24.95" customHeight="1" x14ac:dyDescent="0.2">
      <c r="A557" s="52" t="str">
        <f t="shared" si="24"/>
        <v>1441|1440011|44|2025|33935294000100|3937|368,08</v>
      </c>
      <c r="B557" s="52" t="str">
        <f t="shared" si="25"/>
        <v>1441|1440011|44|2025|287</v>
      </c>
      <c r="C557" s="36">
        <v>1441</v>
      </c>
      <c r="D557" s="36">
        <v>1440011</v>
      </c>
      <c r="E557" s="36">
        <v>44</v>
      </c>
      <c r="F557" s="36">
        <v>2025</v>
      </c>
      <c r="G557" s="36">
        <v>33935294000100</v>
      </c>
      <c r="H557" s="37" t="s">
        <v>465</v>
      </c>
      <c r="I557" s="36">
        <v>3937</v>
      </c>
      <c r="J557" s="36" t="s">
        <v>313</v>
      </c>
      <c r="K557" s="38">
        <v>45807</v>
      </c>
      <c r="L557" s="36">
        <v>287</v>
      </c>
      <c r="M557" s="73">
        <f t="shared" si="26"/>
        <v>368.08</v>
      </c>
      <c r="N557" s="39">
        <v>368.08</v>
      </c>
      <c r="O557" s="39">
        <v>0</v>
      </c>
      <c r="P557" s="33">
        <v>0</v>
      </c>
    </row>
    <row r="558" spans="1:16" ht="24.95" customHeight="1" x14ac:dyDescent="0.2">
      <c r="A558" s="52" t="str">
        <f t="shared" si="24"/>
        <v>1441|1440011|45|2025|429764000105|3937|4175,41</v>
      </c>
      <c r="B558" s="52" t="str">
        <f t="shared" si="25"/>
        <v>1441|1440011|45|2025|2792</v>
      </c>
      <c r="C558" s="36">
        <v>1441</v>
      </c>
      <c r="D558" s="36">
        <v>1440011</v>
      </c>
      <c r="E558" s="36">
        <v>45</v>
      </c>
      <c r="F558" s="36">
        <v>2025</v>
      </c>
      <c r="G558" s="36">
        <v>429764000105</v>
      </c>
      <c r="H558" s="37" t="s">
        <v>466</v>
      </c>
      <c r="I558" s="36">
        <v>3937</v>
      </c>
      <c r="J558" s="36" t="s">
        <v>313</v>
      </c>
      <c r="K558" s="38">
        <v>45785</v>
      </c>
      <c r="L558" s="36">
        <v>2792</v>
      </c>
      <c r="M558" s="73">
        <f t="shared" si="26"/>
        <v>4175.41</v>
      </c>
      <c r="N558" s="39">
        <v>4175.41</v>
      </c>
      <c r="O558" s="39">
        <v>0</v>
      </c>
      <c r="P558" s="33">
        <v>0</v>
      </c>
    </row>
    <row r="559" spans="1:16" ht="24.95" customHeight="1" x14ac:dyDescent="0.2">
      <c r="A559" s="52" t="str">
        <f t="shared" si="24"/>
        <v>1441|1440011|45|2025|429764000105|3937|4613,76</v>
      </c>
      <c r="B559" s="52" t="str">
        <f t="shared" si="25"/>
        <v>1441|1440011|45|2025|3594</v>
      </c>
      <c r="C559" s="36">
        <v>1441</v>
      </c>
      <c r="D559" s="36">
        <v>1440011</v>
      </c>
      <c r="E559" s="36">
        <v>45</v>
      </c>
      <c r="F559" s="36">
        <v>2025</v>
      </c>
      <c r="G559" s="36">
        <v>429764000105</v>
      </c>
      <c r="H559" s="37" t="s">
        <v>466</v>
      </c>
      <c r="I559" s="36">
        <v>3937</v>
      </c>
      <c r="J559" s="36" t="s">
        <v>313</v>
      </c>
      <c r="K559" s="38">
        <v>45813</v>
      </c>
      <c r="L559" s="36">
        <v>3594</v>
      </c>
      <c r="M559" s="73">
        <f t="shared" si="26"/>
        <v>4613.76</v>
      </c>
      <c r="N559" s="39">
        <v>4613.76</v>
      </c>
      <c r="O559" s="39">
        <v>0</v>
      </c>
      <c r="P559" s="33">
        <v>0</v>
      </c>
    </row>
    <row r="560" spans="1:16" ht="24.95" customHeight="1" x14ac:dyDescent="0.2">
      <c r="A560" s="52" t="str">
        <f t="shared" si="24"/>
        <v>1441|1440011|46|2025|52415757000140|3937|975,16</v>
      </c>
      <c r="B560" s="52" t="str">
        <f t="shared" si="25"/>
        <v>1441|1440011|46|2025|2959</v>
      </c>
      <c r="C560" s="36">
        <v>1441</v>
      </c>
      <c r="D560" s="36">
        <v>1440011</v>
      </c>
      <c r="E560" s="36">
        <v>46</v>
      </c>
      <c r="F560" s="36">
        <v>2025</v>
      </c>
      <c r="G560" s="36">
        <v>52415757000140</v>
      </c>
      <c r="H560" s="37" t="s">
        <v>467</v>
      </c>
      <c r="I560" s="36">
        <v>3937</v>
      </c>
      <c r="J560" s="36" t="s">
        <v>313</v>
      </c>
      <c r="K560" s="38">
        <v>45790</v>
      </c>
      <c r="L560" s="36">
        <v>2959</v>
      </c>
      <c r="M560" s="73">
        <f t="shared" si="26"/>
        <v>975.16</v>
      </c>
      <c r="N560" s="39">
        <v>975.16</v>
      </c>
      <c r="O560" s="39">
        <v>0</v>
      </c>
      <c r="P560" s="33">
        <v>0</v>
      </c>
    </row>
    <row r="561" spans="1:16" ht="24.95" customHeight="1" x14ac:dyDescent="0.2">
      <c r="A561" s="52" t="str">
        <f t="shared" si="24"/>
        <v>1441|1440011|48|2025|23732170000166|3937|1207,08</v>
      </c>
      <c r="B561" s="52" t="str">
        <f t="shared" si="25"/>
        <v>1441|1440011|48|2025|2796</v>
      </c>
      <c r="C561" s="36">
        <v>1441</v>
      </c>
      <c r="D561" s="36">
        <v>1440011</v>
      </c>
      <c r="E561" s="36">
        <v>48</v>
      </c>
      <c r="F561" s="36">
        <v>2025</v>
      </c>
      <c r="G561" s="36">
        <v>23732170000166</v>
      </c>
      <c r="H561" s="37" t="s">
        <v>205</v>
      </c>
      <c r="I561" s="36">
        <v>3937</v>
      </c>
      <c r="J561" s="36" t="s">
        <v>313</v>
      </c>
      <c r="K561" s="38">
        <v>45785</v>
      </c>
      <c r="L561" s="36">
        <v>2796</v>
      </c>
      <c r="M561" s="73">
        <f t="shared" si="26"/>
        <v>1207.08</v>
      </c>
      <c r="N561" s="39">
        <v>1207.08</v>
      </c>
      <c r="O561" s="39">
        <v>0</v>
      </c>
      <c r="P561" s="33">
        <v>0</v>
      </c>
    </row>
    <row r="562" spans="1:16" ht="24.95" customHeight="1" x14ac:dyDescent="0.2">
      <c r="A562" s="52" t="str">
        <f t="shared" si="24"/>
        <v>1441|1440011|48|2025|23732170000166|3937|1406,02</v>
      </c>
      <c r="B562" s="52" t="str">
        <f t="shared" si="25"/>
        <v>1441|1440011|48|2025|3514</v>
      </c>
      <c r="C562" s="36">
        <v>1441</v>
      </c>
      <c r="D562" s="36">
        <v>1440011</v>
      </c>
      <c r="E562" s="36">
        <v>48</v>
      </c>
      <c r="F562" s="36">
        <v>2025</v>
      </c>
      <c r="G562" s="36">
        <v>23732170000166</v>
      </c>
      <c r="H562" s="37" t="s">
        <v>205</v>
      </c>
      <c r="I562" s="36">
        <v>3937</v>
      </c>
      <c r="J562" s="36" t="s">
        <v>313</v>
      </c>
      <c r="K562" s="38">
        <v>45811</v>
      </c>
      <c r="L562" s="36">
        <v>3514</v>
      </c>
      <c r="M562" s="73">
        <f t="shared" si="26"/>
        <v>1406.02</v>
      </c>
      <c r="N562" s="39">
        <v>1406.02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1441|1440011|49|2025|34975444000164|3937|894,2</v>
      </c>
      <c r="B563" s="52" t="str">
        <f t="shared" si="25"/>
        <v>1441|1440011|49|2025|2649</v>
      </c>
      <c r="C563" s="36">
        <v>1441</v>
      </c>
      <c r="D563" s="36">
        <v>1440011</v>
      </c>
      <c r="E563" s="36">
        <v>49</v>
      </c>
      <c r="F563" s="36">
        <v>2025</v>
      </c>
      <c r="G563" s="36">
        <v>34975444000164</v>
      </c>
      <c r="H563" s="37" t="s">
        <v>211</v>
      </c>
      <c r="I563" s="36">
        <v>3937</v>
      </c>
      <c r="J563" s="36" t="s">
        <v>313</v>
      </c>
      <c r="K563" s="38">
        <v>45782</v>
      </c>
      <c r="L563" s="36">
        <v>2649</v>
      </c>
      <c r="M563" s="73">
        <f t="shared" si="26"/>
        <v>894.2</v>
      </c>
      <c r="N563" s="39">
        <v>894.2</v>
      </c>
      <c r="O563" s="39">
        <v>0</v>
      </c>
      <c r="P563" s="33">
        <v>0</v>
      </c>
    </row>
    <row r="564" spans="1:16" ht="24.95" customHeight="1" x14ac:dyDescent="0.2">
      <c r="A564" s="52" t="str">
        <f t="shared" si="24"/>
        <v>1441|1440011|49|2025|34975444000164|3937|894,2</v>
      </c>
      <c r="B564" s="52" t="str">
        <f t="shared" si="25"/>
        <v>1441|1440011|49|2025|3441</v>
      </c>
      <c r="C564" s="36">
        <v>1441</v>
      </c>
      <c r="D564" s="36">
        <v>1440011</v>
      </c>
      <c r="E564" s="36">
        <v>49</v>
      </c>
      <c r="F564" s="36">
        <v>2025</v>
      </c>
      <c r="G564" s="36">
        <v>34975444000164</v>
      </c>
      <c r="H564" s="37" t="s">
        <v>211</v>
      </c>
      <c r="I564" s="36">
        <v>3937</v>
      </c>
      <c r="J564" s="36" t="s">
        <v>313</v>
      </c>
      <c r="K564" s="38">
        <v>45810</v>
      </c>
      <c r="L564" s="36">
        <v>3441</v>
      </c>
      <c r="M564" s="73">
        <f t="shared" si="26"/>
        <v>894.2</v>
      </c>
      <c r="N564" s="39">
        <v>894.2</v>
      </c>
      <c r="O564" s="39">
        <v>0</v>
      </c>
      <c r="P564" s="33">
        <v>0</v>
      </c>
    </row>
    <row r="565" spans="1:16" ht="24.95" customHeight="1" x14ac:dyDescent="0.2">
      <c r="A565" s="52" t="str">
        <f t="shared" si="24"/>
        <v>1441|1440011|51|2025|91352053691|3622|748,42</v>
      </c>
      <c r="B565" s="52" t="str">
        <f t="shared" si="25"/>
        <v>1441|1440011|51|2025|3053</v>
      </c>
      <c r="C565" s="36">
        <v>1441</v>
      </c>
      <c r="D565" s="36">
        <v>1440011</v>
      </c>
      <c r="E565" s="36">
        <v>51</v>
      </c>
      <c r="F565" s="36">
        <v>2025</v>
      </c>
      <c r="G565" s="36">
        <v>91352053691</v>
      </c>
      <c r="H565" s="37" t="s">
        <v>165</v>
      </c>
      <c r="I565" s="36">
        <v>3622</v>
      </c>
      <c r="J565" s="36" t="s">
        <v>314</v>
      </c>
      <c r="K565" s="38">
        <v>45792</v>
      </c>
      <c r="L565" s="36">
        <v>3053</v>
      </c>
      <c r="M565" s="73">
        <f t="shared" si="26"/>
        <v>748.42</v>
      </c>
      <c r="N565" s="39">
        <v>748.42</v>
      </c>
      <c r="O565" s="39">
        <v>0</v>
      </c>
      <c r="P565" s="33">
        <v>0</v>
      </c>
    </row>
    <row r="566" spans="1:16" ht="24.95" customHeight="1" x14ac:dyDescent="0.2">
      <c r="A566" s="52" t="str">
        <f t="shared" si="24"/>
        <v>1441|1440011|51|2025|91352053691|3622|644,47</v>
      </c>
      <c r="B566" s="52" t="str">
        <f t="shared" si="25"/>
        <v>1441|1440011|51|2025|3749</v>
      </c>
      <c r="C566" s="36">
        <v>1441</v>
      </c>
      <c r="D566" s="36">
        <v>1440011</v>
      </c>
      <c r="E566" s="36">
        <v>51</v>
      </c>
      <c r="F566" s="36">
        <v>2025</v>
      </c>
      <c r="G566" s="36">
        <v>91352053691</v>
      </c>
      <c r="H566" s="37" t="s">
        <v>165</v>
      </c>
      <c r="I566" s="36">
        <v>3622</v>
      </c>
      <c r="J566" s="36" t="s">
        <v>314</v>
      </c>
      <c r="K566" s="38">
        <v>45818</v>
      </c>
      <c r="L566" s="36">
        <v>3749</v>
      </c>
      <c r="M566" s="73">
        <f t="shared" si="26"/>
        <v>644.47</v>
      </c>
      <c r="N566" s="39">
        <v>644.47</v>
      </c>
      <c r="O566" s="39">
        <v>0</v>
      </c>
      <c r="P566" s="33">
        <v>0</v>
      </c>
    </row>
    <row r="567" spans="1:16" ht="24.95" customHeight="1" x14ac:dyDescent="0.2">
      <c r="A567" s="52" t="str">
        <f t="shared" si="24"/>
        <v>1441|1440011|52|2025|73060178615|3622|300</v>
      </c>
      <c r="B567" s="52" t="str">
        <f t="shared" si="25"/>
        <v>1441|1440011|52|2025|2666</v>
      </c>
      <c r="C567" s="36">
        <v>1441</v>
      </c>
      <c r="D567" s="36">
        <v>1440011</v>
      </c>
      <c r="E567" s="36">
        <v>52</v>
      </c>
      <c r="F567" s="36">
        <v>2025</v>
      </c>
      <c r="G567" s="36">
        <v>73060178615</v>
      </c>
      <c r="H567" s="37" t="s">
        <v>169</v>
      </c>
      <c r="I567" s="36">
        <v>3622</v>
      </c>
      <c r="J567" s="36" t="s">
        <v>314</v>
      </c>
      <c r="K567" s="38">
        <v>45783</v>
      </c>
      <c r="L567" s="36">
        <v>2666</v>
      </c>
      <c r="M567" s="73">
        <f t="shared" si="26"/>
        <v>300</v>
      </c>
      <c r="N567" s="39">
        <v>300</v>
      </c>
      <c r="O567" s="39">
        <v>0</v>
      </c>
      <c r="P567" s="33">
        <v>0</v>
      </c>
    </row>
    <row r="568" spans="1:16" ht="24.95" customHeight="1" x14ac:dyDescent="0.2">
      <c r="A568" s="52" t="str">
        <f t="shared" si="24"/>
        <v>1441|1440011|52|2025|73060178615|3622|300</v>
      </c>
      <c r="B568" s="52" t="str">
        <f t="shared" si="25"/>
        <v>1441|1440011|52|2025|3516</v>
      </c>
      <c r="C568" s="36">
        <v>1441</v>
      </c>
      <c r="D568" s="36">
        <v>1440011</v>
      </c>
      <c r="E568" s="36">
        <v>52</v>
      </c>
      <c r="F568" s="36">
        <v>2025</v>
      </c>
      <c r="G568" s="36">
        <v>73060178615</v>
      </c>
      <c r="H568" s="37" t="s">
        <v>169</v>
      </c>
      <c r="I568" s="36">
        <v>3622</v>
      </c>
      <c r="J568" s="36" t="s">
        <v>314</v>
      </c>
      <c r="K568" s="38">
        <v>45811</v>
      </c>
      <c r="L568" s="36">
        <v>3516</v>
      </c>
      <c r="M568" s="73">
        <f t="shared" si="26"/>
        <v>300</v>
      </c>
      <c r="N568" s="39">
        <v>300</v>
      </c>
      <c r="O568" s="39">
        <v>0</v>
      </c>
      <c r="P568" s="33">
        <v>0</v>
      </c>
    </row>
    <row r="569" spans="1:16" ht="24.95" customHeight="1" x14ac:dyDescent="0.2">
      <c r="A569" s="52" t="str">
        <f t="shared" si="24"/>
        <v>1441|1440011|54|2025|24596892687|3622|86,78</v>
      </c>
      <c r="B569" s="52" t="str">
        <f t="shared" si="25"/>
        <v>1441|1440011|54|2025|3282</v>
      </c>
      <c r="C569" s="36">
        <v>1441</v>
      </c>
      <c r="D569" s="36">
        <v>1440011</v>
      </c>
      <c r="E569" s="36">
        <v>54</v>
      </c>
      <c r="F569" s="36">
        <v>2025</v>
      </c>
      <c r="G569" s="36">
        <v>24596892687</v>
      </c>
      <c r="H569" s="37" t="s">
        <v>180</v>
      </c>
      <c r="I569" s="36">
        <v>3622</v>
      </c>
      <c r="J569" s="36" t="s">
        <v>314</v>
      </c>
      <c r="K569" s="38">
        <v>45805</v>
      </c>
      <c r="L569" s="36">
        <v>3282</v>
      </c>
      <c r="M569" s="73">
        <f t="shared" si="26"/>
        <v>86.78</v>
      </c>
      <c r="N569" s="39">
        <v>86.78</v>
      </c>
      <c r="O569" s="39">
        <v>0</v>
      </c>
      <c r="P569" s="33">
        <v>0</v>
      </c>
    </row>
    <row r="570" spans="1:16" ht="24.95" customHeight="1" x14ac:dyDescent="0.2">
      <c r="A570" s="52" t="str">
        <f t="shared" si="24"/>
        <v>1441|1440011|55|2025|52078371000190|3919|466</v>
      </c>
      <c r="B570" s="52" t="str">
        <f t="shared" si="25"/>
        <v>1441|1440011|55|2025|3212</v>
      </c>
      <c r="C570" s="36">
        <v>1441</v>
      </c>
      <c r="D570" s="36">
        <v>1440011</v>
      </c>
      <c r="E570" s="36">
        <v>55</v>
      </c>
      <c r="F570" s="36">
        <v>2025</v>
      </c>
      <c r="G570" s="36">
        <v>52078371000190</v>
      </c>
      <c r="H570" s="37" t="s">
        <v>123</v>
      </c>
      <c r="I570" s="36">
        <v>3919</v>
      </c>
      <c r="J570" s="36" t="s">
        <v>313</v>
      </c>
      <c r="K570" s="38">
        <v>45798</v>
      </c>
      <c r="L570" s="36">
        <v>3212</v>
      </c>
      <c r="M570" s="73">
        <f t="shared" si="26"/>
        <v>466</v>
      </c>
      <c r="N570" s="39">
        <v>466</v>
      </c>
      <c r="O570" s="39">
        <v>0</v>
      </c>
      <c r="P570" s="33">
        <v>0</v>
      </c>
    </row>
    <row r="571" spans="1:16" ht="24.95" customHeight="1" x14ac:dyDescent="0.2">
      <c r="A571" s="52" t="str">
        <f t="shared" si="24"/>
        <v>1441|1440011|56|2025|56009074000143|3937|213,75</v>
      </c>
      <c r="B571" s="52" t="str">
        <f t="shared" si="25"/>
        <v>1441|1440011|56|2025|2988</v>
      </c>
      <c r="C571" s="36">
        <v>1441</v>
      </c>
      <c r="D571" s="36">
        <v>1440011</v>
      </c>
      <c r="E571" s="36">
        <v>56</v>
      </c>
      <c r="F571" s="36">
        <v>2025</v>
      </c>
      <c r="G571" s="36">
        <v>56009074000143</v>
      </c>
      <c r="H571" s="37" t="s">
        <v>468</v>
      </c>
      <c r="I571" s="36">
        <v>3937</v>
      </c>
      <c r="J571" s="36" t="s">
        <v>313</v>
      </c>
      <c r="K571" s="38">
        <v>45790</v>
      </c>
      <c r="L571" s="36">
        <v>2988</v>
      </c>
      <c r="M571" s="73">
        <f t="shared" si="26"/>
        <v>213.75</v>
      </c>
      <c r="N571" s="39">
        <v>213.75</v>
      </c>
      <c r="O571" s="39">
        <v>0</v>
      </c>
      <c r="P571" s="33">
        <v>0</v>
      </c>
    </row>
    <row r="572" spans="1:16" ht="24.95" customHeight="1" x14ac:dyDescent="0.2">
      <c r="A572" s="52" t="str">
        <f t="shared" si="24"/>
        <v>1441|1440011|56|2025|56009074000143|3937|213,75</v>
      </c>
      <c r="B572" s="52" t="str">
        <f t="shared" si="25"/>
        <v>1441|1440011|56|2025|3576</v>
      </c>
      <c r="C572" s="36">
        <v>1441</v>
      </c>
      <c r="D572" s="36">
        <v>1440011</v>
      </c>
      <c r="E572" s="36">
        <v>56</v>
      </c>
      <c r="F572" s="36">
        <v>2025</v>
      </c>
      <c r="G572" s="36">
        <v>56009074000143</v>
      </c>
      <c r="H572" s="37" t="s">
        <v>468</v>
      </c>
      <c r="I572" s="36">
        <v>3937</v>
      </c>
      <c r="J572" s="36" t="s">
        <v>313</v>
      </c>
      <c r="K572" s="38">
        <v>45812</v>
      </c>
      <c r="L572" s="36">
        <v>3576</v>
      </c>
      <c r="M572" s="73">
        <f t="shared" si="26"/>
        <v>213.75</v>
      </c>
      <c r="N572" s="39">
        <v>213.75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1441|1440011|57|2025|1017250000105|3304|18831,82</v>
      </c>
      <c r="B573" s="52" t="str">
        <f t="shared" si="25"/>
        <v>1441|1440011|57|2025|3089</v>
      </c>
      <c r="C573" s="36">
        <v>1441</v>
      </c>
      <c r="D573" s="36">
        <v>1440011</v>
      </c>
      <c r="E573" s="36">
        <v>57</v>
      </c>
      <c r="F573" s="36">
        <v>2025</v>
      </c>
      <c r="G573" s="36">
        <v>1017250000105</v>
      </c>
      <c r="H573" s="37" t="s">
        <v>118</v>
      </c>
      <c r="I573" s="36">
        <v>3304</v>
      </c>
      <c r="J573" s="36" t="s">
        <v>312</v>
      </c>
      <c r="K573" s="38">
        <v>45793</v>
      </c>
      <c r="L573" s="36">
        <v>3089</v>
      </c>
      <c r="M573" s="73">
        <f t="shared" si="26"/>
        <v>18831.82</v>
      </c>
      <c r="N573" s="39">
        <v>18372.77</v>
      </c>
      <c r="O573" s="39">
        <v>459.05</v>
      </c>
      <c r="P573" s="33">
        <v>0</v>
      </c>
    </row>
    <row r="574" spans="1:16" ht="24.95" customHeight="1" x14ac:dyDescent="0.2">
      <c r="A574" s="52" t="str">
        <f t="shared" si="24"/>
        <v>1441|1440011|57|2025|1017250000105|3304|8936,76</v>
      </c>
      <c r="B574" s="52" t="str">
        <f t="shared" si="25"/>
        <v>1441|1440011|57|2025|3091</v>
      </c>
      <c r="C574" s="36">
        <v>1441</v>
      </c>
      <c r="D574" s="36">
        <v>1440011</v>
      </c>
      <c r="E574" s="36">
        <v>57</v>
      </c>
      <c r="F574" s="36">
        <v>2025</v>
      </c>
      <c r="G574" s="36">
        <v>1017250000105</v>
      </c>
      <c r="H574" s="37" t="s">
        <v>118</v>
      </c>
      <c r="I574" s="36">
        <v>3304</v>
      </c>
      <c r="J574" s="36" t="s">
        <v>312</v>
      </c>
      <c r="K574" s="38">
        <v>45793</v>
      </c>
      <c r="L574" s="36">
        <v>3091</v>
      </c>
      <c r="M574" s="73">
        <f t="shared" si="26"/>
        <v>8936.76</v>
      </c>
      <c r="N574" s="39">
        <v>8717.1</v>
      </c>
      <c r="O574" s="39">
        <v>219.66</v>
      </c>
      <c r="P574" s="33">
        <v>0</v>
      </c>
    </row>
    <row r="575" spans="1:16" ht="24.95" customHeight="1" x14ac:dyDescent="0.2">
      <c r="A575" s="52" t="str">
        <f t="shared" si="24"/>
        <v>1441|1440011|64|2025|26791960663|3611|4899,17</v>
      </c>
      <c r="B575" s="52" t="str">
        <f t="shared" si="25"/>
        <v>1441|1440011|64|2025|2891</v>
      </c>
      <c r="C575" s="36">
        <v>1441</v>
      </c>
      <c r="D575" s="36">
        <v>1440011</v>
      </c>
      <c r="E575" s="36">
        <v>64</v>
      </c>
      <c r="F575" s="36">
        <v>2025</v>
      </c>
      <c r="G575" s="36">
        <v>26791960663</v>
      </c>
      <c r="H575" s="37" t="s">
        <v>125</v>
      </c>
      <c r="I575" s="36">
        <v>3611</v>
      </c>
      <c r="J575" s="36" t="s">
        <v>314</v>
      </c>
      <c r="K575" s="38">
        <v>45789</v>
      </c>
      <c r="L575" s="36">
        <v>2891</v>
      </c>
      <c r="M575" s="73">
        <f t="shared" si="26"/>
        <v>4899.17</v>
      </c>
      <c r="N575" s="39">
        <v>4586.71</v>
      </c>
      <c r="O575" s="39">
        <v>312.45999999999998</v>
      </c>
      <c r="P575" s="33">
        <v>0</v>
      </c>
    </row>
    <row r="576" spans="1:16" ht="24.95" customHeight="1" x14ac:dyDescent="0.2">
      <c r="A576" s="52" t="str">
        <f t="shared" si="24"/>
        <v>1441|1440011|64|2025|26791960663|3611|22,26</v>
      </c>
      <c r="B576" s="52" t="str">
        <f t="shared" si="25"/>
        <v>1441|1440011|64|2025|3101</v>
      </c>
      <c r="C576" s="36">
        <v>1441</v>
      </c>
      <c r="D576" s="36">
        <v>1440011</v>
      </c>
      <c r="E576" s="36">
        <v>64</v>
      </c>
      <c r="F576" s="36">
        <v>2025</v>
      </c>
      <c r="G576" s="36">
        <v>26791960663</v>
      </c>
      <c r="H576" s="37" t="s">
        <v>125</v>
      </c>
      <c r="I576" s="36">
        <v>3611</v>
      </c>
      <c r="J576" s="36" t="s">
        <v>314</v>
      </c>
      <c r="K576" s="38">
        <v>45793</v>
      </c>
      <c r="L576" s="36">
        <v>3101</v>
      </c>
      <c r="M576" s="73">
        <f t="shared" si="26"/>
        <v>22.26</v>
      </c>
      <c r="N576" s="39">
        <v>22.26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1441|1440011|64|2025|26791960663|3611|4899,17</v>
      </c>
      <c r="B577" s="52" t="str">
        <f t="shared" si="25"/>
        <v>1441|1440011|64|2025|3702</v>
      </c>
      <c r="C577" s="36">
        <v>1441</v>
      </c>
      <c r="D577" s="36">
        <v>1440011</v>
      </c>
      <c r="E577" s="36">
        <v>64</v>
      </c>
      <c r="F577" s="36">
        <v>2025</v>
      </c>
      <c r="G577" s="36">
        <v>26791960663</v>
      </c>
      <c r="H577" s="37" t="s">
        <v>125</v>
      </c>
      <c r="I577" s="36">
        <v>3611</v>
      </c>
      <c r="J577" s="36" t="s">
        <v>314</v>
      </c>
      <c r="K577" s="38">
        <v>45818</v>
      </c>
      <c r="L577" s="36">
        <v>3702</v>
      </c>
      <c r="M577" s="73">
        <f t="shared" si="26"/>
        <v>4899.17</v>
      </c>
      <c r="N577" s="39">
        <v>4608.97</v>
      </c>
      <c r="O577" s="39">
        <v>290.2</v>
      </c>
      <c r="P577" s="33">
        <v>0</v>
      </c>
    </row>
    <row r="578" spans="1:16" ht="24.95" customHeight="1" x14ac:dyDescent="0.2">
      <c r="A578" s="52" t="str">
        <f t="shared" si="24"/>
        <v>1441|1440011|65|2025|96593172804|3611|1641,68</v>
      </c>
      <c r="B578" s="52" t="str">
        <f t="shared" si="25"/>
        <v>1441|1440011|65|2025|2892</v>
      </c>
      <c r="C578" s="36">
        <v>1441</v>
      </c>
      <c r="D578" s="36">
        <v>1440011</v>
      </c>
      <c r="E578" s="36">
        <v>65</v>
      </c>
      <c r="F578" s="36">
        <v>2025</v>
      </c>
      <c r="G578" s="36">
        <v>96593172804</v>
      </c>
      <c r="H578" s="37" t="s">
        <v>127</v>
      </c>
      <c r="I578" s="36">
        <v>3611</v>
      </c>
      <c r="J578" s="36" t="s">
        <v>314</v>
      </c>
      <c r="K578" s="38">
        <v>45789</v>
      </c>
      <c r="L578" s="36">
        <v>2892</v>
      </c>
      <c r="M578" s="73">
        <f t="shared" si="26"/>
        <v>1641.68</v>
      </c>
      <c r="N578" s="39">
        <v>1641.68</v>
      </c>
      <c r="O578" s="39">
        <v>0</v>
      </c>
      <c r="P578" s="33">
        <v>0</v>
      </c>
    </row>
    <row r="579" spans="1:16" ht="24.95" customHeight="1" x14ac:dyDescent="0.2">
      <c r="A579" s="52" t="str">
        <f t="shared" si="24"/>
        <v>1441|1440011|65|2025|96593172804|3611|1641,68</v>
      </c>
      <c r="B579" s="52" t="str">
        <f t="shared" si="25"/>
        <v>1441|1440011|65|2025|3657</v>
      </c>
      <c r="C579" s="36">
        <v>1441</v>
      </c>
      <c r="D579" s="36">
        <v>1440011</v>
      </c>
      <c r="E579" s="36">
        <v>65</v>
      </c>
      <c r="F579" s="36">
        <v>2025</v>
      </c>
      <c r="G579" s="36">
        <v>96593172804</v>
      </c>
      <c r="H579" s="37" t="s">
        <v>127</v>
      </c>
      <c r="I579" s="36">
        <v>3611</v>
      </c>
      <c r="J579" s="36" t="s">
        <v>314</v>
      </c>
      <c r="K579" s="38">
        <v>45817</v>
      </c>
      <c r="L579" s="36">
        <v>3657</v>
      </c>
      <c r="M579" s="73">
        <f t="shared" si="26"/>
        <v>1641.68</v>
      </c>
      <c r="N579" s="39">
        <v>1641.68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1441|1440011|66|2025|14408503649|3611|6642,37</v>
      </c>
      <c r="B580" s="52" t="str">
        <f t="shared" si="25"/>
        <v>1441|1440011|66|2025|3005</v>
      </c>
      <c r="C580" s="36">
        <v>1441</v>
      </c>
      <c r="D580" s="36">
        <v>1440011</v>
      </c>
      <c r="E580" s="36">
        <v>66</v>
      </c>
      <c r="F580" s="36">
        <v>2025</v>
      </c>
      <c r="G580" s="36">
        <v>14408503649</v>
      </c>
      <c r="H580" s="37" t="s">
        <v>128</v>
      </c>
      <c r="I580" s="36">
        <v>3611</v>
      </c>
      <c r="J580" s="36" t="s">
        <v>314</v>
      </c>
      <c r="K580" s="38">
        <v>45791</v>
      </c>
      <c r="L580" s="36">
        <v>3005</v>
      </c>
      <c r="M580" s="73">
        <f t="shared" si="26"/>
        <v>6642.37</v>
      </c>
      <c r="N580" s="39">
        <v>5867.04</v>
      </c>
      <c r="O580" s="39">
        <v>775.33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1441|1440011|66|2025|14408503649|3611|24,38</v>
      </c>
      <c r="B581" s="52" t="str">
        <f t="shared" ref="B581:B644" si="28">C581&amp;"|"&amp;D581&amp;"|"&amp;E581&amp;"|"&amp;F581&amp;"|"&amp;L581</f>
        <v>1441|1440011|66|2025|3111</v>
      </c>
      <c r="C581" s="36">
        <v>1441</v>
      </c>
      <c r="D581" s="36">
        <v>1440011</v>
      </c>
      <c r="E581" s="36">
        <v>66</v>
      </c>
      <c r="F581" s="36">
        <v>2025</v>
      </c>
      <c r="G581" s="36">
        <v>14408503649</v>
      </c>
      <c r="H581" s="37" t="s">
        <v>128</v>
      </c>
      <c r="I581" s="36">
        <v>3611</v>
      </c>
      <c r="J581" s="36" t="s">
        <v>314</v>
      </c>
      <c r="K581" s="38">
        <v>45796</v>
      </c>
      <c r="L581" s="36">
        <v>3111</v>
      </c>
      <c r="M581" s="73">
        <f t="shared" si="26"/>
        <v>24.38</v>
      </c>
      <c r="N581" s="39">
        <v>24.38</v>
      </c>
      <c r="O581" s="39">
        <v>0</v>
      </c>
      <c r="P581" s="33">
        <v>0</v>
      </c>
    </row>
    <row r="582" spans="1:16" ht="24.95" customHeight="1" x14ac:dyDescent="0.2">
      <c r="A582" s="52" t="str">
        <f t="shared" si="27"/>
        <v>1441|1440011|66|2025|14408503649|3611|6642,37</v>
      </c>
      <c r="B582" s="52" t="str">
        <f t="shared" si="28"/>
        <v>1441|1440011|66|2025|3686</v>
      </c>
      <c r="C582" s="36">
        <v>1441</v>
      </c>
      <c r="D582" s="36">
        <v>1440011</v>
      </c>
      <c r="E582" s="36">
        <v>66</v>
      </c>
      <c r="F582" s="36">
        <v>2025</v>
      </c>
      <c r="G582" s="36">
        <v>14408503649</v>
      </c>
      <c r="H582" s="37" t="s">
        <v>128</v>
      </c>
      <c r="I582" s="36">
        <v>3611</v>
      </c>
      <c r="J582" s="36" t="s">
        <v>314</v>
      </c>
      <c r="K582" s="38">
        <v>45818</v>
      </c>
      <c r="L582" s="36">
        <v>3686</v>
      </c>
      <c r="M582" s="73">
        <f t="shared" ref="M582:M645" si="29">N582+O582</f>
        <v>6642.37</v>
      </c>
      <c r="N582" s="39">
        <v>5891.42</v>
      </c>
      <c r="O582" s="39">
        <v>750.95</v>
      </c>
      <c r="P582" s="33">
        <v>0</v>
      </c>
    </row>
    <row r="583" spans="1:16" ht="24.95" customHeight="1" x14ac:dyDescent="0.2">
      <c r="A583" s="52" t="str">
        <f t="shared" si="27"/>
        <v>1441|1440011|67|2025|3941401840|3611|1641,69</v>
      </c>
      <c r="B583" s="52" t="str">
        <f t="shared" si="28"/>
        <v>1441|1440011|67|2025|2893</v>
      </c>
      <c r="C583" s="36">
        <v>1441</v>
      </c>
      <c r="D583" s="36">
        <v>1440011</v>
      </c>
      <c r="E583" s="36">
        <v>67</v>
      </c>
      <c r="F583" s="36">
        <v>2025</v>
      </c>
      <c r="G583" s="36">
        <v>3941401840</v>
      </c>
      <c r="H583" s="37" t="s">
        <v>129</v>
      </c>
      <c r="I583" s="36">
        <v>3611</v>
      </c>
      <c r="J583" s="36" t="s">
        <v>314</v>
      </c>
      <c r="K583" s="38">
        <v>45789</v>
      </c>
      <c r="L583" s="36">
        <v>2893</v>
      </c>
      <c r="M583" s="73">
        <f t="shared" si="29"/>
        <v>1641.69</v>
      </c>
      <c r="N583" s="39">
        <v>1641.69</v>
      </c>
      <c r="O583" s="39">
        <v>0</v>
      </c>
      <c r="P583" s="33">
        <v>0</v>
      </c>
    </row>
    <row r="584" spans="1:16" ht="24.95" customHeight="1" x14ac:dyDescent="0.2">
      <c r="A584" s="52" t="str">
        <f t="shared" si="27"/>
        <v>1441|1440011|67|2025|3941401840|3611|1641,69</v>
      </c>
      <c r="B584" s="52" t="str">
        <f t="shared" si="28"/>
        <v>1441|1440011|67|2025|3658</v>
      </c>
      <c r="C584" s="36">
        <v>1441</v>
      </c>
      <c r="D584" s="36">
        <v>1440011</v>
      </c>
      <c r="E584" s="36">
        <v>67</v>
      </c>
      <c r="F584" s="36">
        <v>2025</v>
      </c>
      <c r="G584" s="36">
        <v>3941401840</v>
      </c>
      <c r="H584" s="37" t="s">
        <v>129</v>
      </c>
      <c r="I584" s="36">
        <v>3611</v>
      </c>
      <c r="J584" s="36" t="s">
        <v>314</v>
      </c>
      <c r="K584" s="38">
        <v>45817</v>
      </c>
      <c r="L584" s="36">
        <v>3658</v>
      </c>
      <c r="M584" s="73">
        <f t="shared" si="29"/>
        <v>1641.69</v>
      </c>
      <c r="N584" s="39">
        <v>1641.69</v>
      </c>
      <c r="O584" s="39">
        <v>0</v>
      </c>
      <c r="P584" s="33">
        <v>0</v>
      </c>
    </row>
    <row r="585" spans="1:16" ht="24.95" customHeight="1" x14ac:dyDescent="0.2">
      <c r="A585" s="52" t="str">
        <f t="shared" si="27"/>
        <v>1441|1440011|68|2025|48447510697|3611|7005,51</v>
      </c>
      <c r="B585" s="52" t="str">
        <f t="shared" si="28"/>
        <v>1441|1440011|68|2025|2883</v>
      </c>
      <c r="C585" s="36">
        <v>1441</v>
      </c>
      <c r="D585" s="36">
        <v>1440011</v>
      </c>
      <c r="E585" s="36">
        <v>68</v>
      </c>
      <c r="F585" s="36">
        <v>2025</v>
      </c>
      <c r="G585" s="36">
        <v>48447510697</v>
      </c>
      <c r="H585" s="37" t="s">
        <v>130</v>
      </c>
      <c r="I585" s="36">
        <v>3611</v>
      </c>
      <c r="J585" s="36" t="s">
        <v>314</v>
      </c>
      <c r="K585" s="38">
        <v>45789</v>
      </c>
      <c r="L585" s="36">
        <v>2883</v>
      </c>
      <c r="M585" s="73">
        <f t="shared" si="29"/>
        <v>7005.51</v>
      </c>
      <c r="N585" s="39">
        <v>6130.32</v>
      </c>
      <c r="O585" s="39">
        <v>875.19</v>
      </c>
      <c r="P585" s="33">
        <v>0</v>
      </c>
    </row>
    <row r="586" spans="1:16" ht="24.95" customHeight="1" x14ac:dyDescent="0.2">
      <c r="A586" s="52" t="str">
        <f t="shared" si="27"/>
        <v>1441|1440011|68|2025|48447510697|3611|24,38</v>
      </c>
      <c r="B586" s="52" t="str">
        <f t="shared" si="28"/>
        <v>1441|1440011|68|2025|3113</v>
      </c>
      <c r="C586" s="36">
        <v>1441</v>
      </c>
      <c r="D586" s="36">
        <v>1440011</v>
      </c>
      <c r="E586" s="36">
        <v>68</v>
      </c>
      <c r="F586" s="36">
        <v>2025</v>
      </c>
      <c r="G586" s="36">
        <v>48447510697</v>
      </c>
      <c r="H586" s="37" t="s">
        <v>130</v>
      </c>
      <c r="I586" s="36">
        <v>3611</v>
      </c>
      <c r="J586" s="36" t="s">
        <v>314</v>
      </c>
      <c r="K586" s="38">
        <v>45796</v>
      </c>
      <c r="L586" s="36">
        <v>3113</v>
      </c>
      <c r="M586" s="73">
        <f t="shared" si="29"/>
        <v>24.38</v>
      </c>
      <c r="N586" s="39">
        <v>24.38</v>
      </c>
      <c r="O586" s="39">
        <v>0</v>
      </c>
      <c r="P586" s="33">
        <v>0</v>
      </c>
    </row>
    <row r="587" spans="1:16" ht="24.95" customHeight="1" x14ac:dyDescent="0.2">
      <c r="A587" s="52" t="str">
        <f t="shared" si="27"/>
        <v>1441|1440011|68|2025|48447510697|3611|7005,51</v>
      </c>
      <c r="B587" s="52" t="str">
        <f t="shared" si="28"/>
        <v>1441|1440011|68|2025|3742</v>
      </c>
      <c r="C587" s="36">
        <v>1441</v>
      </c>
      <c r="D587" s="36">
        <v>1440011</v>
      </c>
      <c r="E587" s="36">
        <v>68</v>
      </c>
      <c r="F587" s="36">
        <v>2025</v>
      </c>
      <c r="G587" s="36">
        <v>48447510697</v>
      </c>
      <c r="H587" s="37" t="s">
        <v>130</v>
      </c>
      <c r="I587" s="36">
        <v>3611</v>
      </c>
      <c r="J587" s="36" t="s">
        <v>314</v>
      </c>
      <c r="K587" s="38">
        <v>45818</v>
      </c>
      <c r="L587" s="36">
        <v>3742</v>
      </c>
      <c r="M587" s="73">
        <f t="shared" si="29"/>
        <v>7005.51</v>
      </c>
      <c r="N587" s="39">
        <v>6154.7</v>
      </c>
      <c r="O587" s="39">
        <v>850.81</v>
      </c>
      <c r="P587" s="33">
        <v>0</v>
      </c>
    </row>
    <row r="588" spans="1:16" ht="24.95" customHeight="1" x14ac:dyDescent="0.2">
      <c r="A588" s="52" t="str">
        <f t="shared" si="27"/>
        <v>1441|1440011|69|2025|66606667615|3611|6914,83</v>
      </c>
      <c r="B588" s="52" t="str">
        <f t="shared" si="28"/>
        <v>1441|1440011|69|2025|2995</v>
      </c>
      <c r="C588" s="36">
        <v>1441</v>
      </c>
      <c r="D588" s="36">
        <v>1440011</v>
      </c>
      <c r="E588" s="36">
        <v>69</v>
      </c>
      <c r="F588" s="36">
        <v>2025</v>
      </c>
      <c r="G588" s="36">
        <v>66606667615</v>
      </c>
      <c r="H588" s="37" t="s">
        <v>131</v>
      </c>
      <c r="I588" s="36">
        <v>3611</v>
      </c>
      <c r="J588" s="36" t="s">
        <v>314</v>
      </c>
      <c r="K588" s="38">
        <v>45791</v>
      </c>
      <c r="L588" s="36">
        <v>2995</v>
      </c>
      <c r="M588" s="73">
        <f t="shared" si="29"/>
        <v>6914.83</v>
      </c>
      <c r="N588" s="39">
        <v>6064.58</v>
      </c>
      <c r="O588" s="39">
        <v>850.25</v>
      </c>
      <c r="P588" s="33">
        <v>0</v>
      </c>
    </row>
    <row r="589" spans="1:16" ht="24.95" customHeight="1" x14ac:dyDescent="0.2">
      <c r="A589" s="52" t="str">
        <f t="shared" si="27"/>
        <v>1441|1440011|69|2025|66606667615|3611|24,38</v>
      </c>
      <c r="B589" s="52" t="str">
        <f t="shared" si="28"/>
        <v>1441|1440011|69|2025|3114</v>
      </c>
      <c r="C589" s="36">
        <v>1441</v>
      </c>
      <c r="D589" s="36">
        <v>1440011</v>
      </c>
      <c r="E589" s="36">
        <v>69</v>
      </c>
      <c r="F589" s="36">
        <v>2025</v>
      </c>
      <c r="G589" s="36">
        <v>66606667615</v>
      </c>
      <c r="H589" s="37" t="s">
        <v>131</v>
      </c>
      <c r="I589" s="36">
        <v>3611</v>
      </c>
      <c r="J589" s="36" t="s">
        <v>314</v>
      </c>
      <c r="K589" s="38">
        <v>45796</v>
      </c>
      <c r="L589" s="36">
        <v>3114</v>
      </c>
      <c r="M589" s="73">
        <f t="shared" si="29"/>
        <v>24.38</v>
      </c>
      <c r="N589" s="39">
        <v>24.38</v>
      </c>
      <c r="O589" s="39">
        <v>0</v>
      </c>
      <c r="P589" s="33">
        <v>0</v>
      </c>
    </row>
    <row r="590" spans="1:16" ht="24.95" customHeight="1" x14ac:dyDescent="0.2">
      <c r="A590" s="52" t="str">
        <f t="shared" si="27"/>
        <v>1441|1440011|69|2025|66606667615|3611|6914,83</v>
      </c>
      <c r="B590" s="52" t="str">
        <f t="shared" si="28"/>
        <v>1441|1440011|69|2025|3684</v>
      </c>
      <c r="C590" s="36">
        <v>1441</v>
      </c>
      <c r="D590" s="36">
        <v>1440011</v>
      </c>
      <c r="E590" s="36">
        <v>69</v>
      </c>
      <c r="F590" s="36">
        <v>2025</v>
      </c>
      <c r="G590" s="36">
        <v>66606667615</v>
      </c>
      <c r="H590" s="37" t="s">
        <v>131</v>
      </c>
      <c r="I590" s="36">
        <v>3611</v>
      </c>
      <c r="J590" s="36" t="s">
        <v>314</v>
      </c>
      <c r="K590" s="38">
        <v>45818</v>
      </c>
      <c r="L590" s="36">
        <v>3684</v>
      </c>
      <c r="M590" s="73">
        <f t="shared" si="29"/>
        <v>6914.83</v>
      </c>
      <c r="N590" s="39">
        <v>6088.96</v>
      </c>
      <c r="O590" s="39">
        <v>825.87</v>
      </c>
      <c r="P590" s="33">
        <v>0</v>
      </c>
    </row>
    <row r="591" spans="1:16" ht="24.95" customHeight="1" x14ac:dyDescent="0.2">
      <c r="A591" s="52" t="str">
        <f t="shared" si="27"/>
        <v>1441|1440011|70|2025|9269157628|3611|3932,79</v>
      </c>
      <c r="B591" s="52" t="str">
        <f t="shared" si="28"/>
        <v>1441|1440011|70|2025|2916</v>
      </c>
      <c r="C591" s="36">
        <v>1441</v>
      </c>
      <c r="D591" s="36">
        <v>1440011</v>
      </c>
      <c r="E591" s="36">
        <v>70</v>
      </c>
      <c r="F591" s="36">
        <v>2025</v>
      </c>
      <c r="G591" s="36">
        <v>9269157628</v>
      </c>
      <c r="H591" s="37" t="s">
        <v>132</v>
      </c>
      <c r="I591" s="36">
        <v>3611</v>
      </c>
      <c r="J591" s="36" t="s">
        <v>314</v>
      </c>
      <c r="K591" s="38">
        <v>45789</v>
      </c>
      <c r="L591" s="36">
        <v>2916</v>
      </c>
      <c r="M591" s="73">
        <f t="shared" si="29"/>
        <v>3932.79</v>
      </c>
      <c r="N591" s="39">
        <v>3809.04</v>
      </c>
      <c r="O591" s="39">
        <v>123.75</v>
      </c>
      <c r="P591" s="33">
        <v>0</v>
      </c>
    </row>
    <row r="592" spans="1:16" ht="24.95" customHeight="1" x14ac:dyDescent="0.2">
      <c r="A592" s="52" t="str">
        <f t="shared" si="27"/>
        <v>1441|1440011|70|2025|9269157628|3611|19,08</v>
      </c>
      <c r="B592" s="52" t="str">
        <f t="shared" si="28"/>
        <v>1441|1440011|70|2025|3115</v>
      </c>
      <c r="C592" s="36">
        <v>1441</v>
      </c>
      <c r="D592" s="36">
        <v>1440011</v>
      </c>
      <c r="E592" s="36">
        <v>70</v>
      </c>
      <c r="F592" s="36">
        <v>2025</v>
      </c>
      <c r="G592" s="36">
        <v>9269157628</v>
      </c>
      <c r="H592" s="37" t="s">
        <v>132</v>
      </c>
      <c r="I592" s="36">
        <v>3611</v>
      </c>
      <c r="J592" s="36" t="s">
        <v>314</v>
      </c>
      <c r="K592" s="38">
        <v>45796</v>
      </c>
      <c r="L592" s="36">
        <v>3115</v>
      </c>
      <c r="M592" s="73">
        <f t="shared" si="29"/>
        <v>19.079999999999998</v>
      </c>
      <c r="N592" s="39">
        <v>19.079999999999998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1441|1440011|70|2025|9269157628|3611|3932,79</v>
      </c>
      <c r="B593" s="52" t="str">
        <f t="shared" si="28"/>
        <v>1441|1440011|70|2025|3712</v>
      </c>
      <c r="C593" s="36">
        <v>1441</v>
      </c>
      <c r="D593" s="36">
        <v>1440011</v>
      </c>
      <c r="E593" s="36">
        <v>70</v>
      </c>
      <c r="F593" s="36">
        <v>2025</v>
      </c>
      <c r="G593" s="36">
        <v>9269157628</v>
      </c>
      <c r="H593" s="37" t="s">
        <v>132</v>
      </c>
      <c r="I593" s="36">
        <v>3611</v>
      </c>
      <c r="J593" s="36" t="s">
        <v>314</v>
      </c>
      <c r="K593" s="38">
        <v>45818</v>
      </c>
      <c r="L593" s="36">
        <v>3712</v>
      </c>
      <c r="M593" s="73">
        <f t="shared" si="29"/>
        <v>3932.79</v>
      </c>
      <c r="N593" s="39">
        <v>3828.11</v>
      </c>
      <c r="O593" s="39">
        <v>104.68</v>
      </c>
      <c r="P593" s="33">
        <v>0</v>
      </c>
    </row>
    <row r="594" spans="1:16" ht="24.95" customHeight="1" x14ac:dyDescent="0.2">
      <c r="A594" s="52" t="str">
        <f t="shared" si="27"/>
        <v>1441|1440011|71|2025|21154554000113|3920|48269,2</v>
      </c>
      <c r="B594" s="52" t="str">
        <f t="shared" si="28"/>
        <v>1441|1440011|71|2025|279</v>
      </c>
      <c r="C594" s="36">
        <v>1441</v>
      </c>
      <c r="D594" s="36">
        <v>1440011</v>
      </c>
      <c r="E594" s="36">
        <v>71</v>
      </c>
      <c r="F594" s="36">
        <v>2025</v>
      </c>
      <c r="G594" s="36">
        <v>21154554000113</v>
      </c>
      <c r="H594" s="37" t="s">
        <v>133</v>
      </c>
      <c r="I594" s="36">
        <v>3920</v>
      </c>
      <c r="J594" s="36" t="s">
        <v>313</v>
      </c>
      <c r="K594" s="38">
        <v>45790</v>
      </c>
      <c r="L594" s="36">
        <v>279</v>
      </c>
      <c r="M594" s="73">
        <f t="shared" si="29"/>
        <v>48269.2</v>
      </c>
      <c r="N594" s="39">
        <v>48269.2</v>
      </c>
      <c r="O594" s="39">
        <v>0</v>
      </c>
      <c r="P594" s="33">
        <v>0</v>
      </c>
    </row>
    <row r="595" spans="1:16" ht="24.95" customHeight="1" x14ac:dyDescent="0.2">
      <c r="A595" s="52" t="str">
        <f t="shared" si="27"/>
        <v>1441|1440011|72|2025|2896116605|3611|4091,89</v>
      </c>
      <c r="B595" s="52" t="str">
        <f t="shared" si="28"/>
        <v>1441|1440011|72|2025|2881</v>
      </c>
      <c r="C595" s="36">
        <v>1441</v>
      </c>
      <c r="D595" s="36">
        <v>1440011</v>
      </c>
      <c r="E595" s="36">
        <v>72</v>
      </c>
      <c r="F595" s="36">
        <v>2025</v>
      </c>
      <c r="G595" s="36">
        <v>2896116605</v>
      </c>
      <c r="H595" s="37" t="s">
        <v>134</v>
      </c>
      <c r="I595" s="36">
        <v>3611</v>
      </c>
      <c r="J595" s="36" t="s">
        <v>314</v>
      </c>
      <c r="K595" s="38">
        <v>45789</v>
      </c>
      <c r="L595" s="36">
        <v>2881</v>
      </c>
      <c r="M595" s="73">
        <f t="shared" si="29"/>
        <v>4091.89</v>
      </c>
      <c r="N595" s="39">
        <v>3944.27</v>
      </c>
      <c r="O595" s="39">
        <v>147.62</v>
      </c>
      <c r="P595" s="33">
        <v>0</v>
      </c>
    </row>
    <row r="596" spans="1:16" ht="24.95" customHeight="1" x14ac:dyDescent="0.2">
      <c r="A596" s="52" t="str">
        <f t="shared" si="27"/>
        <v>1441|1440011|72|2025|2896116605|3611|19,08</v>
      </c>
      <c r="B596" s="52" t="str">
        <f t="shared" si="28"/>
        <v>1441|1440011|72|2025|3116</v>
      </c>
      <c r="C596" s="36">
        <v>1441</v>
      </c>
      <c r="D596" s="36">
        <v>1440011</v>
      </c>
      <c r="E596" s="36">
        <v>72</v>
      </c>
      <c r="F596" s="36">
        <v>2025</v>
      </c>
      <c r="G596" s="36">
        <v>2896116605</v>
      </c>
      <c r="H596" s="37" t="s">
        <v>134</v>
      </c>
      <c r="I596" s="36">
        <v>3611</v>
      </c>
      <c r="J596" s="36" t="s">
        <v>314</v>
      </c>
      <c r="K596" s="38">
        <v>45796</v>
      </c>
      <c r="L596" s="36">
        <v>3116</v>
      </c>
      <c r="M596" s="73">
        <f t="shared" si="29"/>
        <v>19.079999999999998</v>
      </c>
      <c r="N596" s="39">
        <v>19.079999999999998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1441|1440011|72|2025|2896116605|3611|4091,89</v>
      </c>
      <c r="B597" s="52" t="str">
        <f t="shared" si="28"/>
        <v>1441|1440011|72|2025|3699</v>
      </c>
      <c r="C597" s="36">
        <v>1441</v>
      </c>
      <c r="D597" s="36">
        <v>1440011</v>
      </c>
      <c r="E597" s="36">
        <v>72</v>
      </c>
      <c r="F597" s="36">
        <v>2025</v>
      </c>
      <c r="G597" s="36">
        <v>2896116605</v>
      </c>
      <c r="H597" s="37" t="s">
        <v>134</v>
      </c>
      <c r="I597" s="36">
        <v>3611</v>
      </c>
      <c r="J597" s="36" t="s">
        <v>314</v>
      </c>
      <c r="K597" s="38">
        <v>45818</v>
      </c>
      <c r="L597" s="36">
        <v>3699</v>
      </c>
      <c r="M597" s="73">
        <f t="shared" si="29"/>
        <v>4091.89</v>
      </c>
      <c r="N597" s="39">
        <v>3963.35</v>
      </c>
      <c r="O597" s="39">
        <v>128.54</v>
      </c>
      <c r="P597" s="33">
        <v>0</v>
      </c>
    </row>
    <row r="598" spans="1:16" ht="24.95" customHeight="1" x14ac:dyDescent="0.2">
      <c r="A598" s="52" t="str">
        <f t="shared" si="27"/>
        <v>1441|1440011|73|2025|3063355000118|3920|62581,61</v>
      </c>
      <c r="B598" s="52" t="str">
        <f t="shared" si="28"/>
        <v>1441|1440011|73|2025|2932</v>
      </c>
      <c r="C598" s="36">
        <v>1441</v>
      </c>
      <c r="D598" s="36">
        <v>1440011</v>
      </c>
      <c r="E598" s="36">
        <v>73</v>
      </c>
      <c r="F598" s="36">
        <v>2025</v>
      </c>
      <c r="G598" s="36">
        <v>3063355000118</v>
      </c>
      <c r="H598" s="37" t="s">
        <v>135</v>
      </c>
      <c r="I598" s="36">
        <v>3920</v>
      </c>
      <c r="J598" s="36" t="s">
        <v>313</v>
      </c>
      <c r="K598" s="38">
        <v>45789</v>
      </c>
      <c r="L598" s="36">
        <v>2932</v>
      </c>
      <c r="M598" s="73">
        <f t="shared" si="29"/>
        <v>62581.61</v>
      </c>
      <c r="N598" s="39">
        <v>59577.69</v>
      </c>
      <c r="O598" s="39">
        <v>3003.92</v>
      </c>
      <c r="P598" s="33">
        <v>0</v>
      </c>
    </row>
    <row r="599" spans="1:16" ht="24.95" customHeight="1" x14ac:dyDescent="0.2">
      <c r="A599" s="52" t="str">
        <f t="shared" si="27"/>
        <v>1441|1440011|73|2025|3063355000118|3920|63250,54</v>
      </c>
      <c r="B599" s="52" t="str">
        <f t="shared" si="28"/>
        <v>1441|1440011|73|2025|3656</v>
      </c>
      <c r="C599" s="36">
        <v>1441</v>
      </c>
      <c r="D599" s="36">
        <v>1440011</v>
      </c>
      <c r="E599" s="36">
        <v>73</v>
      </c>
      <c r="F599" s="36">
        <v>2025</v>
      </c>
      <c r="G599" s="36">
        <v>3063355000118</v>
      </c>
      <c r="H599" s="37" t="s">
        <v>135</v>
      </c>
      <c r="I599" s="36">
        <v>3920</v>
      </c>
      <c r="J599" s="36" t="s">
        <v>313</v>
      </c>
      <c r="K599" s="38">
        <v>45817</v>
      </c>
      <c r="L599" s="36">
        <v>3656</v>
      </c>
      <c r="M599" s="73">
        <f t="shared" si="29"/>
        <v>63250.54</v>
      </c>
      <c r="N599" s="39">
        <v>60214.51</v>
      </c>
      <c r="O599" s="39">
        <v>3036.03</v>
      </c>
      <c r="P599" s="33">
        <v>0</v>
      </c>
    </row>
    <row r="600" spans="1:16" ht="24.95" customHeight="1" x14ac:dyDescent="0.2">
      <c r="A600" s="52" t="str">
        <f t="shared" si="27"/>
        <v>1441|1440011|74|2025|30059674687|3611|2202,8</v>
      </c>
      <c r="B600" s="52" t="str">
        <f t="shared" si="28"/>
        <v>1441|1440011|74|2025|2876</v>
      </c>
      <c r="C600" s="36">
        <v>1441</v>
      </c>
      <c r="D600" s="36">
        <v>1440011</v>
      </c>
      <c r="E600" s="36">
        <v>74</v>
      </c>
      <c r="F600" s="36">
        <v>2025</v>
      </c>
      <c r="G600" s="36">
        <v>30059674687</v>
      </c>
      <c r="H600" s="37" t="s">
        <v>136</v>
      </c>
      <c r="I600" s="36">
        <v>3611</v>
      </c>
      <c r="J600" s="36" t="s">
        <v>314</v>
      </c>
      <c r="K600" s="38">
        <v>45789</v>
      </c>
      <c r="L600" s="36">
        <v>2876</v>
      </c>
      <c r="M600" s="73">
        <f t="shared" si="29"/>
        <v>2202.8000000000002</v>
      </c>
      <c r="N600" s="39">
        <v>2202.8000000000002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1441|1440011|74|2025|30059674687|3611|2202,8</v>
      </c>
      <c r="B601" s="52" t="str">
        <f t="shared" si="28"/>
        <v>1441|1440011|74|2025|3646</v>
      </c>
      <c r="C601" s="36">
        <v>1441</v>
      </c>
      <c r="D601" s="36">
        <v>1440011</v>
      </c>
      <c r="E601" s="36">
        <v>74</v>
      </c>
      <c r="F601" s="36">
        <v>2025</v>
      </c>
      <c r="G601" s="36">
        <v>30059674687</v>
      </c>
      <c r="H601" s="37" t="s">
        <v>136</v>
      </c>
      <c r="I601" s="36">
        <v>3611</v>
      </c>
      <c r="J601" s="36" t="s">
        <v>314</v>
      </c>
      <c r="K601" s="38">
        <v>45817</v>
      </c>
      <c r="L601" s="36">
        <v>3646</v>
      </c>
      <c r="M601" s="73">
        <f t="shared" si="29"/>
        <v>2202.8000000000002</v>
      </c>
      <c r="N601" s="39">
        <v>2202.8000000000002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1441|1440011|75|2025|15794466634|3611|4091,89</v>
      </c>
      <c r="B602" s="52" t="str">
        <f t="shared" si="28"/>
        <v>1441|1440011|75|2025|2878</v>
      </c>
      <c r="C602" s="36">
        <v>1441</v>
      </c>
      <c r="D602" s="36">
        <v>1440011</v>
      </c>
      <c r="E602" s="36">
        <v>75</v>
      </c>
      <c r="F602" s="36">
        <v>2025</v>
      </c>
      <c r="G602" s="36">
        <v>15794466634</v>
      </c>
      <c r="H602" s="37" t="s">
        <v>137</v>
      </c>
      <c r="I602" s="36">
        <v>3611</v>
      </c>
      <c r="J602" s="36" t="s">
        <v>314</v>
      </c>
      <c r="K602" s="38">
        <v>45789</v>
      </c>
      <c r="L602" s="36">
        <v>2878</v>
      </c>
      <c r="M602" s="73">
        <f t="shared" si="29"/>
        <v>4091.89</v>
      </c>
      <c r="N602" s="39">
        <v>3944.27</v>
      </c>
      <c r="O602" s="39">
        <v>147.62</v>
      </c>
      <c r="P602" s="33">
        <v>0</v>
      </c>
    </row>
    <row r="603" spans="1:16" ht="24.95" customHeight="1" x14ac:dyDescent="0.2">
      <c r="A603" s="52" t="str">
        <f t="shared" si="27"/>
        <v>1441|1440011|75|2025|15794466634|3611|19,08</v>
      </c>
      <c r="B603" s="52" t="str">
        <f t="shared" si="28"/>
        <v>1441|1440011|75|2025|3117</v>
      </c>
      <c r="C603" s="36">
        <v>1441</v>
      </c>
      <c r="D603" s="36">
        <v>1440011</v>
      </c>
      <c r="E603" s="36">
        <v>75</v>
      </c>
      <c r="F603" s="36">
        <v>2025</v>
      </c>
      <c r="G603" s="36">
        <v>15794466634</v>
      </c>
      <c r="H603" s="37" t="s">
        <v>137</v>
      </c>
      <c r="I603" s="36">
        <v>3611</v>
      </c>
      <c r="J603" s="36" t="s">
        <v>314</v>
      </c>
      <c r="K603" s="38">
        <v>45796</v>
      </c>
      <c r="L603" s="36">
        <v>3117</v>
      </c>
      <c r="M603" s="73">
        <f t="shared" si="29"/>
        <v>19.079999999999998</v>
      </c>
      <c r="N603" s="39">
        <v>19.079999999999998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1441|1440011|75|2025|15794466634|3611|4091,89</v>
      </c>
      <c r="B604" s="52" t="str">
        <f t="shared" si="28"/>
        <v>1441|1440011|75|2025|3696</v>
      </c>
      <c r="C604" s="36">
        <v>1441</v>
      </c>
      <c r="D604" s="36">
        <v>1440011</v>
      </c>
      <c r="E604" s="36">
        <v>75</v>
      </c>
      <c r="F604" s="36">
        <v>2025</v>
      </c>
      <c r="G604" s="36">
        <v>15794466634</v>
      </c>
      <c r="H604" s="37" t="s">
        <v>137</v>
      </c>
      <c r="I604" s="36">
        <v>3611</v>
      </c>
      <c r="J604" s="36" t="s">
        <v>314</v>
      </c>
      <c r="K604" s="38">
        <v>45818</v>
      </c>
      <c r="L604" s="36">
        <v>3696</v>
      </c>
      <c r="M604" s="73">
        <f t="shared" si="29"/>
        <v>4091.89</v>
      </c>
      <c r="N604" s="39">
        <v>3963.35</v>
      </c>
      <c r="O604" s="39">
        <v>128.54</v>
      </c>
      <c r="P604" s="33">
        <v>0</v>
      </c>
    </row>
    <row r="605" spans="1:16" ht="24.95" customHeight="1" x14ac:dyDescent="0.2">
      <c r="A605" s="52" t="str">
        <f t="shared" si="27"/>
        <v>1441|1440011|76|2025|2274463131|3611|8741,76</v>
      </c>
      <c r="B605" s="52" t="str">
        <f t="shared" si="28"/>
        <v>1441|1440011|76|2025|2877</v>
      </c>
      <c r="C605" s="36">
        <v>1441</v>
      </c>
      <c r="D605" s="36">
        <v>1440011</v>
      </c>
      <c r="E605" s="36">
        <v>76</v>
      </c>
      <c r="F605" s="36">
        <v>2025</v>
      </c>
      <c r="G605" s="36">
        <v>2274463131</v>
      </c>
      <c r="H605" s="37" t="s">
        <v>138</v>
      </c>
      <c r="I605" s="36">
        <v>3611</v>
      </c>
      <c r="J605" s="36" t="s">
        <v>314</v>
      </c>
      <c r="K605" s="38">
        <v>45789</v>
      </c>
      <c r="L605" s="36">
        <v>2877</v>
      </c>
      <c r="M605" s="73">
        <f t="shared" si="29"/>
        <v>8741.76</v>
      </c>
      <c r="N605" s="39">
        <v>7389.1</v>
      </c>
      <c r="O605" s="39">
        <v>1352.66</v>
      </c>
      <c r="P605" s="33">
        <v>0</v>
      </c>
    </row>
    <row r="606" spans="1:16" ht="24.95" customHeight="1" x14ac:dyDescent="0.2">
      <c r="A606" s="52" t="str">
        <f t="shared" si="27"/>
        <v>1441|1440011|76|2025|2274463131|3611|24,38</v>
      </c>
      <c r="B606" s="52" t="str">
        <f t="shared" si="28"/>
        <v>1441|1440011|76|2025|3120</v>
      </c>
      <c r="C606" s="36">
        <v>1441</v>
      </c>
      <c r="D606" s="36">
        <v>1440011</v>
      </c>
      <c r="E606" s="36">
        <v>76</v>
      </c>
      <c r="F606" s="36">
        <v>2025</v>
      </c>
      <c r="G606" s="36">
        <v>2274463131</v>
      </c>
      <c r="H606" s="37" t="s">
        <v>138</v>
      </c>
      <c r="I606" s="36">
        <v>3611</v>
      </c>
      <c r="J606" s="36" t="s">
        <v>314</v>
      </c>
      <c r="K606" s="38">
        <v>45796</v>
      </c>
      <c r="L606" s="36">
        <v>3120</v>
      </c>
      <c r="M606" s="73">
        <f t="shared" si="29"/>
        <v>24.38</v>
      </c>
      <c r="N606" s="39">
        <v>24.38</v>
      </c>
      <c r="O606" s="39">
        <v>0</v>
      </c>
      <c r="P606" s="33">
        <v>0</v>
      </c>
    </row>
    <row r="607" spans="1:16" ht="24.95" customHeight="1" x14ac:dyDescent="0.2">
      <c r="A607" s="52" t="str">
        <f t="shared" si="27"/>
        <v>1441|1440011|76|2025|2274463131|3611|8741,76</v>
      </c>
      <c r="B607" s="52" t="str">
        <f t="shared" si="28"/>
        <v>1441|1440011|76|2025|3649</v>
      </c>
      <c r="C607" s="36">
        <v>1441</v>
      </c>
      <c r="D607" s="36">
        <v>1440011</v>
      </c>
      <c r="E607" s="36">
        <v>76</v>
      </c>
      <c r="F607" s="36">
        <v>2025</v>
      </c>
      <c r="G607" s="36">
        <v>2274463131</v>
      </c>
      <c r="H607" s="37" t="s">
        <v>138</v>
      </c>
      <c r="I607" s="36">
        <v>3611</v>
      </c>
      <c r="J607" s="36" t="s">
        <v>314</v>
      </c>
      <c r="K607" s="38">
        <v>45817</v>
      </c>
      <c r="L607" s="36">
        <v>3649</v>
      </c>
      <c r="M607" s="73">
        <f t="shared" si="29"/>
        <v>8741.76</v>
      </c>
      <c r="N607" s="39">
        <v>7413.48</v>
      </c>
      <c r="O607" s="39">
        <v>1328.28</v>
      </c>
      <c r="P607" s="33">
        <v>0</v>
      </c>
    </row>
    <row r="608" spans="1:16" ht="24.95" customHeight="1" x14ac:dyDescent="0.2">
      <c r="A608" s="52" t="str">
        <f t="shared" si="27"/>
        <v>1441|1440011|77|2025|71077325000110|3920|29238,93</v>
      </c>
      <c r="B608" s="52" t="str">
        <f t="shared" si="28"/>
        <v>1441|1440011|77|2025|2973</v>
      </c>
      <c r="C608" s="36">
        <v>1441</v>
      </c>
      <c r="D608" s="36">
        <v>1440011</v>
      </c>
      <c r="E608" s="36">
        <v>77</v>
      </c>
      <c r="F608" s="36">
        <v>2025</v>
      </c>
      <c r="G608" s="36">
        <v>71077325000110</v>
      </c>
      <c r="H608" s="37" t="s">
        <v>139</v>
      </c>
      <c r="I608" s="36">
        <v>3920</v>
      </c>
      <c r="J608" s="36" t="s">
        <v>313</v>
      </c>
      <c r="K608" s="38">
        <v>45790</v>
      </c>
      <c r="L608" s="36">
        <v>2973</v>
      </c>
      <c r="M608" s="73">
        <f t="shared" si="29"/>
        <v>29238.93</v>
      </c>
      <c r="N608" s="39">
        <v>27835.46</v>
      </c>
      <c r="O608" s="39">
        <v>1403.47</v>
      </c>
      <c r="P608" s="33">
        <v>0</v>
      </c>
    </row>
    <row r="609" spans="1:16" ht="24.95" customHeight="1" x14ac:dyDescent="0.2">
      <c r="A609" s="52" t="str">
        <f t="shared" si="27"/>
        <v>1441|1440011|77|2025|71077325000110|3920|29238,93</v>
      </c>
      <c r="B609" s="52" t="str">
        <f t="shared" si="28"/>
        <v>1441|1440011|77|2025|3614</v>
      </c>
      <c r="C609" s="36">
        <v>1441</v>
      </c>
      <c r="D609" s="36">
        <v>1440011</v>
      </c>
      <c r="E609" s="36">
        <v>77</v>
      </c>
      <c r="F609" s="36">
        <v>2025</v>
      </c>
      <c r="G609" s="36">
        <v>71077325000110</v>
      </c>
      <c r="H609" s="37" t="s">
        <v>139</v>
      </c>
      <c r="I609" s="36">
        <v>3920</v>
      </c>
      <c r="J609" s="36" t="s">
        <v>313</v>
      </c>
      <c r="K609" s="38">
        <v>45817</v>
      </c>
      <c r="L609" s="36">
        <v>3614</v>
      </c>
      <c r="M609" s="73">
        <f t="shared" si="29"/>
        <v>29238.93</v>
      </c>
      <c r="N609" s="39">
        <v>27835.46</v>
      </c>
      <c r="O609" s="39">
        <v>1403.47</v>
      </c>
      <c r="P609" s="33">
        <v>0</v>
      </c>
    </row>
    <row r="610" spans="1:16" ht="24.95" customHeight="1" x14ac:dyDescent="0.2">
      <c r="A610" s="52" t="str">
        <f t="shared" si="27"/>
        <v>1441|1440011|78|2025|11040267670|3611|2195,63</v>
      </c>
      <c r="B610" s="52" t="str">
        <f t="shared" si="28"/>
        <v>1441|1440011|78|2025|2880</v>
      </c>
      <c r="C610" s="36">
        <v>1441</v>
      </c>
      <c r="D610" s="36">
        <v>1440011</v>
      </c>
      <c r="E610" s="36">
        <v>78</v>
      </c>
      <c r="F610" s="36">
        <v>2025</v>
      </c>
      <c r="G610" s="36">
        <v>11040267670</v>
      </c>
      <c r="H610" s="37" t="s">
        <v>140</v>
      </c>
      <c r="I610" s="36">
        <v>3611</v>
      </c>
      <c r="J610" s="36" t="s">
        <v>314</v>
      </c>
      <c r="K610" s="38">
        <v>45789</v>
      </c>
      <c r="L610" s="36">
        <v>2880</v>
      </c>
      <c r="M610" s="73">
        <f t="shared" si="29"/>
        <v>2195.63</v>
      </c>
      <c r="N610" s="39">
        <v>2195.63</v>
      </c>
      <c r="O610" s="39">
        <v>0</v>
      </c>
      <c r="P610" s="33">
        <v>0</v>
      </c>
    </row>
    <row r="611" spans="1:16" ht="24.95" customHeight="1" x14ac:dyDescent="0.2">
      <c r="A611" s="52" t="str">
        <f t="shared" si="27"/>
        <v>1441|1440011|78|2025|11040267670|3611|2195,63</v>
      </c>
      <c r="B611" s="52" t="str">
        <f t="shared" si="28"/>
        <v>1441|1440011|78|2025|3755</v>
      </c>
      <c r="C611" s="36">
        <v>1441</v>
      </c>
      <c r="D611" s="36">
        <v>1440011</v>
      </c>
      <c r="E611" s="36">
        <v>78</v>
      </c>
      <c r="F611" s="36">
        <v>2025</v>
      </c>
      <c r="G611" s="36">
        <v>11040267670</v>
      </c>
      <c r="H611" s="37" t="s">
        <v>140</v>
      </c>
      <c r="I611" s="36">
        <v>3611</v>
      </c>
      <c r="J611" s="36" t="s">
        <v>314</v>
      </c>
      <c r="K611" s="38">
        <v>45818</v>
      </c>
      <c r="L611" s="36">
        <v>3755</v>
      </c>
      <c r="M611" s="73">
        <f t="shared" si="29"/>
        <v>2195.63</v>
      </c>
      <c r="N611" s="39">
        <v>2195.63</v>
      </c>
      <c r="O611" s="39">
        <v>0</v>
      </c>
      <c r="P611" s="33">
        <v>0</v>
      </c>
    </row>
    <row r="612" spans="1:16" ht="24.95" customHeight="1" x14ac:dyDescent="0.2">
      <c r="A612" s="52" t="str">
        <f t="shared" si="27"/>
        <v>1441|1440011|79|2025|82655251768|3611|4380,98</v>
      </c>
      <c r="B612" s="52" t="str">
        <f t="shared" si="28"/>
        <v>1441|1440011|79|2025|2887</v>
      </c>
      <c r="C612" s="36">
        <v>1441</v>
      </c>
      <c r="D612" s="36">
        <v>1440011</v>
      </c>
      <c r="E612" s="36">
        <v>79</v>
      </c>
      <c r="F612" s="36">
        <v>2025</v>
      </c>
      <c r="G612" s="36">
        <v>82655251768</v>
      </c>
      <c r="H612" s="37" t="s">
        <v>141</v>
      </c>
      <c r="I612" s="36">
        <v>3611</v>
      </c>
      <c r="J612" s="36" t="s">
        <v>314</v>
      </c>
      <c r="K612" s="38">
        <v>45789</v>
      </c>
      <c r="L612" s="36">
        <v>2887</v>
      </c>
      <c r="M612" s="73">
        <f t="shared" si="29"/>
        <v>4380.9799999999996</v>
      </c>
      <c r="N612" s="39">
        <v>4185.1099999999997</v>
      </c>
      <c r="O612" s="39">
        <v>195.87</v>
      </c>
      <c r="P612" s="33">
        <v>0</v>
      </c>
    </row>
    <row r="613" spans="1:16" ht="24.95" customHeight="1" x14ac:dyDescent="0.2">
      <c r="A613" s="52" t="str">
        <f t="shared" si="27"/>
        <v>1441|1440011|79|2025|82655251768|3611|22,26</v>
      </c>
      <c r="B613" s="52" t="str">
        <f t="shared" si="28"/>
        <v>1441|1440011|79|2025|3118</v>
      </c>
      <c r="C613" s="36">
        <v>1441</v>
      </c>
      <c r="D613" s="36">
        <v>1440011</v>
      </c>
      <c r="E613" s="36">
        <v>79</v>
      </c>
      <c r="F613" s="36">
        <v>2025</v>
      </c>
      <c r="G613" s="36">
        <v>82655251768</v>
      </c>
      <c r="H613" s="37" t="s">
        <v>141</v>
      </c>
      <c r="I613" s="36">
        <v>3611</v>
      </c>
      <c r="J613" s="36" t="s">
        <v>314</v>
      </c>
      <c r="K613" s="38">
        <v>45796</v>
      </c>
      <c r="L613" s="36">
        <v>3118</v>
      </c>
      <c r="M613" s="73">
        <f t="shared" si="29"/>
        <v>22.26</v>
      </c>
      <c r="N613" s="39">
        <v>22.26</v>
      </c>
      <c r="O613" s="39">
        <v>0</v>
      </c>
      <c r="P613" s="33">
        <v>0</v>
      </c>
    </row>
    <row r="614" spans="1:16" ht="24.95" customHeight="1" x14ac:dyDescent="0.2">
      <c r="A614" s="52" t="str">
        <f t="shared" si="27"/>
        <v>1441|1440011|79|2025|82655251768|3611|4380,98</v>
      </c>
      <c r="B614" s="52" t="str">
        <f t="shared" si="28"/>
        <v>1441|1440011|79|2025|3701</v>
      </c>
      <c r="C614" s="36">
        <v>1441</v>
      </c>
      <c r="D614" s="36">
        <v>1440011</v>
      </c>
      <c r="E614" s="36">
        <v>79</v>
      </c>
      <c r="F614" s="36">
        <v>2025</v>
      </c>
      <c r="G614" s="36">
        <v>82655251768</v>
      </c>
      <c r="H614" s="37" t="s">
        <v>141</v>
      </c>
      <c r="I614" s="36">
        <v>3611</v>
      </c>
      <c r="J614" s="36" t="s">
        <v>314</v>
      </c>
      <c r="K614" s="38">
        <v>45818</v>
      </c>
      <c r="L614" s="36">
        <v>3701</v>
      </c>
      <c r="M614" s="73">
        <f t="shared" si="29"/>
        <v>4380.9799999999996</v>
      </c>
      <c r="N614" s="39">
        <v>4207.37</v>
      </c>
      <c r="O614" s="39">
        <v>173.61</v>
      </c>
      <c r="P614" s="33">
        <v>0</v>
      </c>
    </row>
    <row r="615" spans="1:16" ht="24.95" customHeight="1" x14ac:dyDescent="0.2">
      <c r="A615" s="52" t="str">
        <f t="shared" si="27"/>
        <v>1441|1440011|80|2025|84374071687|3611|3334,42</v>
      </c>
      <c r="B615" s="52" t="str">
        <f t="shared" si="28"/>
        <v>1441|1440011|80|2025|2921</v>
      </c>
      <c r="C615" s="36">
        <v>1441</v>
      </c>
      <c r="D615" s="36">
        <v>1440011</v>
      </c>
      <c r="E615" s="36">
        <v>80</v>
      </c>
      <c r="F615" s="36">
        <v>2025</v>
      </c>
      <c r="G615" s="36">
        <v>84374071687</v>
      </c>
      <c r="H615" s="37" t="s">
        <v>142</v>
      </c>
      <c r="I615" s="36">
        <v>3611</v>
      </c>
      <c r="J615" s="36" t="s">
        <v>314</v>
      </c>
      <c r="K615" s="38">
        <v>45789</v>
      </c>
      <c r="L615" s="36">
        <v>2921</v>
      </c>
      <c r="M615" s="73">
        <f t="shared" si="29"/>
        <v>3334.42</v>
      </c>
      <c r="N615" s="39">
        <v>3296.14</v>
      </c>
      <c r="O615" s="39">
        <v>38.28</v>
      </c>
      <c r="P615" s="33">
        <v>0</v>
      </c>
    </row>
    <row r="616" spans="1:16" ht="24.95" customHeight="1" x14ac:dyDescent="0.2">
      <c r="A616" s="52" t="str">
        <f t="shared" si="27"/>
        <v>1441|1440011|80|2025|84374071687|3611|15,9</v>
      </c>
      <c r="B616" s="52" t="str">
        <f t="shared" si="28"/>
        <v>1441|1440011|80|2025|3121</v>
      </c>
      <c r="C616" s="36">
        <v>1441</v>
      </c>
      <c r="D616" s="36">
        <v>1440011</v>
      </c>
      <c r="E616" s="36">
        <v>80</v>
      </c>
      <c r="F616" s="36">
        <v>2025</v>
      </c>
      <c r="G616" s="36">
        <v>84374071687</v>
      </c>
      <c r="H616" s="37" t="s">
        <v>142</v>
      </c>
      <c r="I616" s="36">
        <v>3611</v>
      </c>
      <c r="J616" s="36" t="s">
        <v>314</v>
      </c>
      <c r="K616" s="38">
        <v>45796</v>
      </c>
      <c r="L616" s="36">
        <v>3121</v>
      </c>
      <c r="M616" s="73">
        <f t="shared" si="29"/>
        <v>15.9</v>
      </c>
      <c r="N616" s="39">
        <v>15.9</v>
      </c>
      <c r="O616" s="39">
        <v>0</v>
      </c>
      <c r="P616" s="33">
        <v>0</v>
      </c>
    </row>
    <row r="617" spans="1:16" ht="24.95" customHeight="1" x14ac:dyDescent="0.2">
      <c r="A617" s="52" t="str">
        <f t="shared" si="27"/>
        <v>1441|1440011|80|2025|84374071687|3611|3334,42</v>
      </c>
      <c r="B617" s="52" t="str">
        <f t="shared" si="28"/>
        <v>1441|1440011|80|2025|3709</v>
      </c>
      <c r="C617" s="36">
        <v>1441</v>
      </c>
      <c r="D617" s="36">
        <v>1440011</v>
      </c>
      <c r="E617" s="36">
        <v>80</v>
      </c>
      <c r="F617" s="36">
        <v>2025</v>
      </c>
      <c r="G617" s="36">
        <v>84374071687</v>
      </c>
      <c r="H617" s="37" t="s">
        <v>142</v>
      </c>
      <c r="I617" s="36">
        <v>3611</v>
      </c>
      <c r="J617" s="36" t="s">
        <v>314</v>
      </c>
      <c r="K617" s="38">
        <v>45818</v>
      </c>
      <c r="L617" s="36">
        <v>3709</v>
      </c>
      <c r="M617" s="73">
        <f t="shared" si="29"/>
        <v>3334.42</v>
      </c>
      <c r="N617" s="39">
        <v>3312.04</v>
      </c>
      <c r="O617" s="39">
        <v>22.38</v>
      </c>
      <c r="P617" s="33">
        <v>0</v>
      </c>
    </row>
    <row r="618" spans="1:16" ht="24.95" customHeight="1" x14ac:dyDescent="0.2">
      <c r="A618" s="52" t="str">
        <f t="shared" si="27"/>
        <v>1441|1440011|81|2025|32734751615|3611|5883,92</v>
      </c>
      <c r="B618" s="52" t="str">
        <f t="shared" si="28"/>
        <v>1441|1440011|81|2025|2915</v>
      </c>
      <c r="C618" s="36">
        <v>1441</v>
      </c>
      <c r="D618" s="36">
        <v>1440011</v>
      </c>
      <c r="E618" s="36">
        <v>81</v>
      </c>
      <c r="F618" s="36">
        <v>2025</v>
      </c>
      <c r="G618" s="36">
        <v>32734751615</v>
      </c>
      <c r="H618" s="37" t="s">
        <v>143</v>
      </c>
      <c r="I618" s="36">
        <v>3611</v>
      </c>
      <c r="J618" s="36" t="s">
        <v>314</v>
      </c>
      <c r="K618" s="38">
        <v>45789</v>
      </c>
      <c r="L618" s="36">
        <v>2915</v>
      </c>
      <c r="M618" s="73">
        <f t="shared" si="29"/>
        <v>5883.92</v>
      </c>
      <c r="N618" s="39">
        <v>5317.17</v>
      </c>
      <c r="O618" s="39">
        <v>566.75</v>
      </c>
      <c r="P618" s="33">
        <v>0</v>
      </c>
    </row>
    <row r="619" spans="1:16" ht="24.95" customHeight="1" x14ac:dyDescent="0.2">
      <c r="A619" s="52" t="str">
        <f t="shared" si="27"/>
        <v>1441|1440011|81|2025|32734751615|3611|24,38</v>
      </c>
      <c r="B619" s="52" t="str">
        <f t="shared" si="28"/>
        <v>1441|1440011|81|2025|3123</v>
      </c>
      <c r="C619" s="36">
        <v>1441</v>
      </c>
      <c r="D619" s="36">
        <v>1440011</v>
      </c>
      <c r="E619" s="36">
        <v>81</v>
      </c>
      <c r="F619" s="36">
        <v>2025</v>
      </c>
      <c r="G619" s="36">
        <v>32734751615</v>
      </c>
      <c r="H619" s="37" t="s">
        <v>143</v>
      </c>
      <c r="I619" s="36">
        <v>3611</v>
      </c>
      <c r="J619" s="36" t="s">
        <v>314</v>
      </c>
      <c r="K619" s="38">
        <v>45796</v>
      </c>
      <c r="L619" s="36">
        <v>3123</v>
      </c>
      <c r="M619" s="73">
        <f t="shared" si="29"/>
        <v>24.38</v>
      </c>
      <c r="N619" s="39">
        <v>24.38</v>
      </c>
      <c r="O619" s="39">
        <v>0</v>
      </c>
      <c r="P619" s="33">
        <v>0</v>
      </c>
    </row>
    <row r="620" spans="1:16" ht="24.95" customHeight="1" x14ac:dyDescent="0.2">
      <c r="A620" s="52" t="str">
        <f t="shared" si="27"/>
        <v>1441|1440011|81|2025|32734751615|3611|5883,92</v>
      </c>
      <c r="B620" s="52" t="str">
        <f t="shared" si="28"/>
        <v>1441|1440011|81|2025|3716</v>
      </c>
      <c r="C620" s="36">
        <v>1441</v>
      </c>
      <c r="D620" s="36">
        <v>1440011</v>
      </c>
      <c r="E620" s="36">
        <v>81</v>
      </c>
      <c r="F620" s="36">
        <v>2025</v>
      </c>
      <c r="G620" s="36">
        <v>32734751615</v>
      </c>
      <c r="H620" s="37" t="s">
        <v>143</v>
      </c>
      <c r="I620" s="36">
        <v>3611</v>
      </c>
      <c r="J620" s="36" t="s">
        <v>314</v>
      </c>
      <c r="K620" s="38">
        <v>45818</v>
      </c>
      <c r="L620" s="36">
        <v>3716</v>
      </c>
      <c r="M620" s="73">
        <f t="shared" si="29"/>
        <v>5883.92</v>
      </c>
      <c r="N620" s="39">
        <v>5341.55</v>
      </c>
      <c r="O620" s="39">
        <v>542.37</v>
      </c>
      <c r="P620" s="33">
        <v>0</v>
      </c>
    </row>
    <row r="621" spans="1:16" ht="24.95" customHeight="1" x14ac:dyDescent="0.2">
      <c r="A621" s="52" t="str">
        <f t="shared" si="27"/>
        <v>1441|1440011|82|2025|73694126600|3611|7785,03</v>
      </c>
      <c r="B621" s="52" t="str">
        <f t="shared" si="28"/>
        <v>1441|1440011|82|2025|2918</v>
      </c>
      <c r="C621" s="36">
        <v>1441</v>
      </c>
      <c r="D621" s="36">
        <v>1440011</v>
      </c>
      <c r="E621" s="36">
        <v>82</v>
      </c>
      <c r="F621" s="36">
        <v>2025</v>
      </c>
      <c r="G621" s="36">
        <v>73694126600</v>
      </c>
      <c r="H621" s="37" t="s">
        <v>144</v>
      </c>
      <c r="I621" s="36">
        <v>3611</v>
      </c>
      <c r="J621" s="36" t="s">
        <v>314</v>
      </c>
      <c r="K621" s="38">
        <v>45789</v>
      </c>
      <c r="L621" s="36">
        <v>2918</v>
      </c>
      <c r="M621" s="73">
        <f t="shared" si="29"/>
        <v>7785.0300000000007</v>
      </c>
      <c r="N621" s="39">
        <v>6695.47</v>
      </c>
      <c r="O621" s="39">
        <v>1089.56</v>
      </c>
      <c r="P621" s="33">
        <v>0</v>
      </c>
    </row>
    <row r="622" spans="1:16" ht="24.95" customHeight="1" x14ac:dyDescent="0.2">
      <c r="A622" s="52" t="str">
        <f t="shared" si="27"/>
        <v>1441|1440011|82|2025|73694126600|3611|24,38</v>
      </c>
      <c r="B622" s="52" t="str">
        <f t="shared" si="28"/>
        <v>1441|1440011|82|2025|3124</v>
      </c>
      <c r="C622" s="36">
        <v>1441</v>
      </c>
      <c r="D622" s="36">
        <v>1440011</v>
      </c>
      <c r="E622" s="36">
        <v>82</v>
      </c>
      <c r="F622" s="36">
        <v>2025</v>
      </c>
      <c r="G622" s="36">
        <v>73694126600</v>
      </c>
      <c r="H622" s="37" t="s">
        <v>144</v>
      </c>
      <c r="I622" s="36">
        <v>3611</v>
      </c>
      <c r="J622" s="36" t="s">
        <v>314</v>
      </c>
      <c r="K622" s="38">
        <v>45796</v>
      </c>
      <c r="L622" s="36">
        <v>3124</v>
      </c>
      <c r="M622" s="73">
        <f t="shared" si="29"/>
        <v>24.38</v>
      </c>
      <c r="N622" s="39">
        <v>24.38</v>
      </c>
      <c r="O622" s="39">
        <v>0</v>
      </c>
      <c r="P622" s="33">
        <v>0</v>
      </c>
    </row>
    <row r="623" spans="1:16" ht="24.95" customHeight="1" x14ac:dyDescent="0.2">
      <c r="A623" s="52" t="str">
        <f t="shared" si="27"/>
        <v>1441|1440011|82|2025|73694126600|3611|7785,03</v>
      </c>
      <c r="B623" s="52" t="str">
        <f t="shared" si="28"/>
        <v>1441|1440011|82|2025|3723</v>
      </c>
      <c r="C623" s="36">
        <v>1441</v>
      </c>
      <c r="D623" s="36">
        <v>1440011</v>
      </c>
      <c r="E623" s="36">
        <v>82</v>
      </c>
      <c r="F623" s="36">
        <v>2025</v>
      </c>
      <c r="G623" s="36">
        <v>73694126600</v>
      </c>
      <c r="H623" s="37" t="s">
        <v>144</v>
      </c>
      <c r="I623" s="36">
        <v>3611</v>
      </c>
      <c r="J623" s="36" t="s">
        <v>314</v>
      </c>
      <c r="K623" s="38">
        <v>45818</v>
      </c>
      <c r="L623" s="36">
        <v>3723</v>
      </c>
      <c r="M623" s="73">
        <f t="shared" si="29"/>
        <v>7785.03</v>
      </c>
      <c r="N623" s="39">
        <v>6719.86</v>
      </c>
      <c r="O623" s="39">
        <v>1065.17</v>
      </c>
      <c r="P623" s="33">
        <v>0</v>
      </c>
    </row>
    <row r="624" spans="1:16" ht="24.95" customHeight="1" x14ac:dyDescent="0.2">
      <c r="A624" s="52" t="str">
        <f t="shared" si="27"/>
        <v>1441|1440011|84|2025|22068043000141|3920|8380,65</v>
      </c>
      <c r="B624" s="52" t="str">
        <f t="shared" si="28"/>
        <v>1441|1440011|84|2025|2981</v>
      </c>
      <c r="C624" s="36">
        <v>1441</v>
      </c>
      <c r="D624" s="36">
        <v>1440011</v>
      </c>
      <c r="E624" s="36">
        <v>84</v>
      </c>
      <c r="F624" s="36">
        <v>2025</v>
      </c>
      <c r="G624" s="36">
        <v>22068043000141</v>
      </c>
      <c r="H624" s="37" t="s">
        <v>145</v>
      </c>
      <c r="I624" s="36">
        <v>3920</v>
      </c>
      <c r="J624" s="36" t="s">
        <v>313</v>
      </c>
      <c r="K624" s="38">
        <v>45790</v>
      </c>
      <c r="L624" s="36">
        <v>2981</v>
      </c>
      <c r="M624" s="73">
        <f t="shared" si="29"/>
        <v>8380.65</v>
      </c>
      <c r="N624" s="39">
        <v>7978.38</v>
      </c>
      <c r="O624" s="39">
        <v>402.27</v>
      </c>
      <c r="P624" s="33">
        <v>0</v>
      </c>
    </row>
    <row r="625" spans="1:16" ht="24.95" customHeight="1" x14ac:dyDescent="0.2">
      <c r="A625" s="52" t="str">
        <f t="shared" si="27"/>
        <v>1441|1440011|84|2025|22068043000141|3920|8380,65</v>
      </c>
      <c r="B625" s="52" t="str">
        <f t="shared" si="28"/>
        <v>1441|1440011|84|2025|3639</v>
      </c>
      <c r="C625" s="36">
        <v>1441</v>
      </c>
      <c r="D625" s="36">
        <v>1440011</v>
      </c>
      <c r="E625" s="36">
        <v>84</v>
      </c>
      <c r="F625" s="36">
        <v>2025</v>
      </c>
      <c r="G625" s="36">
        <v>22068043000141</v>
      </c>
      <c r="H625" s="37" t="s">
        <v>145</v>
      </c>
      <c r="I625" s="36">
        <v>3920</v>
      </c>
      <c r="J625" s="36" t="s">
        <v>313</v>
      </c>
      <c r="K625" s="38">
        <v>45817</v>
      </c>
      <c r="L625" s="36">
        <v>3639</v>
      </c>
      <c r="M625" s="73">
        <f t="shared" si="29"/>
        <v>8380.65</v>
      </c>
      <c r="N625" s="39">
        <v>7978.38</v>
      </c>
      <c r="O625" s="39">
        <v>402.27</v>
      </c>
      <c r="P625" s="33">
        <v>0</v>
      </c>
    </row>
    <row r="626" spans="1:16" ht="24.95" customHeight="1" x14ac:dyDescent="0.2">
      <c r="A626" s="52" t="str">
        <f t="shared" si="27"/>
        <v>1441|1440011|85|2025|89330994687|3611|3854,88</v>
      </c>
      <c r="B626" s="52" t="str">
        <f t="shared" si="28"/>
        <v>1441|1440011|85|2025|2917</v>
      </c>
      <c r="C626" s="36">
        <v>1441</v>
      </c>
      <c r="D626" s="36">
        <v>1440011</v>
      </c>
      <c r="E626" s="36">
        <v>85</v>
      </c>
      <c r="F626" s="36">
        <v>2025</v>
      </c>
      <c r="G626" s="36">
        <v>89330994687</v>
      </c>
      <c r="H626" s="37" t="s">
        <v>146</v>
      </c>
      <c r="I626" s="36">
        <v>3611</v>
      </c>
      <c r="J626" s="36" t="s">
        <v>314</v>
      </c>
      <c r="K626" s="38">
        <v>45789</v>
      </c>
      <c r="L626" s="36">
        <v>2917</v>
      </c>
      <c r="M626" s="73">
        <f t="shared" si="29"/>
        <v>3854.88</v>
      </c>
      <c r="N626" s="39">
        <v>3742.81</v>
      </c>
      <c r="O626" s="39">
        <v>112.07</v>
      </c>
      <c r="P626" s="33">
        <v>0</v>
      </c>
    </row>
    <row r="627" spans="1:16" ht="24.95" customHeight="1" x14ac:dyDescent="0.2">
      <c r="A627" s="52" t="str">
        <f t="shared" si="27"/>
        <v>1441|1440011|85|2025|89330994687|3611|19,08</v>
      </c>
      <c r="B627" s="52" t="str">
        <f t="shared" si="28"/>
        <v>1441|1440011|85|2025|3128</v>
      </c>
      <c r="C627" s="36">
        <v>1441</v>
      </c>
      <c r="D627" s="36">
        <v>1440011</v>
      </c>
      <c r="E627" s="36">
        <v>85</v>
      </c>
      <c r="F627" s="36">
        <v>2025</v>
      </c>
      <c r="G627" s="36">
        <v>89330994687</v>
      </c>
      <c r="H627" s="37" t="s">
        <v>146</v>
      </c>
      <c r="I627" s="36">
        <v>3611</v>
      </c>
      <c r="J627" s="36" t="s">
        <v>314</v>
      </c>
      <c r="K627" s="38">
        <v>45796</v>
      </c>
      <c r="L627" s="36">
        <v>3128</v>
      </c>
      <c r="M627" s="73">
        <f t="shared" si="29"/>
        <v>19.079999999999998</v>
      </c>
      <c r="N627" s="39">
        <v>19.079999999999998</v>
      </c>
      <c r="O627" s="39">
        <v>0</v>
      </c>
      <c r="P627" s="33">
        <v>0</v>
      </c>
    </row>
    <row r="628" spans="1:16" ht="24.95" customHeight="1" x14ac:dyDescent="0.2">
      <c r="A628" s="52" t="str">
        <f t="shared" si="27"/>
        <v>1441|1440011|85|2025|89330994687|3611|3854,88</v>
      </c>
      <c r="B628" s="52" t="str">
        <f t="shared" si="28"/>
        <v>1441|1440011|85|2025|3708</v>
      </c>
      <c r="C628" s="36">
        <v>1441</v>
      </c>
      <c r="D628" s="36">
        <v>1440011</v>
      </c>
      <c r="E628" s="36">
        <v>85</v>
      </c>
      <c r="F628" s="36">
        <v>2025</v>
      </c>
      <c r="G628" s="36">
        <v>89330994687</v>
      </c>
      <c r="H628" s="37" t="s">
        <v>146</v>
      </c>
      <c r="I628" s="36">
        <v>3611</v>
      </c>
      <c r="J628" s="36" t="s">
        <v>314</v>
      </c>
      <c r="K628" s="38">
        <v>45818</v>
      </c>
      <c r="L628" s="36">
        <v>3708</v>
      </c>
      <c r="M628" s="73">
        <f t="shared" si="29"/>
        <v>3854.8799999999997</v>
      </c>
      <c r="N628" s="39">
        <v>3761.89</v>
      </c>
      <c r="O628" s="39">
        <v>92.99</v>
      </c>
      <c r="P628" s="33">
        <v>0</v>
      </c>
    </row>
    <row r="629" spans="1:16" ht="24.95" customHeight="1" x14ac:dyDescent="0.2">
      <c r="A629" s="52" t="str">
        <f t="shared" si="27"/>
        <v>1441|1440011|86|2025|76809528920|3611|1166,21</v>
      </c>
      <c r="B629" s="52" t="str">
        <f t="shared" si="28"/>
        <v>1441|1440011|86|2025|2989</v>
      </c>
      <c r="C629" s="36">
        <v>1441</v>
      </c>
      <c r="D629" s="36">
        <v>1440011</v>
      </c>
      <c r="E629" s="36">
        <v>86</v>
      </c>
      <c r="F629" s="36">
        <v>2025</v>
      </c>
      <c r="G629" s="36">
        <v>76809528920</v>
      </c>
      <c r="H629" s="37" t="s">
        <v>147</v>
      </c>
      <c r="I629" s="36">
        <v>3611</v>
      </c>
      <c r="J629" s="36" t="s">
        <v>314</v>
      </c>
      <c r="K629" s="38">
        <v>45791</v>
      </c>
      <c r="L629" s="36">
        <v>2989</v>
      </c>
      <c r="M629" s="73">
        <f t="shared" si="29"/>
        <v>1166.21</v>
      </c>
      <c r="N629" s="39">
        <v>1166.21</v>
      </c>
      <c r="O629" s="39">
        <v>0</v>
      </c>
      <c r="P629" s="33">
        <v>0</v>
      </c>
    </row>
    <row r="630" spans="1:16" ht="24.95" customHeight="1" x14ac:dyDescent="0.2">
      <c r="A630" s="52" t="str">
        <f t="shared" si="27"/>
        <v>1441|1440011|86|2025|76809528920|3611|1166,21</v>
      </c>
      <c r="B630" s="52" t="str">
        <f t="shared" si="28"/>
        <v>1441|1440011|86|2025|3691</v>
      </c>
      <c r="C630" s="36">
        <v>1441</v>
      </c>
      <c r="D630" s="36">
        <v>1440011</v>
      </c>
      <c r="E630" s="36">
        <v>86</v>
      </c>
      <c r="F630" s="36">
        <v>2025</v>
      </c>
      <c r="G630" s="36">
        <v>76809528920</v>
      </c>
      <c r="H630" s="37" t="s">
        <v>147</v>
      </c>
      <c r="I630" s="36">
        <v>3611</v>
      </c>
      <c r="J630" s="36" t="s">
        <v>314</v>
      </c>
      <c r="K630" s="38">
        <v>45818</v>
      </c>
      <c r="L630" s="36">
        <v>3691</v>
      </c>
      <c r="M630" s="73">
        <f t="shared" si="29"/>
        <v>1166.21</v>
      </c>
      <c r="N630" s="39">
        <v>1166.21</v>
      </c>
      <c r="O630" s="39">
        <v>0</v>
      </c>
      <c r="P630" s="33">
        <v>0</v>
      </c>
    </row>
    <row r="631" spans="1:16" ht="24.95" customHeight="1" x14ac:dyDescent="0.2">
      <c r="A631" s="52" t="str">
        <f t="shared" si="27"/>
        <v>1441|1440011|87|2025|17709692000144|3920|29071,77</v>
      </c>
      <c r="B631" s="52" t="str">
        <f t="shared" si="28"/>
        <v>1441|1440011|87|2025|3010</v>
      </c>
      <c r="C631" s="36">
        <v>1441</v>
      </c>
      <c r="D631" s="36">
        <v>1440011</v>
      </c>
      <c r="E631" s="36">
        <v>87</v>
      </c>
      <c r="F631" s="36">
        <v>2025</v>
      </c>
      <c r="G631" s="36">
        <v>17709692000144</v>
      </c>
      <c r="H631" s="37" t="s">
        <v>148</v>
      </c>
      <c r="I631" s="36">
        <v>3920</v>
      </c>
      <c r="J631" s="36" t="s">
        <v>313</v>
      </c>
      <c r="K631" s="38">
        <v>45791</v>
      </c>
      <c r="L631" s="36">
        <v>3010</v>
      </c>
      <c r="M631" s="73">
        <f t="shared" si="29"/>
        <v>29071.77</v>
      </c>
      <c r="N631" s="39">
        <v>29071.77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1441|1440011|87|2025|17709692000144|3920|29393,29</v>
      </c>
      <c r="B632" s="52" t="str">
        <f t="shared" si="28"/>
        <v>1441|1440011|87|2025|3662</v>
      </c>
      <c r="C632" s="36">
        <v>1441</v>
      </c>
      <c r="D632" s="36">
        <v>1440011</v>
      </c>
      <c r="E632" s="36">
        <v>87</v>
      </c>
      <c r="F632" s="36">
        <v>2025</v>
      </c>
      <c r="G632" s="36">
        <v>17709692000144</v>
      </c>
      <c r="H632" s="37" t="s">
        <v>148</v>
      </c>
      <c r="I632" s="36">
        <v>3920</v>
      </c>
      <c r="J632" s="36" t="s">
        <v>313</v>
      </c>
      <c r="K632" s="38">
        <v>45817</v>
      </c>
      <c r="L632" s="36">
        <v>3662</v>
      </c>
      <c r="M632" s="73">
        <f t="shared" si="29"/>
        <v>29393.29</v>
      </c>
      <c r="N632" s="39">
        <v>29393.29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1441|1440011|88|2025|62895958653|3611|1475,22</v>
      </c>
      <c r="B633" s="52" t="str">
        <f t="shared" si="28"/>
        <v>1441|1440011|88|2025|2997</v>
      </c>
      <c r="C633" s="36">
        <v>1441</v>
      </c>
      <c r="D633" s="36">
        <v>1440011</v>
      </c>
      <c r="E633" s="36">
        <v>88</v>
      </c>
      <c r="F633" s="36">
        <v>2025</v>
      </c>
      <c r="G633" s="36">
        <v>62895958653</v>
      </c>
      <c r="H633" s="37" t="s">
        <v>149</v>
      </c>
      <c r="I633" s="36">
        <v>3611</v>
      </c>
      <c r="J633" s="36" t="s">
        <v>314</v>
      </c>
      <c r="K633" s="38">
        <v>45791</v>
      </c>
      <c r="L633" s="36">
        <v>2997</v>
      </c>
      <c r="M633" s="73">
        <f t="shared" si="29"/>
        <v>1475.22</v>
      </c>
      <c r="N633" s="39">
        <v>1475.22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1441|1440011|88|2025|62895958653|3611|1475,22</v>
      </c>
      <c r="B634" s="52" t="str">
        <f t="shared" si="28"/>
        <v>1441|1440011|88|2025|3677</v>
      </c>
      <c r="C634" s="36">
        <v>1441</v>
      </c>
      <c r="D634" s="36">
        <v>1440011</v>
      </c>
      <c r="E634" s="36">
        <v>88</v>
      </c>
      <c r="F634" s="36">
        <v>2025</v>
      </c>
      <c r="G634" s="36">
        <v>62895958653</v>
      </c>
      <c r="H634" s="37" t="s">
        <v>149</v>
      </c>
      <c r="I634" s="36">
        <v>3611</v>
      </c>
      <c r="J634" s="36" t="s">
        <v>314</v>
      </c>
      <c r="K634" s="38">
        <v>45818</v>
      </c>
      <c r="L634" s="36">
        <v>3677</v>
      </c>
      <c r="M634" s="73">
        <f t="shared" si="29"/>
        <v>1475.22</v>
      </c>
      <c r="N634" s="39">
        <v>1475.22</v>
      </c>
      <c r="O634" s="39">
        <v>0</v>
      </c>
      <c r="P634" s="33">
        <v>0</v>
      </c>
    </row>
    <row r="635" spans="1:16" ht="24.95" customHeight="1" x14ac:dyDescent="0.2">
      <c r="A635" s="52" t="str">
        <f t="shared" si="27"/>
        <v>1441|1440011|89|2025|62897306653|3611|1475,22</v>
      </c>
      <c r="B635" s="52" t="str">
        <f t="shared" si="28"/>
        <v>1441|1440011|89|2025|2999</v>
      </c>
      <c r="C635" s="36">
        <v>1441</v>
      </c>
      <c r="D635" s="36">
        <v>1440011</v>
      </c>
      <c r="E635" s="36">
        <v>89</v>
      </c>
      <c r="F635" s="36">
        <v>2025</v>
      </c>
      <c r="G635" s="36">
        <v>62897306653</v>
      </c>
      <c r="H635" s="37" t="s">
        <v>150</v>
      </c>
      <c r="I635" s="36">
        <v>3611</v>
      </c>
      <c r="J635" s="36" t="s">
        <v>314</v>
      </c>
      <c r="K635" s="38">
        <v>45791</v>
      </c>
      <c r="L635" s="36">
        <v>2999</v>
      </c>
      <c r="M635" s="73">
        <f t="shared" si="29"/>
        <v>1475.22</v>
      </c>
      <c r="N635" s="39">
        <v>1475.22</v>
      </c>
      <c r="O635" s="39">
        <v>0</v>
      </c>
      <c r="P635" s="33">
        <v>0</v>
      </c>
    </row>
    <row r="636" spans="1:16" ht="24.95" customHeight="1" x14ac:dyDescent="0.2">
      <c r="A636" s="52" t="str">
        <f t="shared" si="27"/>
        <v>1441|1440011|89|2025|62897306653|3611|1475,22</v>
      </c>
      <c r="B636" s="52" t="str">
        <f t="shared" si="28"/>
        <v>1441|1440011|89|2025|3679</v>
      </c>
      <c r="C636" s="36">
        <v>1441</v>
      </c>
      <c r="D636" s="36">
        <v>1440011</v>
      </c>
      <c r="E636" s="36">
        <v>89</v>
      </c>
      <c r="F636" s="36">
        <v>2025</v>
      </c>
      <c r="G636" s="36">
        <v>62897306653</v>
      </c>
      <c r="H636" s="37" t="s">
        <v>150</v>
      </c>
      <c r="I636" s="36">
        <v>3611</v>
      </c>
      <c r="J636" s="36" t="s">
        <v>314</v>
      </c>
      <c r="K636" s="38">
        <v>45818</v>
      </c>
      <c r="L636" s="36">
        <v>3679</v>
      </c>
      <c r="M636" s="73">
        <f t="shared" si="29"/>
        <v>1475.22</v>
      </c>
      <c r="N636" s="39">
        <v>1475.22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1441|1440011|90|2025|54565707691|3611|1475,22</v>
      </c>
      <c r="B637" s="52" t="str">
        <f t="shared" si="28"/>
        <v>1441|1440011|90|2025|2996</v>
      </c>
      <c r="C637" s="36">
        <v>1441</v>
      </c>
      <c r="D637" s="36">
        <v>1440011</v>
      </c>
      <c r="E637" s="36">
        <v>90</v>
      </c>
      <c r="F637" s="36">
        <v>2025</v>
      </c>
      <c r="G637" s="36">
        <v>54565707691</v>
      </c>
      <c r="H637" s="37" t="s">
        <v>151</v>
      </c>
      <c r="I637" s="36">
        <v>3611</v>
      </c>
      <c r="J637" s="36" t="s">
        <v>314</v>
      </c>
      <c r="K637" s="38">
        <v>45791</v>
      </c>
      <c r="L637" s="36">
        <v>2996</v>
      </c>
      <c r="M637" s="73">
        <f t="shared" si="29"/>
        <v>1475.22</v>
      </c>
      <c r="N637" s="39">
        <v>1475.22</v>
      </c>
      <c r="O637" s="39">
        <v>0</v>
      </c>
      <c r="P637" s="33">
        <v>0</v>
      </c>
    </row>
    <row r="638" spans="1:16" ht="24.95" customHeight="1" x14ac:dyDescent="0.2">
      <c r="A638" s="52" t="str">
        <f t="shared" si="27"/>
        <v>1441|1440011|90|2025|54565707691|3611|1475,22</v>
      </c>
      <c r="B638" s="52" t="str">
        <f t="shared" si="28"/>
        <v>1441|1440011|90|2025|3678</v>
      </c>
      <c r="C638" s="36">
        <v>1441</v>
      </c>
      <c r="D638" s="36">
        <v>1440011</v>
      </c>
      <c r="E638" s="36">
        <v>90</v>
      </c>
      <c r="F638" s="36">
        <v>2025</v>
      </c>
      <c r="G638" s="36">
        <v>54565707691</v>
      </c>
      <c r="H638" s="37" t="s">
        <v>151</v>
      </c>
      <c r="I638" s="36">
        <v>3611</v>
      </c>
      <c r="J638" s="36" t="s">
        <v>314</v>
      </c>
      <c r="K638" s="38">
        <v>45818</v>
      </c>
      <c r="L638" s="36">
        <v>3678</v>
      </c>
      <c r="M638" s="73">
        <f t="shared" si="29"/>
        <v>1475.22</v>
      </c>
      <c r="N638" s="39">
        <v>1475.22</v>
      </c>
      <c r="O638" s="39">
        <v>0</v>
      </c>
      <c r="P638" s="33">
        <v>0</v>
      </c>
    </row>
    <row r="639" spans="1:16" ht="24.95" customHeight="1" x14ac:dyDescent="0.2">
      <c r="A639" s="52" t="str">
        <f t="shared" si="27"/>
        <v>1441|1440011|91|2025|21154554000113|3920|17161,55</v>
      </c>
      <c r="B639" s="52" t="str">
        <f t="shared" si="28"/>
        <v>1441|1440011|91|2025|281</v>
      </c>
      <c r="C639" s="36">
        <v>1441</v>
      </c>
      <c r="D639" s="36">
        <v>1440011</v>
      </c>
      <c r="E639" s="36">
        <v>91</v>
      </c>
      <c r="F639" s="36">
        <v>2025</v>
      </c>
      <c r="G639" s="36">
        <v>21154554000113</v>
      </c>
      <c r="H639" s="37" t="s">
        <v>133</v>
      </c>
      <c r="I639" s="36">
        <v>3920</v>
      </c>
      <c r="J639" s="36" t="s">
        <v>313</v>
      </c>
      <c r="K639" s="38">
        <v>45806</v>
      </c>
      <c r="L639" s="36">
        <v>281</v>
      </c>
      <c r="M639" s="73">
        <f t="shared" si="29"/>
        <v>17161.55</v>
      </c>
      <c r="N639" s="39">
        <v>17161.55</v>
      </c>
      <c r="O639" s="39">
        <v>0</v>
      </c>
      <c r="P639" s="33">
        <v>0</v>
      </c>
    </row>
    <row r="640" spans="1:16" ht="24.95" customHeight="1" x14ac:dyDescent="0.2">
      <c r="A640" s="52" t="str">
        <f t="shared" si="27"/>
        <v>1441|1440011|92|2024|12751850000100|3962|4148,06</v>
      </c>
      <c r="B640" s="52" t="str">
        <f t="shared" si="28"/>
        <v>1441|1440011|92|2024|3466</v>
      </c>
      <c r="C640" s="36">
        <v>1441</v>
      </c>
      <c r="D640" s="36">
        <v>1440011</v>
      </c>
      <c r="E640" s="36">
        <v>92</v>
      </c>
      <c r="F640" s="36">
        <v>2024</v>
      </c>
      <c r="G640" s="36">
        <v>12751850000100</v>
      </c>
      <c r="H640" s="37" t="s">
        <v>469</v>
      </c>
      <c r="I640" s="36">
        <v>3962</v>
      </c>
      <c r="J640" s="36" t="s">
        <v>313</v>
      </c>
      <c r="K640" s="38">
        <v>45810</v>
      </c>
      <c r="L640" s="36">
        <v>3466</v>
      </c>
      <c r="M640" s="73">
        <f t="shared" si="29"/>
        <v>4148.0600000000004</v>
      </c>
      <c r="N640" s="39">
        <v>3911.03</v>
      </c>
      <c r="O640" s="39">
        <v>237.03</v>
      </c>
      <c r="P640" s="33">
        <v>0</v>
      </c>
    </row>
    <row r="641" spans="1:16" ht="24.95" customHeight="1" x14ac:dyDescent="0.2">
      <c r="A641" s="52" t="str">
        <f t="shared" si="27"/>
        <v>1441|1440011|92|2025|24046590653|3611|6368,79</v>
      </c>
      <c r="B641" s="52" t="str">
        <f t="shared" si="28"/>
        <v>1441|1440011|92|2025|2972</v>
      </c>
      <c r="C641" s="36">
        <v>1441</v>
      </c>
      <c r="D641" s="36">
        <v>1440011</v>
      </c>
      <c r="E641" s="36">
        <v>92</v>
      </c>
      <c r="F641" s="36">
        <v>2025</v>
      </c>
      <c r="G641" s="36">
        <v>24046590653</v>
      </c>
      <c r="H641" s="37" t="s">
        <v>152</v>
      </c>
      <c r="I641" s="36">
        <v>3611</v>
      </c>
      <c r="J641" s="36" t="s">
        <v>314</v>
      </c>
      <c r="K641" s="38">
        <v>45790</v>
      </c>
      <c r="L641" s="36">
        <v>2972</v>
      </c>
      <c r="M641" s="73">
        <f t="shared" si="29"/>
        <v>6368.79</v>
      </c>
      <c r="N641" s="39">
        <v>5668.7</v>
      </c>
      <c r="O641" s="39">
        <v>700.09</v>
      </c>
      <c r="P641" s="33">
        <v>0</v>
      </c>
    </row>
    <row r="642" spans="1:16" ht="24.95" customHeight="1" x14ac:dyDescent="0.2">
      <c r="A642" s="52" t="str">
        <f t="shared" si="27"/>
        <v>1441|1440011|92|2025|24046590653|3611|24,38</v>
      </c>
      <c r="B642" s="52" t="str">
        <f t="shared" si="28"/>
        <v>1441|1440011|92|2025|3127</v>
      </c>
      <c r="C642" s="36">
        <v>1441</v>
      </c>
      <c r="D642" s="36">
        <v>1440011</v>
      </c>
      <c r="E642" s="36">
        <v>92</v>
      </c>
      <c r="F642" s="36">
        <v>2025</v>
      </c>
      <c r="G642" s="36">
        <v>24046590653</v>
      </c>
      <c r="H642" s="37" t="s">
        <v>152</v>
      </c>
      <c r="I642" s="36">
        <v>3611</v>
      </c>
      <c r="J642" s="36" t="s">
        <v>314</v>
      </c>
      <c r="K642" s="38">
        <v>45796</v>
      </c>
      <c r="L642" s="36">
        <v>3127</v>
      </c>
      <c r="M642" s="73">
        <f t="shared" si="29"/>
        <v>24.38</v>
      </c>
      <c r="N642" s="39">
        <v>24.38</v>
      </c>
      <c r="O642" s="39">
        <v>0</v>
      </c>
      <c r="P642" s="33">
        <v>0</v>
      </c>
    </row>
    <row r="643" spans="1:16" ht="24.95" customHeight="1" x14ac:dyDescent="0.2">
      <c r="A643" s="52" t="str">
        <f t="shared" si="27"/>
        <v>1441|1440011|92|2025|24046590653|3611|6368,79</v>
      </c>
      <c r="B643" s="52" t="str">
        <f t="shared" si="28"/>
        <v>1441|1440011|92|2025|3689</v>
      </c>
      <c r="C643" s="36">
        <v>1441</v>
      </c>
      <c r="D643" s="36">
        <v>1440011</v>
      </c>
      <c r="E643" s="36">
        <v>92</v>
      </c>
      <c r="F643" s="36">
        <v>2025</v>
      </c>
      <c r="G643" s="36">
        <v>24046590653</v>
      </c>
      <c r="H643" s="37" t="s">
        <v>152</v>
      </c>
      <c r="I643" s="36">
        <v>3611</v>
      </c>
      <c r="J643" s="36" t="s">
        <v>314</v>
      </c>
      <c r="K643" s="38">
        <v>45818</v>
      </c>
      <c r="L643" s="36">
        <v>3689</v>
      </c>
      <c r="M643" s="73">
        <f t="shared" si="29"/>
        <v>6368.79</v>
      </c>
      <c r="N643" s="39">
        <v>5693.08</v>
      </c>
      <c r="O643" s="39">
        <v>675.71</v>
      </c>
      <c r="P643" s="33">
        <v>0</v>
      </c>
    </row>
    <row r="644" spans="1:16" ht="24.95" customHeight="1" x14ac:dyDescent="0.2">
      <c r="A644" s="52" t="str">
        <f t="shared" si="27"/>
        <v>1441|1440011|93|2025|20808044000150|3920|15093,7</v>
      </c>
      <c r="B644" s="52" t="str">
        <f t="shared" si="28"/>
        <v>1441|1440011|93|2025|2987</v>
      </c>
      <c r="C644" s="36">
        <v>1441</v>
      </c>
      <c r="D644" s="36">
        <v>1440011</v>
      </c>
      <c r="E644" s="36">
        <v>93</v>
      </c>
      <c r="F644" s="36">
        <v>2025</v>
      </c>
      <c r="G644" s="36">
        <v>20808044000150</v>
      </c>
      <c r="H644" s="37" t="s">
        <v>153</v>
      </c>
      <c r="I644" s="36">
        <v>3920</v>
      </c>
      <c r="J644" s="36" t="s">
        <v>313</v>
      </c>
      <c r="K644" s="38">
        <v>45790</v>
      </c>
      <c r="L644" s="36">
        <v>2987</v>
      </c>
      <c r="M644" s="73">
        <f t="shared" si="29"/>
        <v>15093.7</v>
      </c>
      <c r="N644" s="39">
        <v>11994.26</v>
      </c>
      <c r="O644" s="39">
        <v>3099.44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1441|1440011|93|2025|20808044000150|3920|24,38</v>
      </c>
      <c r="B645" s="52" t="str">
        <f t="shared" ref="B645:B708" si="31">C645&amp;"|"&amp;D645&amp;"|"&amp;E645&amp;"|"&amp;F645&amp;"|"&amp;L645</f>
        <v>1441|1440011|93|2025|3126</v>
      </c>
      <c r="C645" s="36">
        <v>1441</v>
      </c>
      <c r="D645" s="36">
        <v>1440011</v>
      </c>
      <c r="E645" s="36">
        <v>93</v>
      </c>
      <c r="F645" s="36">
        <v>2025</v>
      </c>
      <c r="G645" s="36">
        <v>20808044000150</v>
      </c>
      <c r="H645" s="37" t="s">
        <v>153</v>
      </c>
      <c r="I645" s="36">
        <v>3920</v>
      </c>
      <c r="J645" s="36" t="s">
        <v>313</v>
      </c>
      <c r="K645" s="38">
        <v>45796</v>
      </c>
      <c r="L645" s="36">
        <v>3126</v>
      </c>
      <c r="M645" s="73">
        <f t="shared" si="29"/>
        <v>24.38</v>
      </c>
      <c r="N645" s="39">
        <v>24.38</v>
      </c>
      <c r="O645" s="39">
        <v>0</v>
      </c>
      <c r="P645" s="33">
        <v>0</v>
      </c>
    </row>
    <row r="646" spans="1:16" ht="24.95" customHeight="1" x14ac:dyDescent="0.2">
      <c r="A646" s="52" t="str">
        <f t="shared" si="30"/>
        <v>1441|1440011|93|2025|20808044000150|3920|15804,99</v>
      </c>
      <c r="B646" s="52" t="str">
        <f t="shared" si="31"/>
        <v>1441|1440011|93|2025|3633</v>
      </c>
      <c r="C646" s="36">
        <v>1441</v>
      </c>
      <c r="D646" s="36">
        <v>1440011</v>
      </c>
      <c r="E646" s="36">
        <v>93</v>
      </c>
      <c r="F646" s="36">
        <v>2025</v>
      </c>
      <c r="G646" s="36">
        <v>20808044000150</v>
      </c>
      <c r="H646" s="37" t="s">
        <v>153</v>
      </c>
      <c r="I646" s="36">
        <v>3920</v>
      </c>
      <c r="J646" s="36" t="s">
        <v>313</v>
      </c>
      <c r="K646" s="38">
        <v>45817</v>
      </c>
      <c r="L646" s="36">
        <v>3633</v>
      </c>
      <c r="M646" s="73">
        <f t="shared" ref="M646:M709" si="32">N646+O646</f>
        <v>15804.99</v>
      </c>
      <c r="N646" s="39">
        <v>12534.32</v>
      </c>
      <c r="O646" s="39">
        <v>3270.67</v>
      </c>
      <c r="P646" s="33">
        <v>0</v>
      </c>
    </row>
    <row r="647" spans="1:16" ht="24.95" customHeight="1" x14ac:dyDescent="0.2">
      <c r="A647" s="52" t="str">
        <f t="shared" si="30"/>
        <v>1441|1440011|94|2025|2589209630|3611|3205,7</v>
      </c>
      <c r="B647" s="52" t="str">
        <f t="shared" si="31"/>
        <v>1441|1440011|94|2025|2879</v>
      </c>
      <c r="C647" s="36">
        <v>1441</v>
      </c>
      <c r="D647" s="36">
        <v>1440011</v>
      </c>
      <c r="E647" s="36">
        <v>94</v>
      </c>
      <c r="F647" s="36">
        <v>2025</v>
      </c>
      <c r="G647" s="36">
        <v>2589209630</v>
      </c>
      <c r="H647" s="37" t="s">
        <v>154</v>
      </c>
      <c r="I647" s="36">
        <v>3611</v>
      </c>
      <c r="J647" s="36" t="s">
        <v>314</v>
      </c>
      <c r="K647" s="38">
        <v>45789</v>
      </c>
      <c r="L647" s="36">
        <v>2879</v>
      </c>
      <c r="M647" s="73">
        <f t="shared" si="32"/>
        <v>3205.7</v>
      </c>
      <c r="N647" s="39">
        <v>3177.08</v>
      </c>
      <c r="O647" s="39">
        <v>28.62</v>
      </c>
      <c r="P647" s="33">
        <v>0</v>
      </c>
    </row>
    <row r="648" spans="1:16" ht="24.95" customHeight="1" x14ac:dyDescent="0.2">
      <c r="A648" s="52" t="str">
        <f t="shared" si="30"/>
        <v>1441|1440011|94|2025|2589209630|3611|15,9</v>
      </c>
      <c r="B648" s="52" t="str">
        <f t="shared" si="31"/>
        <v>1441|1440011|94|2025|3129</v>
      </c>
      <c r="C648" s="36">
        <v>1441</v>
      </c>
      <c r="D648" s="36">
        <v>1440011</v>
      </c>
      <c r="E648" s="36">
        <v>94</v>
      </c>
      <c r="F648" s="36">
        <v>2025</v>
      </c>
      <c r="G648" s="36">
        <v>2589209630</v>
      </c>
      <c r="H648" s="37" t="s">
        <v>154</v>
      </c>
      <c r="I648" s="36">
        <v>3611</v>
      </c>
      <c r="J648" s="36" t="s">
        <v>314</v>
      </c>
      <c r="K648" s="38">
        <v>45796</v>
      </c>
      <c r="L648" s="36">
        <v>3129</v>
      </c>
      <c r="M648" s="73">
        <f t="shared" si="32"/>
        <v>15.9</v>
      </c>
      <c r="N648" s="39">
        <v>15.9</v>
      </c>
      <c r="O648" s="39">
        <v>0</v>
      </c>
      <c r="P648" s="33">
        <v>0</v>
      </c>
    </row>
    <row r="649" spans="1:16" ht="24.95" customHeight="1" x14ac:dyDescent="0.2">
      <c r="A649" s="52" t="str">
        <f t="shared" si="30"/>
        <v>1441|1440011|94|2025|2589209630|3611|3205,7</v>
      </c>
      <c r="B649" s="52" t="str">
        <f t="shared" si="31"/>
        <v>1441|1440011|94|2025|3698</v>
      </c>
      <c r="C649" s="36">
        <v>1441</v>
      </c>
      <c r="D649" s="36">
        <v>1440011</v>
      </c>
      <c r="E649" s="36">
        <v>94</v>
      </c>
      <c r="F649" s="36">
        <v>2025</v>
      </c>
      <c r="G649" s="36">
        <v>2589209630</v>
      </c>
      <c r="H649" s="37" t="s">
        <v>154</v>
      </c>
      <c r="I649" s="36">
        <v>3611</v>
      </c>
      <c r="J649" s="36" t="s">
        <v>314</v>
      </c>
      <c r="K649" s="38">
        <v>45818</v>
      </c>
      <c r="L649" s="36">
        <v>3698</v>
      </c>
      <c r="M649" s="73">
        <f t="shared" si="32"/>
        <v>3205.7</v>
      </c>
      <c r="N649" s="39">
        <v>3192.97</v>
      </c>
      <c r="O649" s="39">
        <v>12.73</v>
      </c>
      <c r="P649" s="33">
        <v>0</v>
      </c>
    </row>
    <row r="650" spans="1:16" ht="24.95" customHeight="1" x14ac:dyDescent="0.2">
      <c r="A650" s="52" t="str">
        <f t="shared" si="30"/>
        <v>1441|1440011|95|2025|12104191653|3611|12654,84</v>
      </c>
      <c r="B650" s="52" t="str">
        <f t="shared" si="31"/>
        <v>1441|1440011|95|2025|2990</v>
      </c>
      <c r="C650" s="36">
        <v>1441</v>
      </c>
      <c r="D650" s="36">
        <v>1440011</v>
      </c>
      <c r="E650" s="36">
        <v>95</v>
      </c>
      <c r="F650" s="36">
        <v>2025</v>
      </c>
      <c r="G650" s="36">
        <v>12104191653</v>
      </c>
      <c r="H650" s="37" t="s">
        <v>155</v>
      </c>
      <c r="I650" s="36">
        <v>3611</v>
      </c>
      <c r="J650" s="36" t="s">
        <v>314</v>
      </c>
      <c r="K650" s="38">
        <v>45791</v>
      </c>
      <c r="L650" s="36">
        <v>2990</v>
      </c>
      <c r="M650" s="73">
        <f t="shared" si="32"/>
        <v>12654.84</v>
      </c>
      <c r="N650" s="39">
        <v>10226.08</v>
      </c>
      <c r="O650" s="39">
        <v>2428.7600000000002</v>
      </c>
      <c r="P650" s="33">
        <v>0</v>
      </c>
    </row>
    <row r="651" spans="1:16" ht="24.95" customHeight="1" x14ac:dyDescent="0.2">
      <c r="A651" s="52" t="str">
        <f t="shared" si="30"/>
        <v>1441|1440011|95|2025|12104191653|3611|24,39</v>
      </c>
      <c r="B651" s="52" t="str">
        <f t="shared" si="31"/>
        <v>1441|1440011|95|2025|3130</v>
      </c>
      <c r="C651" s="36">
        <v>1441</v>
      </c>
      <c r="D651" s="36">
        <v>1440011</v>
      </c>
      <c r="E651" s="36">
        <v>95</v>
      </c>
      <c r="F651" s="36">
        <v>2025</v>
      </c>
      <c r="G651" s="36">
        <v>12104191653</v>
      </c>
      <c r="H651" s="37" t="s">
        <v>155</v>
      </c>
      <c r="I651" s="36">
        <v>3611</v>
      </c>
      <c r="J651" s="36" t="s">
        <v>314</v>
      </c>
      <c r="K651" s="38">
        <v>45796</v>
      </c>
      <c r="L651" s="36">
        <v>3130</v>
      </c>
      <c r="M651" s="73">
        <f t="shared" si="32"/>
        <v>24.39</v>
      </c>
      <c r="N651" s="39">
        <v>24.39</v>
      </c>
      <c r="O651" s="39">
        <v>0</v>
      </c>
      <c r="P651" s="33">
        <v>0</v>
      </c>
    </row>
    <row r="652" spans="1:16" ht="24.95" customHeight="1" x14ac:dyDescent="0.2">
      <c r="A652" s="52" t="str">
        <f t="shared" si="30"/>
        <v>1441|1440011|95|2025|12104191653|3611|12654,84</v>
      </c>
      <c r="B652" s="52" t="str">
        <f t="shared" si="31"/>
        <v>1441|1440011|95|2025|3705</v>
      </c>
      <c r="C652" s="36">
        <v>1441</v>
      </c>
      <c r="D652" s="36">
        <v>1440011</v>
      </c>
      <c r="E652" s="36">
        <v>95</v>
      </c>
      <c r="F652" s="36">
        <v>2025</v>
      </c>
      <c r="G652" s="36">
        <v>12104191653</v>
      </c>
      <c r="H652" s="37" t="s">
        <v>155</v>
      </c>
      <c r="I652" s="36">
        <v>3611</v>
      </c>
      <c r="J652" s="36" t="s">
        <v>314</v>
      </c>
      <c r="K652" s="38">
        <v>45818</v>
      </c>
      <c r="L652" s="36">
        <v>3705</v>
      </c>
      <c r="M652" s="73">
        <f t="shared" si="32"/>
        <v>12654.84</v>
      </c>
      <c r="N652" s="39">
        <v>10250.469999999999</v>
      </c>
      <c r="O652" s="39">
        <v>2404.37</v>
      </c>
      <c r="P652" s="33">
        <v>0</v>
      </c>
    </row>
    <row r="653" spans="1:16" ht="24.95" customHeight="1" x14ac:dyDescent="0.2">
      <c r="A653" s="52" t="str">
        <f t="shared" si="30"/>
        <v>1441|1440011|96|2025|4450881680|3611|7300</v>
      </c>
      <c r="B653" s="52" t="str">
        <f t="shared" si="31"/>
        <v>1441|1440011|96|2025|2882</v>
      </c>
      <c r="C653" s="36">
        <v>1441</v>
      </c>
      <c r="D653" s="36">
        <v>1440011</v>
      </c>
      <c r="E653" s="36">
        <v>96</v>
      </c>
      <c r="F653" s="36">
        <v>2025</v>
      </c>
      <c r="G653" s="36">
        <v>4450881680</v>
      </c>
      <c r="H653" s="37" t="s">
        <v>156</v>
      </c>
      <c r="I653" s="36">
        <v>3611</v>
      </c>
      <c r="J653" s="36" t="s">
        <v>314</v>
      </c>
      <c r="K653" s="38">
        <v>45789</v>
      </c>
      <c r="L653" s="36">
        <v>2882</v>
      </c>
      <c r="M653" s="73">
        <f t="shared" si="32"/>
        <v>7300</v>
      </c>
      <c r="N653" s="39">
        <v>6343.82</v>
      </c>
      <c r="O653" s="39">
        <v>956.18</v>
      </c>
      <c r="P653" s="33">
        <v>0</v>
      </c>
    </row>
    <row r="654" spans="1:16" ht="24.95" customHeight="1" x14ac:dyDescent="0.2">
      <c r="A654" s="52" t="str">
        <f t="shared" si="30"/>
        <v>1441|1440011|96|2025|4450881680|3611|24,39</v>
      </c>
      <c r="B654" s="52" t="str">
        <f t="shared" si="31"/>
        <v>1441|1440011|96|2025|3131</v>
      </c>
      <c r="C654" s="36">
        <v>1441</v>
      </c>
      <c r="D654" s="36">
        <v>1440011</v>
      </c>
      <c r="E654" s="36">
        <v>96</v>
      </c>
      <c r="F654" s="36">
        <v>2025</v>
      </c>
      <c r="G654" s="36">
        <v>4450881680</v>
      </c>
      <c r="H654" s="37" t="s">
        <v>156</v>
      </c>
      <c r="I654" s="36">
        <v>3611</v>
      </c>
      <c r="J654" s="36" t="s">
        <v>314</v>
      </c>
      <c r="K654" s="38">
        <v>45796</v>
      </c>
      <c r="L654" s="36">
        <v>3131</v>
      </c>
      <c r="M654" s="73">
        <f t="shared" si="32"/>
        <v>24.39</v>
      </c>
      <c r="N654" s="39">
        <v>24.39</v>
      </c>
      <c r="O654" s="39">
        <v>0</v>
      </c>
      <c r="P654" s="33">
        <v>0</v>
      </c>
    </row>
    <row r="655" spans="1:16" ht="24.95" customHeight="1" x14ac:dyDescent="0.2">
      <c r="A655" s="52" t="str">
        <f t="shared" si="30"/>
        <v>1441|1440011|96|2025|4450881680|3611|7300</v>
      </c>
      <c r="B655" s="52" t="str">
        <f t="shared" si="31"/>
        <v>1441|1440011|96|2025|3661</v>
      </c>
      <c r="C655" s="36">
        <v>1441</v>
      </c>
      <c r="D655" s="36">
        <v>1440011</v>
      </c>
      <c r="E655" s="36">
        <v>96</v>
      </c>
      <c r="F655" s="36">
        <v>2025</v>
      </c>
      <c r="G655" s="36">
        <v>4450881680</v>
      </c>
      <c r="H655" s="37" t="s">
        <v>156</v>
      </c>
      <c r="I655" s="36">
        <v>3611</v>
      </c>
      <c r="J655" s="36" t="s">
        <v>314</v>
      </c>
      <c r="K655" s="38">
        <v>45817</v>
      </c>
      <c r="L655" s="36">
        <v>3661</v>
      </c>
      <c r="M655" s="73">
        <f t="shared" si="32"/>
        <v>7300</v>
      </c>
      <c r="N655" s="39">
        <v>6368.21</v>
      </c>
      <c r="O655" s="39">
        <v>931.79</v>
      </c>
      <c r="P655" s="33">
        <v>0</v>
      </c>
    </row>
    <row r="656" spans="1:16" ht="24.95" customHeight="1" x14ac:dyDescent="0.2">
      <c r="A656" s="52" t="str">
        <f t="shared" si="30"/>
        <v>1441|1440011|97|2025|4858733629|3611|2080,42</v>
      </c>
      <c r="B656" s="52" t="str">
        <f t="shared" si="31"/>
        <v>1441|1440011|97|2025|2885</v>
      </c>
      <c r="C656" s="36">
        <v>1441</v>
      </c>
      <c r="D656" s="36">
        <v>1440011</v>
      </c>
      <c r="E656" s="36">
        <v>97</v>
      </c>
      <c r="F656" s="36">
        <v>2025</v>
      </c>
      <c r="G656" s="36">
        <v>4858733629</v>
      </c>
      <c r="H656" s="37" t="s">
        <v>157</v>
      </c>
      <c r="I656" s="36">
        <v>3611</v>
      </c>
      <c r="J656" s="36" t="s">
        <v>314</v>
      </c>
      <c r="K656" s="38">
        <v>45789</v>
      </c>
      <c r="L656" s="36">
        <v>2885</v>
      </c>
      <c r="M656" s="73">
        <f t="shared" si="32"/>
        <v>2080.42</v>
      </c>
      <c r="N656" s="39">
        <v>2080.42</v>
      </c>
      <c r="O656" s="39">
        <v>0</v>
      </c>
      <c r="P656" s="33">
        <v>0</v>
      </c>
    </row>
    <row r="657" spans="1:16" ht="24.95" customHeight="1" x14ac:dyDescent="0.2">
      <c r="A657" s="52" t="str">
        <f t="shared" si="30"/>
        <v>1441|1440011|97|2025|4858733629|3611|2080,42</v>
      </c>
      <c r="B657" s="52" t="str">
        <f t="shared" si="31"/>
        <v>1441|1440011|97|2025|3652</v>
      </c>
      <c r="C657" s="36">
        <v>1441</v>
      </c>
      <c r="D657" s="36">
        <v>1440011</v>
      </c>
      <c r="E657" s="36">
        <v>97</v>
      </c>
      <c r="F657" s="36">
        <v>2025</v>
      </c>
      <c r="G657" s="36">
        <v>4858733629</v>
      </c>
      <c r="H657" s="37" t="s">
        <v>157</v>
      </c>
      <c r="I657" s="36">
        <v>3611</v>
      </c>
      <c r="J657" s="36" t="s">
        <v>314</v>
      </c>
      <c r="K657" s="38">
        <v>45817</v>
      </c>
      <c r="L657" s="36">
        <v>3652</v>
      </c>
      <c r="M657" s="73">
        <f t="shared" si="32"/>
        <v>2080.42</v>
      </c>
      <c r="N657" s="39">
        <v>2080.42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1441|1440011|98|2025|58352910604|3611|6642,37</v>
      </c>
      <c r="B658" s="52" t="str">
        <f t="shared" si="31"/>
        <v>1441|1440011|98|2025|3006</v>
      </c>
      <c r="C658" s="36">
        <v>1441</v>
      </c>
      <c r="D658" s="36">
        <v>1440011</v>
      </c>
      <c r="E658" s="36">
        <v>98</v>
      </c>
      <c r="F658" s="36">
        <v>2025</v>
      </c>
      <c r="G658" s="36">
        <v>58352910604</v>
      </c>
      <c r="H658" s="37" t="s">
        <v>158</v>
      </c>
      <c r="I658" s="36">
        <v>3611</v>
      </c>
      <c r="J658" s="36" t="s">
        <v>314</v>
      </c>
      <c r="K658" s="38">
        <v>45791</v>
      </c>
      <c r="L658" s="36">
        <v>3006</v>
      </c>
      <c r="M658" s="73">
        <f t="shared" si="32"/>
        <v>6642.37</v>
      </c>
      <c r="N658" s="39">
        <v>5867.04</v>
      </c>
      <c r="O658" s="39">
        <v>775.33</v>
      </c>
      <c r="P658" s="33">
        <v>0</v>
      </c>
    </row>
    <row r="659" spans="1:16" ht="24.95" customHeight="1" x14ac:dyDescent="0.2">
      <c r="A659" s="52" t="str">
        <f t="shared" si="30"/>
        <v>1441|1440011|98|2025|58352910604|3611|24,38</v>
      </c>
      <c r="B659" s="52" t="str">
        <f t="shared" si="31"/>
        <v>1441|1440011|98|2025|3132</v>
      </c>
      <c r="C659" s="36">
        <v>1441</v>
      </c>
      <c r="D659" s="36">
        <v>1440011</v>
      </c>
      <c r="E659" s="36">
        <v>98</v>
      </c>
      <c r="F659" s="36">
        <v>2025</v>
      </c>
      <c r="G659" s="36">
        <v>58352910604</v>
      </c>
      <c r="H659" s="37" t="s">
        <v>158</v>
      </c>
      <c r="I659" s="36">
        <v>3611</v>
      </c>
      <c r="J659" s="36" t="s">
        <v>314</v>
      </c>
      <c r="K659" s="38">
        <v>45796</v>
      </c>
      <c r="L659" s="36">
        <v>3132</v>
      </c>
      <c r="M659" s="73">
        <f t="shared" si="32"/>
        <v>24.38</v>
      </c>
      <c r="N659" s="39">
        <v>24.38</v>
      </c>
      <c r="O659" s="39">
        <v>0</v>
      </c>
      <c r="P659" s="33">
        <v>0</v>
      </c>
    </row>
    <row r="660" spans="1:16" ht="24.95" customHeight="1" x14ac:dyDescent="0.2">
      <c r="A660" s="52" t="str">
        <f t="shared" si="30"/>
        <v>1441|1440011|98|2025|58352910604|3611|6642,37</v>
      </c>
      <c r="B660" s="52" t="str">
        <f t="shared" si="31"/>
        <v>1441|1440011|98|2025|3687</v>
      </c>
      <c r="C660" s="36">
        <v>1441</v>
      </c>
      <c r="D660" s="36">
        <v>1440011</v>
      </c>
      <c r="E660" s="36">
        <v>98</v>
      </c>
      <c r="F660" s="36">
        <v>2025</v>
      </c>
      <c r="G660" s="36">
        <v>58352910604</v>
      </c>
      <c r="H660" s="37" t="s">
        <v>158</v>
      </c>
      <c r="I660" s="36">
        <v>3611</v>
      </c>
      <c r="J660" s="36" t="s">
        <v>314</v>
      </c>
      <c r="K660" s="38">
        <v>45818</v>
      </c>
      <c r="L660" s="36">
        <v>3687</v>
      </c>
      <c r="M660" s="73">
        <f t="shared" si="32"/>
        <v>6642.37</v>
      </c>
      <c r="N660" s="39">
        <v>5891.42</v>
      </c>
      <c r="O660" s="39">
        <v>750.95</v>
      </c>
      <c r="P660" s="33">
        <v>0</v>
      </c>
    </row>
    <row r="661" spans="1:16" ht="24.95" customHeight="1" x14ac:dyDescent="0.2">
      <c r="A661" s="52" t="str">
        <f t="shared" si="30"/>
        <v>1441|1440011|99|2025|1980768000131|3920|8859,34</v>
      </c>
      <c r="B661" s="52" t="str">
        <f t="shared" si="31"/>
        <v>1441|1440011|99|2025|2974</v>
      </c>
      <c r="C661" s="36">
        <v>1441</v>
      </c>
      <c r="D661" s="36">
        <v>1440011</v>
      </c>
      <c r="E661" s="36">
        <v>99</v>
      </c>
      <c r="F661" s="36">
        <v>2025</v>
      </c>
      <c r="G661" s="36">
        <v>1980768000131</v>
      </c>
      <c r="H661" s="37" t="s">
        <v>159</v>
      </c>
      <c r="I661" s="36">
        <v>3920</v>
      </c>
      <c r="J661" s="36" t="s">
        <v>313</v>
      </c>
      <c r="K661" s="38">
        <v>45790</v>
      </c>
      <c r="L661" s="36">
        <v>2974</v>
      </c>
      <c r="M661" s="73">
        <f t="shared" si="32"/>
        <v>8859.34</v>
      </c>
      <c r="N661" s="39">
        <v>7474.35</v>
      </c>
      <c r="O661" s="39">
        <v>1384.99</v>
      </c>
      <c r="P661" s="33">
        <v>0</v>
      </c>
    </row>
    <row r="662" spans="1:16" ht="24.95" customHeight="1" x14ac:dyDescent="0.2">
      <c r="A662" s="52" t="str">
        <f t="shared" si="30"/>
        <v>1441|1440011|99|2025|1980768000131|3920|24,38</v>
      </c>
      <c r="B662" s="52" t="str">
        <f t="shared" si="31"/>
        <v>1441|1440011|99|2025|3135</v>
      </c>
      <c r="C662" s="36">
        <v>1441</v>
      </c>
      <c r="D662" s="36">
        <v>1440011</v>
      </c>
      <c r="E662" s="36">
        <v>99</v>
      </c>
      <c r="F662" s="36">
        <v>2025</v>
      </c>
      <c r="G662" s="36">
        <v>1980768000131</v>
      </c>
      <c r="H662" s="37" t="s">
        <v>159</v>
      </c>
      <c r="I662" s="36">
        <v>3920</v>
      </c>
      <c r="J662" s="36" t="s">
        <v>313</v>
      </c>
      <c r="K662" s="38">
        <v>45796</v>
      </c>
      <c r="L662" s="36">
        <v>3135</v>
      </c>
      <c r="M662" s="73">
        <f t="shared" si="32"/>
        <v>24.38</v>
      </c>
      <c r="N662" s="39">
        <v>24.38</v>
      </c>
      <c r="O662" s="39">
        <v>0</v>
      </c>
      <c r="P662" s="33">
        <v>0</v>
      </c>
    </row>
    <row r="663" spans="1:16" ht="24.95" customHeight="1" x14ac:dyDescent="0.2">
      <c r="A663" s="52" t="str">
        <f t="shared" si="30"/>
        <v>1441|1440011|99|2025|1980768000131|3920|8859,34</v>
      </c>
      <c r="B663" s="52" t="str">
        <f t="shared" si="31"/>
        <v>1441|1440011|99|2025|3642</v>
      </c>
      <c r="C663" s="36">
        <v>1441</v>
      </c>
      <c r="D663" s="36">
        <v>1440011</v>
      </c>
      <c r="E663" s="36">
        <v>99</v>
      </c>
      <c r="F663" s="36">
        <v>2025</v>
      </c>
      <c r="G663" s="36">
        <v>1980768000131</v>
      </c>
      <c r="H663" s="37" t="s">
        <v>159</v>
      </c>
      <c r="I663" s="36">
        <v>3920</v>
      </c>
      <c r="J663" s="36" t="s">
        <v>313</v>
      </c>
      <c r="K663" s="38">
        <v>45817</v>
      </c>
      <c r="L663" s="36">
        <v>3642</v>
      </c>
      <c r="M663" s="73">
        <f t="shared" si="32"/>
        <v>8859.34</v>
      </c>
      <c r="N663" s="39">
        <v>7498.73</v>
      </c>
      <c r="O663" s="39">
        <v>1360.61</v>
      </c>
      <c r="P663" s="33">
        <v>0</v>
      </c>
    </row>
    <row r="664" spans="1:16" ht="24.95" customHeight="1" x14ac:dyDescent="0.2">
      <c r="A664" s="52" t="str">
        <f t="shared" si="30"/>
        <v>1441|1440011|100|2025|96572523691|3611|9223,33</v>
      </c>
      <c r="B664" s="52" t="str">
        <f t="shared" si="31"/>
        <v>1441|1440011|100|2025|2992</v>
      </c>
      <c r="C664" s="36">
        <v>1441</v>
      </c>
      <c r="D664" s="36">
        <v>1440011</v>
      </c>
      <c r="E664" s="36">
        <v>100</v>
      </c>
      <c r="F664" s="36">
        <v>2025</v>
      </c>
      <c r="G664" s="36">
        <v>96572523691</v>
      </c>
      <c r="H664" s="37" t="s">
        <v>160</v>
      </c>
      <c r="I664" s="36">
        <v>3611</v>
      </c>
      <c r="J664" s="36" t="s">
        <v>314</v>
      </c>
      <c r="K664" s="38">
        <v>45791</v>
      </c>
      <c r="L664" s="36">
        <v>2992</v>
      </c>
      <c r="M664" s="73">
        <f t="shared" si="32"/>
        <v>9223.33</v>
      </c>
      <c r="N664" s="39">
        <v>7738.24</v>
      </c>
      <c r="O664" s="39">
        <v>1485.09</v>
      </c>
      <c r="P664" s="33">
        <v>0</v>
      </c>
    </row>
    <row r="665" spans="1:16" ht="24.95" customHeight="1" x14ac:dyDescent="0.2">
      <c r="A665" s="52" t="str">
        <f t="shared" si="30"/>
        <v>1441|1440011|100|2025|96572523691|3611|24,38</v>
      </c>
      <c r="B665" s="52" t="str">
        <f t="shared" si="31"/>
        <v>1441|1440011|100|2025|3190</v>
      </c>
      <c r="C665" s="36">
        <v>1441</v>
      </c>
      <c r="D665" s="36">
        <v>1440011</v>
      </c>
      <c r="E665" s="36">
        <v>100</v>
      </c>
      <c r="F665" s="36">
        <v>2025</v>
      </c>
      <c r="G665" s="36">
        <v>96572523691</v>
      </c>
      <c r="H665" s="37" t="s">
        <v>160</v>
      </c>
      <c r="I665" s="36">
        <v>3611</v>
      </c>
      <c r="J665" s="36" t="s">
        <v>314</v>
      </c>
      <c r="K665" s="38">
        <v>45796</v>
      </c>
      <c r="L665" s="36">
        <v>3190</v>
      </c>
      <c r="M665" s="73">
        <f t="shared" si="32"/>
        <v>24.38</v>
      </c>
      <c r="N665" s="39">
        <v>24.38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1441|1440011|100|2025|96572523691|3611|9223,33</v>
      </c>
      <c r="B666" s="52" t="str">
        <f t="shared" si="31"/>
        <v>1441|1440011|100|2025|3685</v>
      </c>
      <c r="C666" s="36">
        <v>1441</v>
      </c>
      <c r="D666" s="36">
        <v>1440011</v>
      </c>
      <c r="E666" s="36">
        <v>100</v>
      </c>
      <c r="F666" s="36">
        <v>2025</v>
      </c>
      <c r="G666" s="36">
        <v>96572523691</v>
      </c>
      <c r="H666" s="37" t="s">
        <v>160</v>
      </c>
      <c r="I666" s="36">
        <v>3611</v>
      </c>
      <c r="J666" s="36" t="s">
        <v>314</v>
      </c>
      <c r="K666" s="38">
        <v>45818</v>
      </c>
      <c r="L666" s="36">
        <v>3685</v>
      </c>
      <c r="M666" s="73">
        <f t="shared" si="32"/>
        <v>9223.33</v>
      </c>
      <c r="N666" s="39">
        <v>7762.62</v>
      </c>
      <c r="O666" s="39">
        <v>1460.71</v>
      </c>
      <c r="P666" s="33">
        <v>0</v>
      </c>
    </row>
    <row r="667" spans="1:16" ht="24.95" customHeight="1" x14ac:dyDescent="0.2">
      <c r="A667" s="52" t="str">
        <f t="shared" si="30"/>
        <v>1441|1440011|101|2025|16618025672|3611|3518,27</v>
      </c>
      <c r="B667" s="52" t="str">
        <f t="shared" si="31"/>
        <v>1441|1440011|101|2025|3021</v>
      </c>
      <c r="C667" s="36">
        <v>1441</v>
      </c>
      <c r="D667" s="36">
        <v>1440011</v>
      </c>
      <c r="E667" s="36">
        <v>101</v>
      </c>
      <c r="F667" s="36">
        <v>2025</v>
      </c>
      <c r="G667" s="36">
        <v>16618025672</v>
      </c>
      <c r="H667" s="37" t="s">
        <v>161</v>
      </c>
      <c r="I667" s="36">
        <v>3611</v>
      </c>
      <c r="J667" s="36" t="s">
        <v>314</v>
      </c>
      <c r="K667" s="38">
        <v>45791</v>
      </c>
      <c r="L667" s="36">
        <v>3021</v>
      </c>
      <c r="M667" s="73">
        <f t="shared" si="32"/>
        <v>3518.27</v>
      </c>
      <c r="N667" s="39">
        <v>3456.69</v>
      </c>
      <c r="O667" s="39">
        <v>61.58</v>
      </c>
      <c r="P667" s="33">
        <v>0</v>
      </c>
    </row>
    <row r="668" spans="1:16" ht="24.95" customHeight="1" x14ac:dyDescent="0.2">
      <c r="A668" s="52" t="str">
        <f t="shared" si="30"/>
        <v>1441|1440011|101|2025|16618025672|3611|19,08</v>
      </c>
      <c r="B668" s="52" t="str">
        <f t="shared" si="31"/>
        <v>1441|1440011|101|2025|3176</v>
      </c>
      <c r="C668" s="36">
        <v>1441</v>
      </c>
      <c r="D668" s="36">
        <v>1440011</v>
      </c>
      <c r="E668" s="36">
        <v>101</v>
      </c>
      <c r="F668" s="36">
        <v>2025</v>
      </c>
      <c r="G668" s="36">
        <v>16618025672</v>
      </c>
      <c r="H668" s="37" t="s">
        <v>161</v>
      </c>
      <c r="I668" s="36">
        <v>3611</v>
      </c>
      <c r="J668" s="36" t="s">
        <v>314</v>
      </c>
      <c r="K668" s="38">
        <v>45796</v>
      </c>
      <c r="L668" s="36">
        <v>3176</v>
      </c>
      <c r="M668" s="73">
        <f t="shared" si="32"/>
        <v>19.079999999999998</v>
      </c>
      <c r="N668" s="39">
        <v>19.079999999999998</v>
      </c>
      <c r="O668" s="39">
        <v>0</v>
      </c>
      <c r="P668" s="33">
        <v>0</v>
      </c>
    </row>
    <row r="669" spans="1:16" ht="24.95" customHeight="1" x14ac:dyDescent="0.2">
      <c r="A669" s="52" t="str">
        <f t="shared" si="30"/>
        <v>1441|1440011|101|2025|16618025672|3611|3518,27</v>
      </c>
      <c r="B669" s="52" t="str">
        <f t="shared" si="31"/>
        <v>1441|1440011|101|2025|3703</v>
      </c>
      <c r="C669" s="36">
        <v>1441</v>
      </c>
      <c r="D669" s="36">
        <v>1440011</v>
      </c>
      <c r="E669" s="36">
        <v>101</v>
      </c>
      <c r="F669" s="36">
        <v>2025</v>
      </c>
      <c r="G669" s="36">
        <v>16618025672</v>
      </c>
      <c r="H669" s="37" t="s">
        <v>161</v>
      </c>
      <c r="I669" s="36">
        <v>3611</v>
      </c>
      <c r="J669" s="36" t="s">
        <v>314</v>
      </c>
      <c r="K669" s="38">
        <v>45818</v>
      </c>
      <c r="L669" s="36">
        <v>3703</v>
      </c>
      <c r="M669" s="73">
        <f t="shared" si="32"/>
        <v>3518.27</v>
      </c>
      <c r="N669" s="39">
        <v>3475.77</v>
      </c>
      <c r="O669" s="39">
        <v>42.5</v>
      </c>
      <c r="P669" s="33">
        <v>0</v>
      </c>
    </row>
    <row r="670" spans="1:16" ht="24.95" customHeight="1" x14ac:dyDescent="0.2">
      <c r="A670" s="52" t="str">
        <f t="shared" si="30"/>
        <v>1441|1440011|102|2025|56445180604|3611|3193,84</v>
      </c>
      <c r="B670" s="52" t="str">
        <f t="shared" si="31"/>
        <v>1441|1440011|102|2025|2993</v>
      </c>
      <c r="C670" s="36">
        <v>1441</v>
      </c>
      <c r="D670" s="36">
        <v>1440011</v>
      </c>
      <c r="E670" s="36">
        <v>102</v>
      </c>
      <c r="F670" s="36">
        <v>2025</v>
      </c>
      <c r="G670" s="36">
        <v>56445180604</v>
      </c>
      <c r="H670" s="37" t="s">
        <v>162</v>
      </c>
      <c r="I670" s="36">
        <v>3611</v>
      </c>
      <c r="J670" s="36" t="s">
        <v>314</v>
      </c>
      <c r="K670" s="38">
        <v>45791</v>
      </c>
      <c r="L670" s="36">
        <v>2993</v>
      </c>
      <c r="M670" s="73">
        <f t="shared" si="32"/>
        <v>3193.84</v>
      </c>
      <c r="N670" s="39">
        <v>3166.11</v>
      </c>
      <c r="O670" s="39">
        <v>27.73</v>
      </c>
      <c r="P670" s="33">
        <v>0</v>
      </c>
    </row>
    <row r="671" spans="1:16" ht="24.95" customHeight="1" x14ac:dyDescent="0.2">
      <c r="A671" s="52" t="str">
        <f t="shared" si="30"/>
        <v>1441|1440011|102|2025|56445180604|3611|15,9</v>
      </c>
      <c r="B671" s="52" t="str">
        <f t="shared" si="31"/>
        <v>1441|1440011|102|2025|3137</v>
      </c>
      <c r="C671" s="36">
        <v>1441</v>
      </c>
      <c r="D671" s="36">
        <v>1440011</v>
      </c>
      <c r="E671" s="36">
        <v>102</v>
      </c>
      <c r="F671" s="36">
        <v>2025</v>
      </c>
      <c r="G671" s="36">
        <v>56445180604</v>
      </c>
      <c r="H671" s="37" t="s">
        <v>162</v>
      </c>
      <c r="I671" s="36">
        <v>3611</v>
      </c>
      <c r="J671" s="36" t="s">
        <v>314</v>
      </c>
      <c r="K671" s="38">
        <v>45796</v>
      </c>
      <c r="L671" s="36">
        <v>3137</v>
      </c>
      <c r="M671" s="73">
        <f t="shared" si="32"/>
        <v>15.9</v>
      </c>
      <c r="N671" s="39">
        <v>15.9</v>
      </c>
      <c r="O671" s="39">
        <v>0</v>
      </c>
      <c r="P671" s="33">
        <v>0</v>
      </c>
    </row>
    <row r="672" spans="1:16" ht="24.95" customHeight="1" x14ac:dyDescent="0.2">
      <c r="A672" s="52" t="str">
        <f t="shared" si="30"/>
        <v>1441|1440011|102|2025|56445180604|3611|3193,84</v>
      </c>
      <c r="B672" s="52" t="str">
        <f t="shared" si="31"/>
        <v>1441|1440011|102|2025|3704</v>
      </c>
      <c r="C672" s="36">
        <v>1441</v>
      </c>
      <c r="D672" s="36">
        <v>1440011</v>
      </c>
      <c r="E672" s="36">
        <v>102</v>
      </c>
      <c r="F672" s="36">
        <v>2025</v>
      </c>
      <c r="G672" s="36">
        <v>56445180604</v>
      </c>
      <c r="H672" s="37" t="s">
        <v>162</v>
      </c>
      <c r="I672" s="36">
        <v>3611</v>
      </c>
      <c r="J672" s="36" t="s">
        <v>314</v>
      </c>
      <c r="K672" s="38">
        <v>45818</v>
      </c>
      <c r="L672" s="36">
        <v>3704</v>
      </c>
      <c r="M672" s="73">
        <f t="shared" si="32"/>
        <v>3193.84</v>
      </c>
      <c r="N672" s="39">
        <v>3182</v>
      </c>
      <c r="O672" s="39">
        <v>11.84</v>
      </c>
      <c r="P672" s="33">
        <v>0</v>
      </c>
    </row>
    <row r="673" spans="1:16" ht="24.95" customHeight="1" x14ac:dyDescent="0.2">
      <c r="A673" s="52" t="str">
        <f t="shared" si="30"/>
        <v>1441|1440011|103|2025|31355960606|3611|3560</v>
      </c>
      <c r="B673" s="52" t="str">
        <f t="shared" si="31"/>
        <v>1441|1440011|103|2025|2886</v>
      </c>
      <c r="C673" s="36">
        <v>1441</v>
      </c>
      <c r="D673" s="36">
        <v>1440011</v>
      </c>
      <c r="E673" s="36">
        <v>103</v>
      </c>
      <c r="F673" s="36">
        <v>2025</v>
      </c>
      <c r="G673" s="36">
        <v>31355960606</v>
      </c>
      <c r="H673" s="37" t="s">
        <v>163</v>
      </c>
      <c r="I673" s="36">
        <v>3611</v>
      </c>
      <c r="J673" s="36" t="s">
        <v>314</v>
      </c>
      <c r="K673" s="38">
        <v>45789</v>
      </c>
      <c r="L673" s="36">
        <v>2886</v>
      </c>
      <c r="M673" s="73">
        <f t="shared" si="32"/>
        <v>3560</v>
      </c>
      <c r="N673" s="39">
        <v>3492.16</v>
      </c>
      <c r="O673" s="39">
        <v>67.84</v>
      </c>
      <c r="P673" s="33">
        <v>0</v>
      </c>
    </row>
    <row r="674" spans="1:16" ht="24.95" customHeight="1" x14ac:dyDescent="0.2">
      <c r="A674" s="52" t="str">
        <f t="shared" si="30"/>
        <v>1441|1440011|103|2025|31355960606|3611|19,08</v>
      </c>
      <c r="B674" s="52" t="str">
        <f t="shared" si="31"/>
        <v>1441|1440011|103|2025|3188</v>
      </c>
      <c r="C674" s="36">
        <v>1441</v>
      </c>
      <c r="D674" s="36">
        <v>1440011</v>
      </c>
      <c r="E674" s="36">
        <v>103</v>
      </c>
      <c r="F674" s="36">
        <v>2025</v>
      </c>
      <c r="G674" s="36">
        <v>31355960606</v>
      </c>
      <c r="H674" s="37" t="s">
        <v>163</v>
      </c>
      <c r="I674" s="36">
        <v>3611</v>
      </c>
      <c r="J674" s="36" t="s">
        <v>314</v>
      </c>
      <c r="K674" s="38">
        <v>45796</v>
      </c>
      <c r="L674" s="36">
        <v>3188</v>
      </c>
      <c r="M674" s="73">
        <f t="shared" si="32"/>
        <v>19.079999999999998</v>
      </c>
      <c r="N674" s="39">
        <v>19.079999999999998</v>
      </c>
      <c r="O674" s="39">
        <v>0</v>
      </c>
      <c r="P674" s="33">
        <v>0</v>
      </c>
    </row>
    <row r="675" spans="1:16" ht="24.95" customHeight="1" x14ac:dyDescent="0.2">
      <c r="A675" s="52" t="str">
        <f t="shared" si="30"/>
        <v>1441|1440011|103|2025|31355960606|3611|3678,12</v>
      </c>
      <c r="B675" s="52" t="str">
        <f t="shared" si="31"/>
        <v>1441|1440011|103|2025|3735</v>
      </c>
      <c r="C675" s="36">
        <v>1441</v>
      </c>
      <c r="D675" s="36">
        <v>1440011</v>
      </c>
      <c r="E675" s="36">
        <v>103</v>
      </c>
      <c r="F675" s="36">
        <v>2025</v>
      </c>
      <c r="G675" s="36">
        <v>31355960606</v>
      </c>
      <c r="H675" s="37" t="s">
        <v>163</v>
      </c>
      <c r="I675" s="36">
        <v>3611</v>
      </c>
      <c r="J675" s="36" t="s">
        <v>314</v>
      </c>
      <c r="K675" s="38">
        <v>45818</v>
      </c>
      <c r="L675" s="36">
        <v>3735</v>
      </c>
      <c r="M675" s="73">
        <f t="shared" si="32"/>
        <v>3678.12</v>
      </c>
      <c r="N675" s="39">
        <v>3611.64</v>
      </c>
      <c r="O675" s="39">
        <v>66.48</v>
      </c>
      <c r="P675" s="33">
        <v>0</v>
      </c>
    </row>
    <row r="676" spans="1:16" ht="24.95" customHeight="1" x14ac:dyDescent="0.2">
      <c r="A676" s="52" t="str">
        <f t="shared" si="30"/>
        <v>1441|1440011|104|2025|6355953620|3611|4018,51</v>
      </c>
      <c r="B676" s="52" t="str">
        <f t="shared" si="31"/>
        <v>1441|1440011|104|2025|2884</v>
      </c>
      <c r="C676" s="36">
        <v>1441</v>
      </c>
      <c r="D676" s="36">
        <v>1440011</v>
      </c>
      <c r="E676" s="36">
        <v>104</v>
      </c>
      <c r="F676" s="36">
        <v>2025</v>
      </c>
      <c r="G676" s="36">
        <v>6355953620</v>
      </c>
      <c r="H676" s="37" t="s">
        <v>164</v>
      </c>
      <c r="I676" s="36">
        <v>3611</v>
      </c>
      <c r="J676" s="36" t="s">
        <v>314</v>
      </c>
      <c r="K676" s="38">
        <v>45789</v>
      </c>
      <c r="L676" s="36">
        <v>2884</v>
      </c>
      <c r="M676" s="73">
        <f t="shared" si="32"/>
        <v>4018.51</v>
      </c>
      <c r="N676" s="39">
        <v>3881.9</v>
      </c>
      <c r="O676" s="39">
        <v>136.61000000000001</v>
      </c>
      <c r="P676" s="33">
        <v>0</v>
      </c>
    </row>
    <row r="677" spans="1:16" ht="24.95" customHeight="1" x14ac:dyDescent="0.2">
      <c r="A677" s="52" t="str">
        <f t="shared" si="30"/>
        <v>1441|1440011|104|2025|6355953620|3611|19,08</v>
      </c>
      <c r="B677" s="52" t="str">
        <f t="shared" si="31"/>
        <v>1441|1440011|104|2025|3140</v>
      </c>
      <c r="C677" s="36">
        <v>1441</v>
      </c>
      <c r="D677" s="36">
        <v>1440011</v>
      </c>
      <c r="E677" s="36">
        <v>104</v>
      </c>
      <c r="F677" s="36">
        <v>2025</v>
      </c>
      <c r="G677" s="36">
        <v>6355953620</v>
      </c>
      <c r="H677" s="37" t="s">
        <v>164</v>
      </c>
      <c r="I677" s="36">
        <v>3611</v>
      </c>
      <c r="J677" s="36" t="s">
        <v>314</v>
      </c>
      <c r="K677" s="38">
        <v>45796</v>
      </c>
      <c r="L677" s="36">
        <v>3140</v>
      </c>
      <c r="M677" s="73">
        <f t="shared" si="32"/>
        <v>19.079999999999998</v>
      </c>
      <c r="N677" s="39">
        <v>19.079999999999998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1441|1440011|104|2025|6355953620|3611|4018,51</v>
      </c>
      <c r="B678" s="52" t="str">
        <f t="shared" si="31"/>
        <v>1441|1440011|104|2025|3697</v>
      </c>
      <c r="C678" s="36">
        <v>1441</v>
      </c>
      <c r="D678" s="36">
        <v>1440011</v>
      </c>
      <c r="E678" s="36">
        <v>104</v>
      </c>
      <c r="F678" s="36">
        <v>2025</v>
      </c>
      <c r="G678" s="36">
        <v>6355953620</v>
      </c>
      <c r="H678" s="37" t="s">
        <v>164</v>
      </c>
      <c r="I678" s="36">
        <v>3611</v>
      </c>
      <c r="J678" s="36" t="s">
        <v>314</v>
      </c>
      <c r="K678" s="38">
        <v>45818</v>
      </c>
      <c r="L678" s="36">
        <v>3697</v>
      </c>
      <c r="M678" s="73">
        <f t="shared" si="32"/>
        <v>4018.5099999999998</v>
      </c>
      <c r="N678" s="39">
        <v>3900.97</v>
      </c>
      <c r="O678" s="39">
        <v>117.54</v>
      </c>
      <c r="P678" s="33">
        <v>0</v>
      </c>
    </row>
    <row r="679" spans="1:16" ht="24.95" customHeight="1" x14ac:dyDescent="0.2">
      <c r="A679" s="52" t="str">
        <f t="shared" si="30"/>
        <v>1441|1440011|105|2025|91352053691|3611|4908,98</v>
      </c>
      <c r="B679" s="52" t="str">
        <f t="shared" si="31"/>
        <v>1441|1440011|105|2025|2923</v>
      </c>
      <c r="C679" s="36">
        <v>1441</v>
      </c>
      <c r="D679" s="36">
        <v>1440011</v>
      </c>
      <c r="E679" s="36">
        <v>105</v>
      </c>
      <c r="F679" s="36">
        <v>2025</v>
      </c>
      <c r="G679" s="36">
        <v>91352053691</v>
      </c>
      <c r="H679" s="37" t="s">
        <v>165</v>
      </c>
      <c r="I679" s="36">
        <v>3611</v>
      </c>
      <c r="J679" s="36" t="s">
        <v>314</v>
      </c>
      <c r="K679" s="38">
        <v>45789</v>
      </c>
      <c r="L679" s="36">
        <v>2923</v>
      </c>
      <c r="M679" s="73">
        <f t="shared" si="32"/>
        <v>4908.9800000000005</v>
      </c>
      <c r="N679" s="39">
        <v>4594.3100000000004</v>
      </c>
      <c r="O679" s="39">
        <v>314.67</v>
      </c>
      <c r="P679" s="33">
        <v>0</v>
      </c>
    </row>
    <row r="680" spans="1:16" ht="24.95" customHeight="1" x14ac:dyDescent="0.2">
      <c r="A680" s="52" t="str">
        <f t="shared" si="30"/>
        <v>1441|1440011|105|2025|91352053691|3611|22,26</v>
      </c>
      <c r="B680" s="52" t="str">
        <f t="shared" si="31"/>
        <v>1441|1440011|105|2025|3174</v>
      </c>
      <c r="C680" s="36">
        <v>1441</v>
      </c>
      <c r="D680" s="36">
        <v>1440011</v>
      </c>
      <c r="E680" s="36">
        <v>105</v>
      </c>
      <c r="F680" s="36">
        <v>2025</v>
      </c>
      <c r="G680" s="36">
        <v>91352053691</v>
      </c>
      <c r="H680" s="37" t="s">
        <v>165</v>
      </c>
      <c r="I680" s="36">
        <v>3611</v>
      </c>
      <c r="J680" s="36" t="s">
        <v>314</v>
      </c>
      <c r="K680" s="38">
        <v>45796</v>
      </c>
      <c r="L680" s="36">
        <v>3174</v>
      </c>
      <c r="M680" s="73">
        <f t="shared" si="32"/>
        <v>22.26</v>
      </c>
      <c r="N680" s="39">
        <v>22.26</v>
      </c>
      <c r="O680" s="39">
        <v>0</v>
      </c>
      <c r="P680" s="33">
        <v>0</v>
      </c>
    </row>
    <row r="681" spans="1:16" ht="24.95" customHeight="1" x14ac:dyDescent="0.2">
      <c r="A681" s="52" t="str">
        <f t="shared" si="30"/>
        <v>1441|1440011|105|2025|91352053691|3611|5048,81</v>
      </c>
      <c r="B681" s="52" t="str">
        <f t="shared" si="31"/>
        <v>1441|1440011|105|2025|3700</v>
      </c>
      <c r="C681" s="36">
        <v>1441</v>
      </c>
      <c r="D681" s="36">
        <v>1440011</v>
      </c>
      <c r="E681" s="36">
        <v>105</v>
      </c>
      <c r="F681" s="36">
        <v>2025</v>
      </c>
      <c r="G681" s="36">
        <v>91352053691</v>
      </c>
      <c r="H681" s="37" t="s">
        <v>165</v>
      </c>
      <c r="I681" s="36">
        <v>3611</v>
      </c>
      <c r="J681" s="36" t="s">
        <v>314</v>
      </c>
      <c r="K681" s="38">
        <v>45818</v>
      </c>
      <c r="L681" s="36">
        <v>3700</v>
      </c>
      <c r="M681" s="73">
        <f t="shared" si="32"/>
        <v>5048.8099999999995</v>
      </c>
      <c r="N681" s="39">
        <v>4724.9399999999996</v>
      </c>
      <c r="O681" s="39">
        <v>323.87</v>
      </c>
      <c r="P681" s="33">
        <v>0</v>
      </c>
    </row>
    <row r="682" spans="1:16" ht="24.95" customHeight="1" x14ac:dyDescent="0.2">
      <c r="A682" s="52" t="str">
        <f t="shared" si="30"/>
        <v>1441|1440011|106|2025|69750416104|3611|1298,9</v>
      </c>
      <c r="B682" s="52" t="str">
        <f t="shared" si="31"/>
        <v>1441|1440011|106|2025|2889</v>
      </c>
      <c r="C682" s="36">
        <v>1441</v>
      </c>
      <c r="D682" s="36">
        <v>1440011</v>
      </c>
      <c r="E682" s="36">
        <v>106</v>
      </c>
      <c r="F682" s="36">
        <v>2025</v>
      </c>
      <c r="G682" s="36">
        <v>69750416104</v>
      </c>
      <c r="H682" s="37" t="s">
        <v>166</v>
      </c>
      <c r="I682" s="36">
        <v>3611</v>
      </c>
      <c r="J682" s="36" t="s">
        <v>314</v>
      </c>
      <c r="K682" s="38">
        <v>45789</v>
      </c>
      <c r="L682" s="36">
        <v>2889</v>
      </c>
      <c r="M682" s="73">
        <f t="shared" si="32"/>
        <v>1298.9000000000001</v>
      </c>
      <c r="N682" s="39">
        <v>1298.9000000000001</v>
      </c>
      <c r="O682" s="39">
        <v>0</v>
      </c>
      <c r="P682" s="33">
        <v>0</v>
      </c>
    </row>
    <row r="683" spans="1:16" ht="24.95" customHeight="1" x14ac:dyDescent="0.2">
      <c r="A683" s="52" t="str">
        <f t="shared" si="30"/>
        <v>1441|1440011|106|2025|69750416104|3611|1298,9</v>
      </c>
      <c r="B683" s="52" t="str">
        <f t="shared" si="31"/>
        <v>1441|1440011|106|2025|3680</v>
      </c>
      <c r="C683" s="36">
        <v>1441</v>
      </c>
      <c r="D683" s="36">
        <v>1440011</v>
      </c>
      <c r="E683" s="36">
        <v>106</v>
      </c>
      <c r="F683" s="36">
        <v>2025</v>
      </c>
      <c r="G683" s="36">
        <v>69750416104</v>
      </c>
      <c r="H683" s="37" t="s">
        <v>166</v>
      </c>
      <c r="I683" s="36">
        <v>3611</v>
      </c>
      <c r="J683" s="36" t="s">
        <v>314</v>
      </c>
      <c r="K683" s="38">
        <v>45818</v>
      </c>
      <c r="L683" s="36">
        <v>3680</v>
      </c>
      <c r="M683" s="73">
        <f t="shared" si="32"/>
        <v>1298.9000000000001</v>
      </c>
      <c r="N683" s="39">
        <v>1298.9000000000001</v>
      </c>
      <c r="O683" s="39">
        <v>0</v>
      </c>
      <c r="P683" s="33">
        <v>0</v>
      </c>
    </row>
    <row r="684" spans="1:16" ht="24.95" customHeight="1" x14ac:dyDescent="0.2">
      <c r="A684" s="52" t="str">
        <f t="shared" si="30"/>
        <v>1441|1440011|107|2025|5985417646|3611|2572,04</v>
      </c>
      <c r="B684" s="52" t="str">
        <f t="shared" si="31"/>
        <v>1441|1440011|107|2025|2930</v>
      </c>
      <c r="C684" s="36">
        <v>1441</v>
      </c>
      <c r="D684" s="36">
        <v>1440011</v>
      </c>
      <c r="E684" s="36">
        <v>107</v>
      </c>
      <c r="F684" s="36">
        <v>2025</v>
      </c>
      <c r="G684" s="36">
        <v>5985417646</v>
      </c>
      <c r="H684" s="37" t="s">
        <v>167</v>
      </c>
      <c r="I684" s="36">
        <v>3611</v>
      </c>
      <c r="J684" s="36" t="s">
        <v>314</v>
      </c>
      <c r="K684" s="38">
        <v>45789</v>
      </c>
      <c r="L684" s="36">
        <v>2930</v>
      </c>
      <c r="M684" s="73">
        <f t="shared" si="32"/>
        <v>2572.04</v>
      </c>
      <c r="N684" s="39">
        <v>2572.04</v>
      </c>
      <c r="O684" s="39">
        <v>0</v>
      </c>
      <c r="P684" s="33">
        <v>0</v>
      </c>
    </row>
    <row r="685" spans="1:16" ht="24.95" customHeight="1" x14ac:dyDescent="0.2">
      <c r="A685" s="52" t="str">
        <f t="shared" si="30"/>
        <v>1441|1440011|107|2025|5985417646|3611|2572,04</v>
      </c>
      <c r="B685" s="52" t="str">
        <f t="shared" si="31"/>
        <v>1441|1440011|107|2025|3682</v>
      </c>
      <c r="C685" s="36">
        <v>1441</v>
      </c>
      <c r="D685" s="36">
        <v>1440011</v>
      </c>
      <c r="E685" s="36">
        <v>107</v>
      </c>
      <c r="F685" s="36">
        <v>2025</v>
      </c>
      <c r="G685" s="36">
        <v>5985417646</v>
      </c>
      <c r="H685" s="37" t="s">
        <v>167</v>
      </c>
      <c r="I685" s="36">
        <v>3611</v>
      </c>
      <c r="J685" s="36" t="s">
        <v>314</v>
      </c>
      <c r="K685" s="38">
        <v>45818</v>
      </c>
      <c r="L685" s="36">
        <v>3682</v>
      </c>
      <c r="M685" s="73">
        <f t="shared" si="32"/>
        <v>2572.04</v>
      </c>
      <c r="N685" s="39">
        <v>2572.04</v>
      </c>
      <c r="O685" s="39">
        <v>0</v>
      </c>
      <c r="P685" s="33">
        <v>0</v>
      </c>
    </row>
    <row r="686" spans="1:16" ht="24.95" customHeight="1" x14ac:dyDescent="0.2">
      <c r="A686" s="52" t="str">
        <f t="shared" si="30"/>
        <v>1441|1440011|108|2025|20660570610|3611|13040,43</v>
      </c>
      <c r="B686" s="52" t="str">
        <f t="shared" si="31"/>
        <v>1441|1440011|108|2025|3000</v>
      </c>
      <c r="C686" s="36">
        <v>1441</v>
      </c>
      <c r="D686" s="36">
        <v>1440011</v>
      </c>
      <c r="E686" s="36">
        <v>108</v>
      </c>
      <c r="F686" s="36">
        <v>2025</v>
      </c>
      <c r="G686" s="36">
        <v>20660570610</v>
      </c>
      <c r="H686" s="37" t="s">
        <v>168</v>
      </c>
      <c r="I686" s="36">
        <v>3611</v>
      </c>
      <c r="J686" s="36" t="s">
        <v>314</v>
      </c>
      <c r="K686" s="38">
        <v>45791</v>
      </c>
      <c r="L686" s="36">
        <v>3000</v>
      </c>
      <c r="M686" s="73">
        <f t="shared" si="32"/>
        <v>13040.43</v>
      </c>
      <c r="N686" s="39">
        <v>10505.64</v>
      </c>
      <c r="O686" s="39">
        <v>2534.79</v>
      </c>
      <c r="P686" s="33">
        <v>0</v>
      </c>
    </row>
    <row r="687" spans="1:16" ht="24.95" customHeight="1" x14ac:dyDescent="0.2">
      <c r="A687" s="52" t="str">
        <f t="shared" si="30"/>
        <v>1441|1440011|108|2025|20660570610|3611|24,38</v>
      </c>
      <c r="B687" s="52" t="str">
        <f t="shared" si="31"/>
        <v>1441|1440011|108|2025|3143</v>
      </c>
      <c r="C687" s="36">
        <v>1441</v>
      </c>
      <c r="D687" s="36">
        <v>1440011</v>
      </c>
      <c r="E687" s="36">
        <v>108</v>
      </c>
      <c r="F687" s="36">
        <v>2025</v>
      </c>
      <c r="G687" s="36">
        <v>20660570610</v>
      </c>
      <c r="H687" s="37" t="s">
        <v>168</v>
      </c>
      <c r="I687" s="36">
        <v>3611</v>
      </c>
      <c r="J687" s="36" t="s">
        <v>314</v>
      </c>
      <c r="K687" s="38">
        <v>45796</v>
      </c>
      <c r="L687" s="36">
        <v>3143</v>
      </c>
      <c r="M687" s="73">
        <f t="shared" si="32"/>
        <v>24.38</v>
      </c>
      <c r="N687" s="39">
        <v>24.38</v>
      </c>
      <c r="O687" s="39">
        <v>0</v>
      </c>
      <c r="P687" s="33">
        <v>0</v>
      </c>
    </row>
    <row r="688" spans="1:16" ht="24.95" customHeight="1" x14ac:dyDescent="0.2">
      <c r="A688" s="52" t="str">
        <f t="shared" si="30"/>
        <v>1441|1440011|108|2025|20660570610|3611|13040,43</v>
      </c>
      <c r="B688" s="52" t="str">
        <f t="shared" si="31"/>
        <v>1441|1440011|108|2025|3665</v>
      </c>
      <c r="C688" s="36">
        <v>1441</v>
      </c>
      <c r="D688" s="36">
        <v>1440011</v>
      </c>
      <c r="E688" s="36">
        <v>108</v>
      </c>
      <c r="F688" s="36">
        <v>2025</v>
      </c>
      <c r="G688" s="36">
        <v>20660570610</v>
      </c>
      <c r="H688" s="37" t="s">
        <v>168</v>
      </c>
      <c r="I688" s="36">
        <v>3611</v>
      </c>
      <c r="J688" s="36" t="s">
        <v>314</v>
      </c>
      <c r="K688" s="38">
        <v>45817</v>
      </c>
      <c r="L688" s="36">
        <v>3665</v>
      </c>
      <c r="M688" s="73">
        <f t="shared" si="32"/>
        <v>13040.43</v>
      </c>
      <c r="N688" s="39">
        <v>10530.02</v>
      </c>
      <c r="O688" s="39">
        <v>2510.41</v>
      </c>
      <c r="P688" s="33">
        <v>0</v>
      </c>
    </row>
    <row r="689" spans="1:16" ht="24.95" customHeight="1" x14ac:dyDescent="0.2">
      <c r="A689" s="52" t="str">
        <f t="shared" si="30"/>
        <v>1441|1440011|109|2025|73060178615|3611|3756,64</v>
      </c>
      <c r="B689" s="52" t="str">
        <f t="shared" si="31"/>
        <v>1441|1440011|109|2025|2943</v>
      </c>
      <c r="C689" s="36">
        <v>1441</v>
      </c>
      <c r="D689" s="36">
        <v>1440011</v>
      </c>
      <c r="E689" s="36">
        <v>109</v>
      </c>
      <c r="F689" s="36">
        <v>2025</v>
      </c>
      <c r="G689" s="36">
        <v>73060178615</v>
      </c>
      <c r="H689" s="37" t="s">
        <v>169</v>
      </c>
      <c r="I689" s="36">
        <v>3611</v>
      </c>
      <c r="J689" s="36" t="s">
        <v>314</v>
      </c>
      <c r="K689" s="38">
        <v>45790</v>
      </c>
      <c r="L689" s="36">
        <v>2943</v>
      </c>
      <c r="M689" s="73">
        <f t="shared" si="32"/>
        <v>3756.64</v>
      </c>
      <c r="N689" s="39">
        <v>3659.31</v>
      </c>
      <c r="O689" s="39">
        <v>97.33</v>
      </c>
      <c r="P689" s="33">
        <v>0</v>
      </c>
    </row>
    <row r="690" spans="1:16" ht="24.95" customHeight="1" x14ac:dyDescent="0.2">
      <c r="A690" s="52" t="str">
        <f t="shared" si="30"/>
        <v>1441|1440011|109|2025|73060178615|3611|19,08</v>
      </c>
      <c r="B690" s="52" t="str">
        <f t="shared" si="31"/>
        <v>1441|1440011|109|2025|3141</v>
      </c>
      <c r="C690" s="36">
        <v>1441</v>
      </c>
      <c r="D690" s="36">
        <v>1440011</v>
      </c>
      <c r="E690" s="36">
        <v>109</v>
      </c>
      <c r="F690" s="36">
        <v>2025</v>
      </c>
      <c r="G690" s="36">
        <v>73060178615</v>
      </c>
      <c r="H690" s="37" t="s">
        <v>169</v>
      </c>
      <c r="I690" s="36">
        <v>3611</v>
      </c>
      <c r="J690" s="36" t="s">
        <v>314</v>
      </c>
      <c r="K690" s="38">
        <v>45796</v>
      </c>
      <c r="L690" s="36">
        <v>3141</v>
      </c>
      <c r="M690" s="73">
        <f t="shared" si="32"/>
        <v>19.079999999999998</v>
      </c>
      <c r="N690" s="39">
        <v>19.079999999999998</v>
      </c>
      <c r="O690" s="39">
        <v>0</v>
      </c>
      <c r="P690" s="33">
        <v>0</v>
      </c>
    </row>
    <row r="691" spans="1:16" ht="24.95" customHeight="1" x14ac:dyDescent="0.2">
      <c r="A691" s="52" t="str">
        <f t="shared" si="30"/>
        <v>1441|1440011|109|2025|73060178615|3611|3756,64</v>
      </c>
      <c r="B691" s="52" t="str">
        <f t="shared" si="31"/>
        <v>1441|1440011|109|2025|3730</v>
      </c>
      <c r="C691" s="36">
        <v>1441</v>
      </c>
      <c r="D691" s="36">
        <v>1440011</v>
      </c>
      <c r="E691" s="36">
        <v>109</v>
      </c>
      <c r="F691" s="36">
        <v>2025</v>
      </c>
      <c r="G691" s="36">
        <v>73060178615</v>
      </c>
      <c r="H691" s="37" t="s">
        <v>169</v>
      </c>
      <c r="I691" s="36">
        <v>3611</v>
      </c>
      <c r="J691" s="36" t="s">
        <v>314</v>
      </c>
      <c r="K691" s="38">
        <v>45818</v>
      </c>
      <c r="L691" s="36">
        <v>3730</v>
      </c>
      <c r="M691" s="73">
        <f t="shared" si="32"/>
        <v>3756.6400000000003</v>
      </c>
      <c r="N691" s="39">
        <v>3678.38</v>
      </c>
      <c r="O691" s="39">
        <v>78.260000000000005</v>
      </c>
      <c r="P691" s="33">
        <v>0</v>
      </c>
    </row>
    <row r="692" spans="1:16" ht="24.95" customHeight="1" x14ac:dyDescent="0.2">
      <c r="A692" s="52" t="str">
        <f t="shared" si="30"/>
        <v>1441|1440011|110|2025|37578588672|3611|1780,23</v>
      </c>
      <c r="B692" s="52" t="str">
        <f t="shared" si="31"/>
        <v>1441|1440011|110|2025|2895</v>
      </c>
      <c r="C692" s="36">
        <v>1441</v>
      </c>
      <c r="D692" s="36">
        <v>1440011</v>
      </c>
      <c r="E692" s="36">
        <v>110</v>
      </c>
      <c r="F692" s="36">
        <v>2025</v>
      </c>
      <c r="G692" s="36">
        <v>37578588672</v>
      </c>
      <c r="H692" s="37" t="s">
        <v>170</v>
      </c>
      <c r="I692" s="36">
        <v>3611</v>
      </c>
      <c r="J692" s="36" t="s">
        <v>314</v>
      </c>
      <c r="K692" s="38">
        <v>45789</v>
      </c>
      <c r="L692" s="36">
        <v>2895</v>
      </c>
      <c r="M692" s="73">
        <f t="shared" si="32"/>
        <v>1780.23</v>
      </c>
      <c r="N692" s="39">
        <v>1780.23</v>
      </c>
      <c r="O692" s="39">
        <v>0</v>
      </c>
      <c r="P692" s="33">
        <v>0</v>
      </c>
    </row>
    <row r="693" spans="1:16" ht="24.95" customHeight="1" x14ac:dyDescent="0.2">
      <c r="A693" s="52" t="str">
        <f t="shared" si="30"/>
        <v>1441|1440011|110|2025|37578588672|3611|1780,23</v>
      </c>
      <c r="B693" s="52" t="str">
        <f t="shared" si="31"/>
        <v>1441|1440011|110|2025|3725</v>
      </c>
      <c r="C693" s="36">
        <v>1441</v>
      </c>
      <c r="D693" s="36">
        <v>1440011</v>
      </c>
      <c r="E693" s="36">
        <v>110</v>
      </c>
      <c r="F693" s="36">
        <v>2025</v>
      </c>
      <c r="G693" s="36">
        <v>37578588672</v>
      </c>
      <c r="H693" s="37" t="s">
        <v>170</v>
      </c>
      <c r="I693" s="36">
        <v>3611</v>
      </c>
      <c r="J693" s="36" t="s">
        <v>314</v>
      </c>
      <c r="K693" s="38">
        <v>45818</v>
      </c>
      <c r="L693" s="36">
        <v>3725</v>
      </c>
      <c r="M693" s="73">
        <f t="shared" si="32"/>
        <v>1780.23</v>
      </c>
      <c r="N693" s="39">
        <v>1780.23</v>
      </c>
      <c r="O693" s="39">
        <v>0</v>
      </c>
      <c r="P693" s="33">
        <v>0</v>
      </c>
    </row>
    <row r="694" spans="1:16" ht="24.95" customHeight="1" x14ac:dyDescent="0.2">
      <c r="A694" s="52" t="str">
        <f t="shared" si="30"/>
        <v>1441|1440011|111|2025|83228365620|3611|3633,97</v>
      </c>
      <c r="B694" s="52" t="str">
        <f t="shared" si="31"/>
        <v>1441|1440011|111|2025|2914</v>
      </c>
      <c r="C694" s="36">
        <v>1441</v>
      </c>
      <c r="D694" s="36">
        <v>1440011</v>
      </c>
      <c r="E694" s="36">
        <v>111</v>
      </c>
      <c r="F694" s="36">
        <v>2025</v>
      </c>
      <c r="G694" s="36">
        <v>83228365620</v>
      </c>
      <c r="H694" s="37" t="s">
        <v>171</v>
      </c>
      <c r="I694" s="36">
        <v>3611</v>
      </c>
      <c r="J694" s="36" t="s">
        <v>314</v>
      </c>
      <c r="K694" s="38">
        <v>45789</v>
      </c>
      <c r="L694" s="36">
        <v>2914</v>
      </c>
      <c r="M694" s="73">
        <f t="shared" si="32"/>
        <v>3633.97</v>
      </c>
      <c r="N694" s="39">
        <v>3555.04</v>
      </c>
      <c r="O694" s="39">
        <v>78.930000000000007</v>
      </c>
      <c r="P694" s="33">
        <v>0</v>
      </c>
    </row>
    <row r="695" spans="1:16" ht="24.95" customHeight="1" x14ac:dyDescent="0.2">
      <c r="A695" s="52" t="str">
        <f t="shared" si="30"/>
        <v>1441|1440011|111|2025|83228365620|3611|19,08</v>
      </c>
      <c r="B695" s="52" t="str">
        <f t="shared" si="31"/>
        <v>1441|1440011|111|2025|3134</v>
      </c>
      <c r="C695" s="36">
        <v>1441</v>
      </c>
      <c r="D695" s="36">
        <v>1440011</v>
      </c>
      <c r="E695" s="36">
        <v>111</v>
      </c>
      <c r="F695" s="36">
        <v>2025</v>
      </c>
      <c r="G695" s="36">
        <v>83228365620</v>
      </c>
      <c r="H695" s="37" t="s">
        <v>171</v>
      </c>
      <c r="I695" s="36">
        <v>3611</v>
      </c>
      <c r="J695" s="36" t="s">
        <v>314</v>
      </c>
      <c r="K695" s="38">
        <v>45796</v>
      </c>
      <c r="L695" s="36">
        <v>3134</v>
      </c>
      <c r="M695" s="73">
        <f t="shared" si="32"/>
        <v>19.079999999999998</v>
      </c>
      <c r="N695" s="39">
        <v>19.079999999999998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1441|1440011|111|2025|83228365620|3611|3674,16</v>
      </c>
      <c r="B696" s="52" t="str">
        <f t="shared" si="31"/>
        <v>1441|1440011|111|2025|3695</v>
      </c>
      <c r="C696" s="36">
        <v>1441</v>
      </c>
      <c r="D696" s="36">
        <v>1440011</v>
      </c>
      <c r="E696" s="36">
        <v>111</v>
      </c>
      <c r="F696" s="36">
        <v>2025</v>
      </c>
      <c r="G696" s="36">
        <v>83228365620</v>
      </c>
      <c r="H696" s="37" t="s">
        <v>171</v>
      </c>
      <c r="I696" s="36">
        <v>3611</v>
      </c>
      <c r="J696" s="36" t="s">
        <v>314</v>
      </c>
      <c r="K696" s="38">
        <v>45818</v>
      </c>
      <c r="L696" s="36">
        <v>3695</v>
      </c>
      <c r="M696" s="73">
        <f t="shared" si="32"/>
        <v>3674.1600000000003</v>
      </c>
      <c r="N696" s="39">
        <v>3608.28</v>
      </c>
      <c r="O696" s="39">
        <v>65.88</v>
      </c>
      <c r="P696" s="33">
        <v>0</v>
      </c>
    </row>
    <row r="697" spans="1:16" ht="24.95" customHeight="1" x14ac:dyDescent="0.2">
      <c r="A697" s="52" t="str">
        <f t="shared" si="30"/>
        <v>1441|1440011|112|2025|83507191687|3611|3633,97</v>
      </c>
      <c r="B697" s="52" t="str">
        <f t="shared" si="31"/>
        <v>1441|1440011|112|2025|2913</v>
      </c>
      <c r="C697" s="36">
        <v>1441</v>
      </c>
      <c r="D697" s="36">
        <v>1440011</v>
      </c>
      <c r="E697" s="36">
        <v>112</v>
      </c>
      <c r="F697" s="36">
        <v>2025</v>
      </c>
      <c r="G697" s="36">
        <v>83507191687</v>
      </c>
      <c r="H697" s="37" t="s">
        <v>172</v>
      </c>
      <c r="I697" s="36">
        <v>3611</v>
      </c>
      <c r="J697" s="36" t="s">
        <v>314</v>
      </c>
      <c r="K697" s="38">
        <v>45789</v>
      </c>
      <c r="L697" s="36">
        <v>2913</v>
      </c>
      <c r="M697" s="73">
        <f t="shared" si="32"/>
        <v>3633.97</v>
      </c>
      <c r="N697" s="39">
        <v>3555.04</v>
      </c>
      <c r="O697" s="39">
        <v>78.930000000000007</v>
      </c>
      <c r="P697" s="33">
        <v>0</v>
      </c>
    </row>
    <row r="698" spans="1:16" ht="24.95" customHeight="1" x14ac:dyDescent="0.2">
      <c r="A698" s="52" t="str">
        <f t="shared" si="30"/>
        <v>1441|1440011|112|2025|83507191687|3611|19,08</v>
      </c>
      <c r="B698" s="52" t="str">
        <f t="shared" si="31"/>
        <v>1441|1440011|112|2025|3133</v>
      </c>
      <c r="C698" s="36">
        <v>1441</v>
      </c>
      <c r="D698" s="36">
        <v>1440011</v>
      </c>
      <c r="E698" s="36">
        <v>112</v>
      </c>
      <c r="F698" s="36">
        <v>2025</v>
      </c>
      <c r="G698" s="36">
        <v>83507191687</v>
      </c>
      <c r="H698" s="37" t="s">
        <v>172</v>
      </c>
      <c r="I698" s="36">
        <v>3611</v>
      </c>
      <c r="J698" s="36" t="s">
        <v>314</v>
      </c>
      <c r="K698" s="38">
        <v>45796</v>
      </c>
      <c r="L698" s="36">
        <v>3133</v>
      </c>
      <c r="M698" s="73">
        <f t="shared" si="32"/>
        <v>19.079999999999998</v>
      </c>
      <c r="N698" s="39">
        <v>19.079999999999998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1441|1440011|112|2025|83507191687|3611|3674,16</v>
      </c>
      <c r="B699" s="52" t="str">
        <f t="shared" si="31"/>
        <v>1441|1440011|112|2025|3694</v>
      </c>
      <c r="C699" s="36">
        <v>1441</v>
      </c>
      <c r="D699" s="36">
        <v>1440011</v>
      </c>
      <c r="E699" s="36">
        <v>112</v>
      </c>
      <c r="F699" s="36">
        <v>2025</v>
      </c>
      <c r="G699" s="36">
        <v>83507191687</v>
      </c>
      <c r="H699" s="37" t="s">
        <v>172</v>
      </c>
      <c r="I699" s="36">
        <v>3611</v>
      </c>
      <c r="J699" s="36" t="s">
        <v>314</v>
      </c>
      <c r="K699" s="38">
        <v>45818</v>
      </c>
      <c r="L699" s="36">
        <v>3694</v>
      </c>
      <c r="M699" s="73">
        <f t="shared" si="32"/>
        <v>3674.1600000000003</v>
      </c>
      <c r="N699" s="39">
        <v>3608.28</v>
      </c>
      <c r="O699" s="39">
        <v>65.88</v>
      </c>
      <c r="P699" s="33">
        <v>0</v>
      </c>
    </row>
    <row r="700" spans="1:16" ht="24.95" customHeight="1" x14ac:dyDescent="0.2">
      <c r="A700" s="52" t="str">
        <f t="shared" si="30"/>
        <v>1441|1440011|113|2025|11713521660|3611|2748,76</v>
      </c>
      <c r="B700" s="52" t="str">
        <f t="shared" si="31"/>
        <v>1441|1440011|113|2025|2928</v>
      </c>
      <c r="C700" s="36">
        <v>1441</v>
      </c>
      <c r="D700" s="36">
        <v>1440011</v>
      </c>
      <c r="E700" s="36">
        <v>113</v>
      </c>
      <c r="F700" s="36">
        <v>2025</v>
      </c>
      <c r="G700" s="36">
        <v>11713521660</v>
      </c>
      <c r="H700" s="37" t="s">
        <v>173</v>
      </c>
      <c r="I700" s="36">
        <v>3611</v>
      </c>
      <c r="J700" s="36" t="s">
        <v>314</v>
      </c>
      <c r="K700" s="38">
        <v>45789</v>
      </c>
      <c r="L700" s="36">
        <v>2928</v>
      </c>
      <c r="M700" s="73">
        <f t="shared" si="32"/>
        <v>2748.76</v>
      </c>
      <c r="N700" s="39">
        <v>2748.76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1441|1440011|113|2025|11713521660|3611|2867,89</v>
      </c>
      <c r="B701" s="52" t="str">
        <f t="shared" si="31"/>
        <v>1441|1440011|113|2025|3728</v>
      </c>
      <c r="C701" s="36">
        <v>1441</v>
      </c>
      <c r="D701" s="36">
        <v>1440011</v>
      </c>
      <c r="E701" s="36">
        <v>113</v>
      </c>
      <c r="F701" s="36">
        <v>2025</v>
      </c>
      <c r="G701" s="36">
        <v>11713521660</v>
      </c>
      <c r="H701" s="37" t="s">
        <v>173</v>
      </c>
      <c r="I701" s="36">
        <v>3611</v>
      </c>
      <c r="J701" s="36" t="s">
        <v>314</v>
      </c>
      <c r="K701" s="38">
        <v>45818</v>
      </c>
      <c r="L701" s="36">
        <v>3728</v>
      </c>
      <c r="M701" s="73">
        <f t="shared" si="32"/>
        <v>2867.89</v>
      </c>
      <c r="N701" s="39">
        <v>2867.89</v>
      </c>
      <c r="O701" s="39">
        <v>0</v>
      </c>
      <c r="P701" s="33">
        <v>0</v>
      </c>
    </row>
    <row r="702" spans="1:16" ht="24.95" customHeight="1" x14ac:dyDescent="0.2">
      <c r="A702" s="52" t="str">
        <f t="shared" si="30"/>
        <v>1441|1440011|114|2025|84939974634|3611|5237,35</v>
      </c>
      <c r="B702" s="52" t="str">
        <f t="shared" si="31"/>
        <v>1441|1440011|114|2025|2898</v>
      </c>
      <c r="C702" s="36">
        <v>1441</v>
      </c>
      <c r="D702" s="36">
        <v>1440011</v>
      </c>
      <c r="E702" s="36">
        <v>114</v>
      </c>
      <c r="F702" s="36">
        <v>2025</v>
      </c>
      <c r="G702" s="36">
        <v>84939974634</v>
      </c>
      <c r="H702" s="37" t="s">
        <v>174</v>
      </c>
      <c r="I702" s="36">
        <v>3611</v>
      </c>
      <c r="J702" s="36" t="s">
        <v>314</v>
      </c>
      <c r="K702" s="38">
        <v>45789</v>
      </c>
      <c r="L702" s="36">
        <v>2898</v>
      </c>
      <c r="M702" s="73">
        <f t="shared" si="32"/>
        <v>5237.3499999999995</v>
      </c>
      <c r="N702" s="39">
        <v>4848.3999999999996</v>
      </c>
      <c r="O702" s="39">
        <v>388.95</v>
      </c>
      <c r="P702" s="33">
        <v>0</v>
      </c>
    </row>
    <row r="703" spans="1:16" ht="24.95" customHeight="1" x14ac:dyDescent="0.2">
      <c r="A703" s="52" t="str">
        <f t="shared" si="30"/>
        <v>1441|1440011|114|2025|84939974634|3611|22,66</v>
      </c>
      <c r="B703" s="52" t="str">
        <f t="shared" si="31"/>
        <v>1441|1440011|114|2025|3144</v>
      </c>
      <c r="C703" s="36">
        <v>1441</v>
      </c>
      <c r="D703" s="36">
        <v>1440011</v>
      </c>
      <c r="E703" s="36">
        <v>114</v>
      </c>
      <c r="F703" s="36">
        <v>2025</v>
      </c>
      <c r="G703" s="36">
        <v>84939974634</v>
      </c>
      <c r="H703" s="37" t="s">
        <v>174</v>
      </c>
      <c r="I703" s="36">
        <v>3611</v>
      </c>
      <c r="J703" s="36" t="s">
        <v>314</v>
      </c>
      <c r="K703" s="38">
        <v>45796</v>
      </c>
      <c r="L703" s="36">
        <v>3144</v>
      </c>
      <c r="M703" s="73">
        <f t="shared" si="32"/>
        <v>22.66</v>
      </c>
      <c r="N703" s="39">
        <v>22.66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1441|1440011|114|2025|84939974634|3611|5273,86</v>
      </c>
      <c r="B704" s="52" t="str">
        <f t="shared" si="31"/>
        <v>1441|1440011|114|2025|3733</v>
      </c>
      <c r="C704" s="36">
        <v>1441</v>
      </c>
      <c r="D704" s="36">
        <v>1440011</v>
      </c>
      <c r="E704" s="36">
        <v>114</v>
      </c>
      <c r="F704" s="36">
        <v>2025</v>
      </c>
      <c r="G704" s="36">
        <v>84939974634</v>
      </c>
      <c r="H704" s="37" t="s">
        <v>174</v>
      </c>
      <c r="I704" s="36">
        <v>3611</v>
      </c>
      <c r="J704" s="36" t="s">
        <v>314</v>
      </c>
      <c r="K704" s="38">
        <v>45818</v>
      </c>
      <c r="L704" s="36">
        <v>3733</v>
      </c>
      <c r="M704" s="73">
        <f t="shared" si="32"/>
        <v>5273.8600000000006</v>
      </c>
      <c r="N704" s="39">
        <v>4899.26</v>
      </c>
      <c r="O704" s="39">
        <v>374.6</v>
      </c>
      <c r="P704" s="33">
        <v>0</v>
      </c>
    </row>
    <row r="705" spans="1:16" ht="24.95" customHeight="1" x14ac:dyDescent="0.2">
      <c r="A705" s="52" t="str">
        <f t="shared" si="30"/>
        <v>1441|1440011|115|2025|24891606649|3611|5237,34</v>
      </c>
      <c r="B705" s="52" t="str">
        <f t="shared" si="31"/>
        <v>1441|1440011|115|2025|2896</v>
      </c>
      <c r="C705" s="36">
        <v>1441</v>
      </c>
      <c r="D705" s="36">
        <v>1440011</v>
      </c>
      <c r="E705" s="36">
        <v>115</v>
      </c>
      <c r="F705" s="36">
        <v>2025</v>
      </c>
      <c r="G705" s="36">
        <v>24891606649</v>
      </c>
      <c r="H705" s="37" t="s">
        <v>175</v>
      </c>
      <c r="I705" s="36">
        <v>3611</v>
      </c>
      <c r="J705" s="36" t="s">
        <v>314</v>
      </c>
      <c r="K705" s="38">
        <v>45789</v>
      </c>
      <c r="L705" s="36">
        <v>2896</v>
      </c>
      <c r="M705" s="73">
        <f t="shared" si="32"/>
        <v>5237.3399999999992</v>
      </c>
      <c r="N705" s="39">
        <v>4848.3999999999996</v>
      </c>
      <c r="O705" s="39">
        <v>388.94</v>
      </c>
      <c r="P705" s="33">
        <v>0</v>
      </c>
    </row>
    <row r="706" spans="1:16" ht="24.95" customHeight="1" x14ac:dyDescent="0.2">
      <c r="A706" s="52" t="str">
        <f t="shared" si="30"/>
        <v>1441|1440011|115|2025|24891606649|3611|22,65</v>
      </c>
      <c r="B706" s="52" t="str">
        <f t="shared" si="31"/>
        <v>1441|1440011|115|2025|3173</v>
      </c>
      <c r="C706" s="36">
        <v>1441</v>
      </c>
      <c r="D706" s="36">
        <v>1440011</v>
      </c>
      <c r="E706" s="36">
        <v>115</v>
      </c>
      <c r="F706" s="36">
        <v>2025</v>
      </c>
      <c r="G706" s="36">
        <v>24891606649</v>
      </c>
      <c r="H706" s="37" t="s">
        <v>175</v>
      </c>
      <c r="I706" s="36">
        <v>3611</v>
      </c>
      <c r="J706" s="36" t="s">
        <v>314</v>
      </c>
      <c r="K706" s="38">
        <v>45796</v>
      </c>
      <c r="L706" s="36">
        <v>3173</v>
      </c>
      <c r="M706" s="73">
        <f t="shared" si="32"/>
        <v>22.65</v>
      </c>
      <c r="N706" s="39">
        <v>22.65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1441|1440011|115|2025|24891606649|3611|5273,86</v>
      </c>
      <c r="B707" s="52" t="str">
        <f t="shared" si="31"/>
        <v>1441|1440011|115|2025|3734</v>
      </c>
      <c r="C707" s="36">
        <v>1441</v>
      </c>
      <c r="D707" s="36">
        <v>1440011</v>
      </c>
      <c r="E707" s="36">
        <v>115</v>
      </c>
      <c r="F707" s="36">
        <v>2025</v>
      </c>
      <c r="G707" s="36">
        <v>24891606649</v>
      </c>
      <c r="H707" s="37" t="s">
        <v>175</v>
      </c>
      <c r="I707" s="36">
        <v>3611</v>
      </c>
      <c r="J707" s="36" t="s">
        <v>314</v>
      </c>
      <c r="K707" s="38">
        <v>45818</v>
      </c>
      <c r="L707" s="36">
        <v>3734</v>
      </c>
      <c r="M707" s="73">
        <f t="shared" si="32"/>
        <v>5273.8600000000006</v>
      </c>
      <c r="N707" s="39">
        <v>4899.26</v>
      </c>
      <c r="O707" s="39">
        <v>374.6</v>
      </c>
      <c r="P707" s="33">
        <v>0</v>
      </c>
    </row>
    <row r="708" spans="1:16" ht="24.95" customHeight="1" x14ac:dyDescent="0.2">
      <c r="A708" s="52" t="str">
        <f t="shared" si="30"/>
        <v>1441|1440011|116|2025|21374872687|3611|7723,94</v>
      </c>
      <c r="B708" s="52" t="str">
        <f t="shared" si="31"/>
        <v>1441|1440011|116|2025|2911</v>
      </c>
      <c r="C708" s="36">
        <v>1441</v>
      </c>
      <c r="D708" s="36">
        <v>1440011</v>
      </c>
      <c r="E708" s="36">
        <v>116</v>
      </c>
      <c r="F708" s="36">
        <v>2025</v>
      </c>
      <c r="G708" s="36">
        <v>21374872687</v>
      </c>
      <c r="H708" s="37" t="s">
        <v>176</v>
      </c>
      <c r="I708" s="36">
        <v>3611</v>
      </c>
      <c r="J708" s="36" t="s">
        <v>314</v>
      </c>
      <c r="K708" s="38">
        <v>45789</v>
      </c>
      <c r="L708" s="36">
        <v>2911</v>
      </c>
      <c r="M708" s="73">
        <f t="shared" si="32"/>
        <v>7723.9400000000005</v>
      </c>
      <c r="N708" s="39">
        <v>6651.18</v>
      </c>
      <c r="O708" s="39">
        <v>1072.76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1441|1440011|116|2025|21374872687|3611|24,38</v>
      </c>
      <c r="B709" s="52" t="str">
        <f t="shared" ref="B709:B772" si="34">C709&amp;"|"&amp;D709&amp;"|"&amp;E709&amp;"|"&amp;F709&amp;"|"&amp;L709</f>
        <v>1441|1440011|116|2025|3170</v>
      </c>
      <c r="C709" s="36">
        <v>1441</v>
      </c>
      <c r="D709" s="36">
        <v>1440011</v>
      </c>
      <c r="E709" s="36">
        <v>116</v>
      </c>
      <c r="F709" s="36">
        <v>2025</v>
      </c>
      <c r="G709" s="36">
        <v>21374872687</v>
      </c>
      <c r="H709" s="37" t="s">
        <v>176</v>
      </c>
      <c r="I709" s="36">
        <v>3611</v>
      </c>
      <c r="J709" s="36" t="s">
        <v>314</v>
      </c>
      <c r="K709" s="38">
        <v>45796</v>
      </c>
      <c r="L709" s="36">
        <v>3170</v>
      </c>
      <c r="M709" s="73">
        <f t="shared" si="32"/>
        <v>24.38</v>
      </c>
      <c r="N709" s="39">
        <v>24.38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1441|1440011|116|2025|21374872687|3611|7909,02</v>
      </c>
      <c r="B710" s="52" t="str">
        <f t="shared" si="34"/>
        <v>1441|1440011|116|2025|3739</v>
      </c>
      <c r="C710" s="36">
        <v>1441</v>
      </c>
      <c r="D710" s="36">
        <v>1440011</v>
      </c>
      <c r="E710" s="36">
        <v>116</v>
      </c>
      <c r="F710" s="36">
        <v>2025</v>
      </c>
      <c r="G710" s="36">
        <v>21374872687</v>
      </c>
      <c r="H710" s="37" t="s">
        <v>176</v>
      </c>
      <c r="I710" s="36">
        <v>3611</v>
      </c>
      <c r="J710" s="36" t="s">
        <v>314</v>
      </c>
      <c r="K710" s="38">
        <v>45818</v>
      </c>
      <c r="L710" s="36">
        <v>3739</v>
      </c>
      <c r="M710" s="73">
        <f t="shared" ref="M710:M773" si="35">N710+O710</f>
        <v>7909.02</v>
      </c>
      <c r="N710" s="39">
        <v>6809.75</v>
      </c>
      <c r="O710" s="39">
        <v>1099.27</v>
      </c>
      <c r="P710" s="33">
        <v>0</v>
      </c>
    </row>
    <row r="711" spans="1:16" ht="24.95" customHeight="1" x14ac:dyDescent="0.2">
      <c r="A711" s="52" t="str">
        <f t="shared" si="33"/>
        <v>1441|1440011|117|2025|64487796000131|3920|8931,71</v>
      </c>
      <c r="B711" s="52" t="str">
        <f t="shared" si="34"/>
        <v>1441|1440011|117|2025|2944</v>
      </c>
      <c r="C711" s="36">
        <v>1441</v>
      </c>
      <c r="D711" s="36">
        <v>1440011</v>
      </c>
      <c r="E711" s="36">
        <v>117</v>
      </c>
      <c r="F711" s="36">
        <v>2025</v>
      </c>
      <c r="G711" s="36">
        <v>64487796000131</v>
      </c>
      <c r="H711" s="37" t="s">
        <v>177</v>
      </c>
      <c r="I711" s="36">
        <v>3920</v>
      </c>
      <c r="J711" s="36" t="s">
        <v>313</v>
      </c>
      <c r="K711" s="38">
        <v>45790</v>
      </c>
      <c r="L711" s="36">
        <v>2944</v>
      </c>
      <c r="M711" s="73">
        <f t="shared" si="35"/>
        <v>8931.7099999999991</v>
      </c>
      <c r="N711" s="39">
        <v>8502.99</v>
      </c>
      <c r="O711" s="39">
        <v>428.72</v>
      </c>
      <c r="P711" s="33">
        <v>0</v>
      </c>
    </row>
    <row r="712" spans="1:16" ht="24.95" customHeight="1" x14ac:dyDescent="0.2">
      <c r="A712" s="52" t="str">
        <f t="shared" si="33"/>
        <v>1441|1440011|117|2025|64487796000131|3920|8931,71</v>
      </c>
      <c r="B712" s="52" t="str">
        <f t="shared" si="34"/>
        <v>1441|1440011|117|2025|3641</v>
      </c>
      <c r="C712" s="36">
        <v>1441</v>
      </c>
      <c r="D712" s="36">
        <v>1440011</v>
      </c>
      <c r="E712" s="36">
        <v>117</v>
      </c>
      <c r="F712" s="36">
        <v>2025</v>
      </c>
      <c r="G712" s="36">
        <v>64487796000131</v>
      </c>
      <c r="H712" s="37" t="s">
        <v>177</v>
      </c>
      <c r="I712" s="36">
        <v>3920</v>
      </c>
      <c r="J712" s="36" t="s">
        <v>313</v>
      </c>
      <c r="K712" s="38">
        <v>45817</v>
      </c>
      <c r="L712" s="36">
        <v>3641</v>
      </c>
      <c r="M712" s="73">
        <f t="shared" si="35"/>
        <v>8931.7099999999991</v>
      </c>
      <c r="N712" s="39">
        <v>8502.99</v>
      </c>
      <c r="O712" s="39">
        <v>428.72</v>
      </c>
      <c r="P712" s="33">
        <v>0</v>
      </c>
    </row>
    <row r="713" spans="1:16" ht="24.95" customHeight="1" x14ac:dyDescent="0.2">
      <c r="A713" s="52" t="str">
        <f t="shared" si="33"/>
        <v>1441|1440011|118|2025|82839425653|3611|12000</v>
      </c>
      <c r="B713" s="52" t="str">
        <f t="shared" si="34"/>
        <v>1441|1440011|118|2025|2912</v>
      </c>
      <c r="C713" s="36">
        <v>1441</v>
      </c>
      <c r="D713" s="36">
        <v>1440011</v>
      </c>
      <c r="E713" s="36">
        <v>118</v>
      </c>
      <c r="F713" s="36">
        <v>2025</v>
      </c>
      <c r="G713" s="36">
        <v>82839425653</v>
      </c>
      <c r="H713" s="37" t="s">
        <v>178</v>
      </c>
      <c r="I713" s="36">
        <v>3611</v>
      </c>
      <c r="J713" s="36" t="s">
        <v>314</v>
      </c>
      <c r="K713" s="38">
        <v>45789</v>
      </c>
      <c r="L713" s="36">
        <v>2912</v>
      </c>
      <c r="M713" s="73">
        <f t="shared" si="35"/>
        <v>12000</v>
      </c>
      <c r="N713" s="39">
        <v>9751.32</v>
      </c>
      <c r="O713" s="39">
        <v>2248.6799999999998</v>
      </c>
      <c r="P713" s="33">
        <v>0</v>
      </c>
    </row>
    <row r="714" spans="1:16" ht="24.95" customHeight="1" x14ac:dyDescent="0.2">
      <c r="A714" s="52" t="str">
        <f t="shared" si="33"/>
        <v>1441|1440011|118|2025|82839425653|3611|24,39</v>
      </c>
      <c r="B714" s="52" t="str">
        <f t="shared" si="34"/>
        <v>1441|1440011|118|2025|3146</v>
      </c>
      <c r="C714" s="36">
        <v>1441</v>
      </c>
      <c r="D714" s="36">
        <v>1440011</v>
      </c>
      <c r="E714" s="36">
        <v>118</v>
      </c>
      <c r="F714" s="36">
        <v>2025</v>
      </c>
      <c r="G714" s="36">
        <v>82839425653</v>
      </c>
      <c r="H714" s="37" t="s">
        <v>178</v>
      </c>
      <c r="I714" s="36">
        <v>3611</v>
      </c>
      <c r="J714" s="36" t="s">
        <v>314</v>
      </c>
      <c r="K714" s="38">
        <v>45796</v>
      </c>
      <c r="L714" s="36">
        <v>3146</v>
      </c>
      <c r="M714" s="73">
        <f t="shared" si="35"/>
        <v>24.39</v>
      </c>
      <c r="N714" s="39">
        <v>24.39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1441|1440011|118|2025|82839425653|3611|12000</v>
      </c>
      <c r="B715" s="52" t="str">
        <f t="shared" si="34"/>
        <v>1441|1440011|118|2025|3719</v>
      </c>
      <c r="C715" s="36">
        <v>1441</v>
      </c>
      <c r="D715" s="36">
        <v>1440011</v>
      </c>
      <c r="E715" s="36">
        <v>118</v>
      </c>
      <c r="F715" s="36">
        <v>2025</v>
      </c>
      <c r="G715" s="36">
        <v>82839425653</v>
      </c>
      <c r="H715" s="37" t="s">
        <v>178</v>
      </c>
      <c r="I715" s="36">
        <v>3611</v>
      </c>
      <c r="J715" s="36" t="s">
        <v>314</v>
      </c>
      <c r="K715" s="38">
        <v>45818</v>
      </c>
      <c r="L715" s="36">
        <v>3719</v>
      </c>
      <c r="M715" s="73">
        <f t="shared" si="35"/>
        <v>12000</v>
      </c>
      <c r="N715" s="39">
        <v>9775.7099999999991</v>
      </c>
      <c r="O715" s="39">
        <v>2224.29</v>
      </c>
      <c r="P715" s="33">
        <v>0</v>
      </c>
    </row>
    <row r="716" spans="1:16" ht="24.95" customHeight="1" x14ac:dyDescent="0.2">
      <c r="A716" s="52" t="str">
        <f t="shared" si="33"/>
        <v>1441|1440011|119|2025|4928579895|3611|7327,92</v>
      </c>
      <c r="B716" s="52" t="str">
        <f t="shared" si="34"/>
        <v>1441|1440011|119|2025|2926</v>
      </c>
      <c r="C716" s="36">
        <v>1441</v>
      </c>
      <c r="D716" s="36">
        <v>1440011</v>
      </c>
      <c r="E716" s="36">
        <v>119</v>
      </c>
      <c r="F716" s="36">
        <v>2025</v>
      </c>
      <c r="G716" s="36">
        <v>4928579895</v>
      </c>
      <c r="H716" s="37" t="s">
        <v>179</v>
      </c>
      <c r="I716" s="36">
        <v>3611</v>
      </c>
      <c r="J716" s="36" t="s">
        <v>314</v>
      </c>
      <c r="K716" s="38">
        <v>45789</v>
      </c>
      <c r="L716" s="36">
        <v>2926</v>
      </c>
      <c r="M716" s="73">
        <f t="shared" si="35"/>
        <v>7327.92</v>
      </c>
      <c r="N716" s="39">
        <v>6364.07</v>
      </c>
      <c r="O716" s="39">
        <v>963.85</v>
      </c>
      <c r="P716" s="33">
        <v>0</v>
      </c>
    </row>
    <row r="717" spans="1:16" ht="24.95" customHeight="1" x14ac:dyDescent="0.2">
      <c r="A717" s="52" t="str">
        <f t="shared" si="33"/>
        <v>1441|1440011|119|2025|4928579895|3611|24,38</v>
      </c>
      <c r="B717" s="52" t="str">
        <f t="shared" si="34"/>
        <v>1441|1440011|119|2025|3142</v>
      </c>
      <c r="C717" s="36">
        <v>1441</v>
      </c>
      <c r="D717" s="36">
        <v>1440011</v>
      </c>
      <c r="E717" s="36">
        <v>119</v>
      </c>
      <c r="F717" s="36">
        <v>2025</v>
      </c>
      <c r="G717" s="36">
        <v>4928579895</v>
      </c>
      <c r="H717" s="37" t="s">
        <v>179</v>
      </c>
      <c r="I717" s="36">
        <v>3611</v>
      </c>
      <c r="J717" s="36" t="s">
        <v>314</v>
      </c>
      <c r="K717" s="38">
        <v>45796</v>
      </c>
      <c r="L717" s="36">
        <v>3142</v>
      </c>
      <c r="M717" s="73">
        <f t="shared" si="35"/>
        <v>24.38</v>
      </c>
      <c r="N717" s="39">
        <v>24.38</v>
      </c>
      <c r="O717" s="39">
        <v>0</v>
      </c>
      <c r="P717" s="33">
        <v>0</v>
      </c>
    </row>
    <row r="718" spans="1:16" ht="24.95" customHeight="1" x14ac:dyDescent="0.2">
      <c r="A718" s="52" t="str">
        <f t="shared" si="33"/>
        <v>1441|1440011|119|2025|4928579895|3611|7673,24</v>
      </c>
      <c r="B718" s="52" t="str">
        <f t="shared" si="34"/>
        <v>1441|1440011|119|2025|3720</v>
      </c>
      <c r="C718" s="36">
        <v>1441</v>
      </c>
      <c r="D718" s="36">
        <v>1440011</v>
      </c>
      <c r="E718" s="36">
        <v>119</v>
      </c>
      <c r="F718" s="36">
        <v>2025</v>
      </c>
      <c r="G718" s="36">
        <v>4928579895</v>
      </c>
      <c r="H718" s="37" t="s">
        <v>179</v>
      </c>
      <c r="I718" s="36">
        <v>3611</v>
      </c>
      <c r="J718" s="36" t="s">
        <v>314</v>
      </c>
      <c r="K718" s="38">
        <v>45818</v>
      </c>
      <c r="L718" s="36">
        <v>3720</v>
      </c>
      <c r="M718" s="73">
        <f t="shared" si="35"/>
        <v>7673.2400000000007</v>
      </c>
      <c r="N718" s="39">
        <v>6638.81</v>
      </c>
      <c r="O718" s="39">
        <v>1034.43</v>
      </c>
      <c r="P718" s="33">
        <v>0</v>
      </c>
    </row>
    <row r="719" spans="1:16" ht="24.95" customHeight="1" x14ac:dyDescent="0.2">
      <c r="A719" s="52" t="str">
        <f t="shared" si="33"/>
        <v>1441|1440011|120|2025|24596892687|3611|3622,87</v>
      </c>
      <c r="B719" s="52" t="str">
        <f t="shared" si="34"/>
        <v>1441|1440011|120|2025|2919</v>
      </c>
      <c r="C719" s="36">
        <v>1441</v>
      </c>
      <c r="D719" s="36">
        <v>1440011</v>
      </c>
      <c r="E719" s="36">
        <v>120</v>
      </c>
      <c r="F719" s="36">
        <v>2025</v>
      </c>
      <c r="G719" s="36">
        <v>24596892687</v>
      </c>
      <c r="H719" s="37" t="s">
        <v>180</v>
      </c>
      <c r="I719" s="36">
        <v>3611</v>
      </c>
      <c r="J719" s="36" t="s">
        <v>314</v>
      </c>
      <c r="K719" s="38">
        <v>45789</v>
      </c>
      <c r="L719" s="36">
        <v>2919</v>
      </c>
      <c r="M719" s="73">
        <f t="shared" si="35"/>
        <v>3622.87</v>
      </c>
      <c r="N719" s="39">
        <v>3545.6</v>
      </c>
      <c r="O719" s="39">
        <v>77.27</v>
      </c>
      <c r="P719" s="33">
        <v>0</v>
      </c>
    </row>
    <row r="720" spans="1:16" ht="24.95" customHeight="1" x14ac:dyDescent="0.2">
      <c r="A720" s="52" t="str">
        <f t="shared" si="33"/>
        <v>1441|1440011|120|2025|24596892687|3611|19,08</v>
      </c>
      <c r="B720" s="52" t="str">
        <f t="shared" si="34"/>
        <v>1441|1440011|120|2025|3139</v>
      </c>
      <c r="C720" s="36">
        <v>1441</v>
      </c>
      <c r="D720" s="36">
        <v>1440011</v>
      </c>
      <c r="E720" s="36">
        <v>120</v>
      </c>
      <c r="F720" s="36">
        <v>2025</v>
      </c>
      <c r="G720" s="36">
        <v>24596892687</v>
      </c>
      <c r="H720" s="37" t="s">
        <v>180</v>
      </c>
      <c r="I720" s="36">
        <v>3611</v>
      </c>
      <c r="J720" s="36" t="s">
        <v>314</v>
      </c>
      <c r="K720" s="38">
        <v>45796</v>
      </c>
      <c r="L720" s="36">
        <v>3139</v>
      </c>
      <c r="M720" s="73">
        <f t="shared" si="35"/>
        <v>19.079999999999998</v>
      </c>
      <c r="N720" s="39">
        <v>19.079999999999998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1441|1440011|120|2025|24596892687|3611|3622,87</v>
      </c>
      <c r="B721" s="52" t="str">
        <f t="shared" si="34"/>
        <v>1441|1440011|120|2025|3711</v>
      </c>
      <c r="C721" s="36">
        <v>1441</v>
      </c>
      <c r="D721" s="36">
        <v>1440011</v>
      </c>
      <c r="E721" s="36">
        <v>120</v>
      </c>
      <c r="F721" s="36">
        <v>2025</v>
      </c>
      <c r="G721" s="36">
        <v>24596892687</v>
      </c>
      <c r="H721" s="37" t="s">
        <v>180</v>
      </c>
      <c r="I721" s="36">
        <v>3611</v>
      </c>
      <c r="J721" s="36" t="s">
        <v>314</v>
      </c>
      <c r="K721" s="38">
        <v>45818</v>
      </c>
      <c r="L721" s="36">
        <v>3711</v>
      </c>
      <c r="M721" s="73">
        <f t="shared" si="35"/>
        <v>3622.87</v>
      </c>
      <c r="N721" s="39">
        <v>3564.68</v>
      </c>
      <c r="O721" s="39">
        <v>58.19</v>
      </c>
      <c r="P721" s="33">
        <v>0</v>
      </c>
    </row>
    <row r="722" spans="1:16" ht="24.95" customHeight="1" x14ac:dyDescent="0.2">
      <c r="A722" s="52" t="str">
        <f t="shared" si="33"/>
        <v>1441|1440011|121|2025|22884260000100|3921|10455,22</v>
      </c>
      <c r="B722" s="52" t="str">
        <f t="shared" si="34"/>
        <v>1441|1440011|121|2025|2938</v>
      </c>
      <c r="C722" s="36">
        <v>1441</v>
      </c>
      <c r="D722" s="36">
        <v>1440011</v>
      </c>
      <c r="E722" s="36">
        <v>121</v>
      </c>
      <c r="F722" s="36">
        <v>2025</v>
      </c>
      <c r="G722" s="36">
        <v>22884260000100</v>
      </c>
      <c r="H722" s="37" t="s">
        <v>183</v>
      </c>
      <c r="I722" s="36">
        <v>3921</v>
      </c>
      <c r="J722" s="36" t="s">
        <v>313</v>
      </c>
      <c r="K722" s="38">
        <v>45790</v>
      </c>
      <c r="L722" s="36">
        <v>2938</v>
      </c>
      <c r="M722" s="73">
        <f t="shared" si="35"/>
        <v>10455.219999999999</v>
      </c>
      <c r="N722" s="39">
        <v>10455.219999999999</v>
      </c>
      <c r="O722" s="39">
        <v>0</v>
      </c>
      <c r="P722" s="33">
        <v>0</v>
      </c>
    </row>
    <row r="723" spans="1:16" ht="24.95" customHeight="1" x14ac:dyDescent="0.2">
      <c r="A723" s="52" t="str">
        <f t="shared" si="33"/>
        <v>1441|1440011|122|2025|86784552687|3611|5129,12</v>
      </c>
      <c r="B723" s="52" t="str">
        <f t="shared" si="34"/>
        <v>1441|1440011|122|2025|2922</v>
      </c>
      <c r="C723" s="36">
        <v>1441</v>
      </c>
      <c r="D723" s="36">
        <v>1440011</v>
      </c>
      <c r="E723" s="36">
        <v>122</v>
      </c>
      <c r="F723" s="36">
        <v>2025</v>
      </c>
      <c r="G723" s="36">
        <v>86784552687</v>
      </c>
      <c r="H723" s="37" t="s">
        <v>184</v>
      </c>
      <c r="I723" s="36">
        <v>3611</v>
      </c>
      <c r="J723" s="36" t="s">
        <v>314</v>
      </c>
      <c r="K723" s="38">
        <v>45789</v>
      </c>
      <c r="L723" s="36">
        <v>2922</v>
      </c>
      <c r="M723" s="73">
        <f t="shared" si="35"/>
        <v>5129.12</v>
      </c>
      <c r="N723" s="39">
        <v>4764.92</v>
      </c>
      <c r="O723" s="39">
        <v>364.2</v>
      </c>
      <c r="P723" s="33">
        <v>0</v>
      </c>
    </row>
    <row r="724" spans="1:16" ht="24.95" customHeight="1" x14ac:dyDescent="0.2">
      <c r="A724" s="52" t="str">
        <f t="shared" si="33"/>
        <v>1441|1440011|122|2025|86784552687|3611|22,26</v>
      </c>
      <c r="B724" s="52" t="str">
        <f t="shared" si="34"/>
        <v>1441|1440011|122|2025|3148</v>
      </c>
      <c r="C724" s="36">
        <v>1441</v>
      </c>
      <c r="D724" s="36">
        <v>1440011</v>
      </c>
      <c r="E724" s="36">
        <v>122</v>
      </c>
      <c r="F724" s="36">
        <v>2025</v>
      </c>
      <c r="G724" s="36">
        <v>86784552687</v>
      </c>
      <c r="H724" s="37" t="s">
        <v>184</v>
      </c>
      <c r="I724" s="36">
        <v>3611</v>
      </c>
      <c r="J724" s="36" t="s">
        <v>314</v>
      </c>
      <c r="K724" s="38">
        <v>45796</v>
      </c>
      <c r="L724" s="36">
        <v>3148</v>
      </c>
      <c r="M724" s="73">
        <f t="shared" si="35"/>
        <v>22.26</v>
      </c>
      <c r="N724" s="39">
        <v>22.26</v>
      </c>
      <c r="O724" s="39">
        <v>0</v>
      </c>
      <c r="P724" s="33">
        <v>0</v>
      </c>
    </row>
    <row r="725" spans="1:16" ht="24.95" customHeight="1" x14ac:dyDescent="0.2">
      <c r="A725" s="52" t="str">
        <f t="shared" si="33"/>
        <v>1441|1440011|122|2025|86784552687|3611|5129,12</v>
      </c>
      <c r="B725" s="52" t="str">
        <f t="shared" si="34"/>
        <v>1441|1440011|122|2025|3715</v>
      </c>
      <c r="C725" s="36">
        <v>1441</v>
      </c>
      <c r="D725" s="36">
        <v>1440011</v>
      </c>
      <c r="E725" s="36">
        <v>122</v>
      </c>
      <c r="F725" s="36">
        <v>2025</v>
      </c>
      <c r="G725" s="36">
        <v>86784552687</v>
      </c>
      <c r="H725" s="37" t="s">
        <v>184</v>
      </c>
      <c r="I725" s="36">
        <v>3611</v>
      </c>
      <c r="J725" s="36" t="s">
        <v>314</v>
      </c>
      <c r="K725" s="38">
        <v>45818</v>
      </c>
      <c r="L725" s="36">
        <v>3715</v>
      </c>
      <c r="M725" s="73">
        <f t="shared" si="35"/>
        <v>5129.12</v>
      </c>
      <c r="N725" s="39">
        <v>4787.18</v>
      </c>
      <c r="O725" s="39">
        <v>341.94</v>
      </c>
      <c r="P725" s="33">
        <v>0</v>
      </c>
    </row>
    <row r="726" spans="1:16" ht="24.95" customHeight="1" x14ac:dyDescent="0.2">
      <c r="A726" s="52" t="str">
        <f t="shared" si="33"/>
        <v>1441|1440011|123|2025|22884260000100|3921|24580,59</v>
      </c>
      <c r="B726" s="52" t="str">
        <f t="shared" si="34"/>
        <v>1441|1440011|123|2025|2800</v>
      </c>
      <c r="C726" s="36">
        <v>1441</v>
      </c>
      <c r="D726" s="36">
        <v>1440011</v>
      </c>
      <c r="E726" s="36">
        <v>123</v>
      </c>
      <c r="F726" s="36">
        <v>2025</v>
      </c>
      <c r="G726" s="36">
        <v>22884260000100</v>
      </c>
      <c r="H726" s="37" t="s">
        <v>183</v>
      </c>
      <c r="I726" s="36">
        <v>3921</v>
      </c>
      <c r="J726" s="36" t="s">
        <v>313</v>
      </c>
      <c r="K726" s="38">
        <v>45785</v>
      </c>
      <c r="L726" s="36">
        <v>2800</v>
      </c>
      <c r="M726" s="73">
        <f t="shared" si="35"/>
        <v>24580.59</v>
      </c>
      <c r="N726" s="39">
        <v>24580.59</v>
      </c>
      <c r="O726" s="39">
        <v>0</v>
      </c>
      <c r="P726" s="33">
        <v>0</v>
      </c>
    </row>
    <row r="727" spans="1:16" ht="24.95" customHeight="1" x14ac:dyDescent="0.2">
      <c r="A727" s="52" t="str">
        <f t="shared" si="33"/>
        <v>1441|1440011|124|2025|10212674650|3611|3800</v>
      </c>
      <c r="B727" s="52" t="str">
        <f t="shared" si="34"/>
        <v>1441|1440011|124|2025|2929</v>
      </c>
      <c r="C727" s="36">
        <v>1441</v>
      </c>
      <c r="D727" s="36">
        <v>1440011</v>
      </c>
      <c r="E727" s="36">
        <v>124</v>
      </c>
      <c r="F727" s="36">
        <v>2025</v>
      </c>
      <c r="G727" s="36">
        <v>10212674650</v>
      </c>
      <c r="H727" s="37" t="s">
        <v>185</v>
      </c>
      <c r="I727" s="36">
        <v>3611</v>
      </c>
      <c r="J727" s="36" t="s">
        <v>314</v>
      </c>
      <c r="K727" s="38">
        <v>45789</v>
      </c>
      <c r="L727" s="36">
        <v>2929</v>
      </c>
      <c r="M727" s="73">
        <f t="shared" si="35"/>
        <v>3800</v>
      </c>
      <c r="N727" s="39">
        <v>3696.16</v>
      </c>
      <c r="O727" s="39">
        <v>103.84</v>
      </c>
      <c r="P727" s="33">
        <v>0</v>
      </c>
    </row>
    <row r="728" spans="1:16" ht="24.95" customHeight="1" x14ac:dyDescent="0.2">
      <c r="A728" s="52" t="str">
        <f t="shared" si="33"/>
        <v>1441|1440011|124|2025|10212674650|3611|19,08</v>
      </c>
      <c r="B728" s="52" t="str">
        <f t="shared" si="34"/>
        <v>1441|1440011|124|2025|3172</v>
      </c>
      <c r="C728" s="36">
        <v>1441</v>
      </c>
      <c r="D728" s="36">
        <v>1440011</v>
      </c>
      <c r="E728" s="36">
        <v>124</v>
      </c>
      <c r="F728" s="36">
        <v>2025</v>
      </c>
      <c r="G728" s="36">
        <v>10212674650</v>
      </c>
      <c r="H728" s="37" t="s">
        <v>185</v>
      </c>
      <c r="I728" s="36">
        <v>3611</v>
      </c>
      <c r="J728" s="36" t="s">
        <v>314</v>
      </c>
      <c r="K728" s="38">
        <v>45796</v>
      </c>
      <c r="L728" s="36">
        <v>3172</v>
      </c>
      <c r="M728" s="73">
        <f t="shared" si="35"/>
        <v>19.079999999999998</v>
      </c>
      <c r="N728" s="39">
        <v>19.079999999999998</v>
      </c>
      <c r="O728" s="39">
        <v>0</v>
      </c>
      <c r="P728" s="33">
        <v>0</v>
      </c>
    </row>
    <row r="729" spans="1:16" ht="24.95" customHeight="1" x14ac:dyDescent="0.2">
      <c r="A729" s="52" t="str">
        <f t="shared" si="33"/>
        <v>1441|1440011|124|2025|10212674650|3611|3800</v>
      </c>
      <c r="B729" s="52" t="str">
        <f t="shared" si="34"/>
        <v>1441|1440011|124|2025|3710</v>
      </c>
      <c r="C729" s="36">
        <v>1441</v>
      </c>
      <c r="D729" s="36">
        <v>1440011</v>
      </c>
      <c r="E729" s="36">
        <v>124</v>
      </c>
      <c r="F729" s="36">
        <v>2025</v>
      </c>
      <c r="G729" s="36">
        <v>10212674650</v>
      </c>
      <c r="H729" s="37" t="s">
        <v>185</v>
      </c>
      <c r="I729" s="36">
        <v>3611</v>
      </c>
      <c r="J729" s="36" t="s">
        <v>314</v>
      </c>
      <c r="K729" s="38">
        <v>45818</v>
      </c>
      <c r="L729" s="36">
        <v>3710</v>
      </c>
      <c r="M729" s="73">
        <f t="shared" si="35"/>
        <v>3800</v>
      </c>
      <c r="N729" s="39">
        <v>3715.24</v>
      </c>
      <c r="O729" s="39">
        <v>84.76</v>
      </c>
      <c r="P729" s="33">
        <v>0</v>
      </c>
    </row>
    <row r="730" spans="1:16" ht="24.95" customHeight="1" x14ac:dyDescent="0.2">
      <c r="A730" s="52" t="str">
        <f t="shared" si="33"/>
        <v>1441|1440011|125|2025|62297406649|3611|1859,17</v>
      </c>
      <c r="B730" s="52" t="str">
        <f t="shared" si="34"/>
        <v>1441|1440011|125|2025|2920</v>
      </c>
      <c r="C730" s="36">
        <v>1441</v>
      </c>
      <c r="D730" s="36">
        <v>1440011</v>
      </c>
      <c r="E730" s="36">
        <v>125</v>
      </c>
      <c r="F730" s="36">
        <v>2025</v>
      </c>
      <c r="G730" s="36">
        <v>62297406649</v>
      </c>
      <c r="H730" s="37" t="s">
        <v>186</v>
      </c>
      <c r="I730" s="36">
        <v>3611</v>
      </c>
      <c r="J730" s="36" t="s">
        <v>314</v>
      </c>
      <c r="K730" s="38">
        <v>45789</v>
      </c>
      <c r="L730" s="36">
        <v>2920</v>
      </c>
      <c r="M730" s="73">
        <f t="shared" si="35"/>
        <v>1859.17</v>
      </c>
      <c r="N730" s="39">
        <v>1859.17</v>
      </c>
      <c r="O730" s="39">
        <v>0</v>
      </c>
      <c r="P730" s="33">
        <v>0</v>
      </c>
    </row>
    <row r="731" spans="1:16" ht="24.95" customHeight="1" x14ac:dyDescent="0.2">
      <c r="A731" s="52" t="str">
        <f t="shared" si="33"/>
        <v>1441|1440011|125|2025|62297406649|3611|1859,17</v>
      </c>
      <c r="B731" s="52" t="str">
        <f t="shared" si="34"/>
        <v>1441|1440011|125|2025|3736</v>
      </c>
      <c r="C731" s="36">
        <v>1441</v>
      </c>
      <c r="D731" s="36">
        <v>1440011</v>
      </c>
      <c r="E731" s="36">
        <v>125</v>
      </c>
      <c r="F731" s="36">
        <v>2025</v>
      </c>
      <c r="G731" s="36">
        <v>62297406649</v>
      </c>
      <c r="H731" s="37" t="s">
        <v>186</v>
      </c>
      <c r="I731" s="36">
        <v>3611</v>
      </c>
      <c r="J731" s="36" t="s">
        <v>314</v>
      </c>
      <c r="K731" s="38">
        <v>45818</v>
      </c>
      <c r="L731" s="36">
        <v>3736</v>
      </c>
      <c r="M731" s="73">
        <f t="shared" si="35"/>
        <v>1859.17</v>
      </c>
      <c r="N731" s="39">
        <v>1859.17</v>
      </c>
      <c r="O731" s="39">
        <v>0</v>
      </c>
      <c r="P731" s="33">
        <v>0</v>
      </c>
    </row>
    <row r="732" spans="1:16" ht="24.95" customHeight="1" x14ac:dyDescent="0.2">
      <c r="A732" s="52" t="str">
        <f t="shared" si="33"/>
        <v>1441|1440011|126|2025|7346478000117|3921|35951,76</v>
      </c>
      <c r="B732" s="52" t="str">
        <f t="shared" si="34"/>
        <v>1441|1440011|126|2025|2809</v>
      </c>
      <c r="C732" s="36">
        <v>1441</v>
      </c>
      <c r="D732" s="36">
        <v>1440011</v>
      </c>
      <c r="E732" s="36">
        <v>126</v>
      </c>
      <c r="F732" s="36">
        <v>2025</v>
      </c>
      <c r="G732" s="36">
        <v>7346478000117</v>
      </c>
      <c r="H732" s="37" t="s">
        <v>187</v>
      </c>
      <c r="I732" s="36">
        <v>3921</v>
      </c>
      <c r="J732" s="36" t="s">
        <v>313</v>
      </c>
      <c r="K732" s="38">
        <v>45785</v>
      </c>
      <c r="L732" s="36">
        <v>2809</v>
      </c>
      <c r="M732" s="73">
        <f t="shared" si="35"/>
        <v>35951.760000000002</v>
      </c>
      <c r="N732" s="39">
        <v>34226.080000000002</v>
      </c>
      <c r="O732" s="39">
        <v>1725.68</v>
      </c>
      <c r="P732" s="33">
        <v>0</v>
      </c>
    </row>
    <row r="733" spans="1:16" ht="24.95" customHeight="1" x14ac:dyDescent="0.2">
      <c r="A733" s="52" t="str">
        <f t="shared" si="33"/>
        <v>1441|1440011|126|2025|7346478000117|3921|35951,76</v>
      </c>
      <c r="B733" s="52" t="str">
        <f t="shared" si="34"/>
        <v>1441|1440011|126|2025|3575</v>
      </c>
      <c r="C733" s="36">
        <v>1441</v>
      </c>
      <c r="D733" s="36">
        <v>1440011</v>
      </c>
      <c r="E733" s="36">
        <v>126</v>
      </c>
      <c r="F733" s="36">
        <v>2025</v>
      </c>
      <c r="G733" s="36">
        <v>7346478000117</v>
      </c>
      <c r="H733" s="37" t="s">
        <v>187</v>
      </c>
      <c r="I733" s="36">
        <v>3921</v>
      </c>
      <c r="J733" s="36" t="s">
        <v>313</v>
      </c>
      <c r="K733" s="38">
        <v>45812</v>
      </c>
      <c r="L733" s="36">
        <v>3575</v>
      </c>
      <c r="M733" s="73">
        <f t="shared" si="35"/>
        <v>35951.760000000002</v>
      </c>
      <c r="N733" s="39">
        <v>34226.080000000002</v>
      </c>
      <c r="O733" s="39">
        <v>1725.68</v>
      </c>
      <c r="P733" s="33">
        <v>0</v>
      </c>
    </row>
    <row r="734" spans="1:16" ht="24.95" customHeight="1" x14ac:dyDescent="0.2">
      <c r="A734" s="52" t="str">
        <f t="shared" si="33"/>
        <v>1441|1440011|127|2025|98321560687|3611|3354,23</v>
      </c>
      <c r="B734" s="52" t="str">
        <f t="shared" si="34"/>
        <v>1441|1440011|127|2025|2924</v>
      </c>
      <c r="C734" s="36">
        <v>1441</v>
      </c>
      <c r="D734" s="36">
        <v>1440011</v>
      </c>
      <c r="E734" s="36">
        <v>127</v>
      </c>
      <c r="F734" s="36">
        <v>2025</v>
      </c>
      <c r="G734" s="36">
        <v>98321560687</v>
      </c>
      <c r="H734" s="37" t="s">
        <v>188</v>
      </c>
      <c r="I734" s="36">
        <v>3611</v>
      </c>
      <c r="J734" s="36" t="s">
        <v>314</v>
      </c>
      <c r="K734" s="38">
        <v>45789</v>
      </c>
      <c r="L734" s="36">
        <v>2924</v>
      </c>
      <c r="M734" s="73">
        <f t="shared" si="35"/>
        <v>3354.23</v>
      </c>
      <c r="N734" s="39">
        <v>3314.47</v>
      </c>
      <c r="O734" s="39">
        <v>39.76</v>
      </c>
      <c r="P734" s="33">
        <v>0</v>
      </c>
    </row>
    <row r="735" spans="1:16" ht="24.95" customHeight="1" x14ac:dyDescent="0.2">
      <c r="A735" s="52" t="str">
        <f t="shared" si="33"/>
        <v>1441|1440011|127|2025|98321560687|3611|15,9</v>
      </c>
      <c r="B735" s="52" t="str">
        <f t="shared" si="34"/>
        <v>1441|1440011|127|2025|3169</v>
      </c>
      <c r="C735" s="36">
        <v>1441</v>
      </c>
      <c r="D735" s="36">
        <v>1440011</v>
      </c>
      <c r="E735" s="36">
        <v>127</v>
      </c>
      <c r="F735" s="36">
        <v>2025</v>
      </c>
      <c r="G735" s="36">
        <v>98321560687</v>
      </c>
      <c r="H735" s="37" t="s">
        <v>188</v>
      </c>
      <c r="I735" s="36">
        <v>3611</v>
      </c>
      <c r="J735" s="36" t="s">
        <v>314</v>
      </c>
      <c r="K735" s="38">
        <v>45796</v>
      </c>
      <c r="L735" s="36">
        <v>3169</v>
      </c>
      <c r="M735" s="73">
        <f t="shared" si="35"/>
        <v>15.9</v>
      </c>
      <c r="N735" s="39">
        <v>15.9</v>
      </c>
      <c r="O735" s="39">
        <v>0</v>
      </c>
      <c r="P735" s="33">
        <v>0</v>
      </c>
    </row>
    <row r="736" spans="1:16" ht="24.95" customHeight="1" x14ac:dyDescent="0.2">
      <c r="A736" s="52" t="str">
        <f t="shared" si="33"/>
        <v>1441|1440011|127|2025|98321560687|3611|3480,75</v>
      </c>
      <c r="B736" s="52" t="str">
        <f t="shared" si="34"/>
        <v>1441|1440011|127|2025|3707</v>
      </c>
      <c r="C736" s="36">
        <v>1441</v>
      </c>
      <c r="D736" s="36">
        <v>1440011</v>
      </c>
      <c r="E736" s="36">
        <v>127</v>
      </c>
      <c r="F736" s="36">
        <v>2025</v>
      </c>
      <c r="G736" s="36">
        <v>98321560687</v>
      </c>
      <c r="H736" s="37" t="s">
        <v>188</v>
      </c>
      <c r="I736" s="36">
        <v>3611</v>
      </c>
      <c r="J736" s="36" t="s">
        <v>314</v>
      </c>
      <c r="K736" s="38">
        <v>45818</v>
      </c>
      <c r="L736" s="36">
        <v>3707</v>
      </c>
      <c r="M736" s="73">
        <f t="shared" si="35"/>
        <v>3480.75</v>
      </c>
      <c r="N736" s="39">
        <v>3443.88</v>
      </c>
      <c r="O736" s="39">
        <v>36.869999999999997</v>
      </c>
      <c r="P736" s="33">
        <v>0</v>
      </c>
    </row>
    <row r="737" spans="1:16" ht="24.95" customHeight="1" x14ac:dyDescent="0.2">
      <c r="A737" s="52" t="str">
        <f t="shared" si="33"/>
        <v>1441|1440011|128|2025|56653212653|3611|1999,27</v>
      </c>
      <c r="B737" s="52" t="str">
        <f t="shared" si="34"/>
        <v>1441|1440011|128|2025|2925</v>
      </c>
      <c r="C737" s="36">
        <v>1441</v>
      </c>
      <c r="D737" s="36">
        <v>1440011</v>
      </c>
      <c r="E737" s="36">
        <v>128</v>
      </c>
      <c r="F737" s="36">
        <v>2025</v>
      </c>
      <c r="G737" s="36">
        <v>56653212653</v>
      </c>
      <c r="H737" s="37" t="s">
        <v>189</v>
      </c>
      <c r="I737" s="36">
        <v>3611</v>
      </c>
      <c r="J737" s="36" t="s">
        <v>314</v>
      </c>
      <c r="K737" s="38">
        <v>45789</v>
      </c>
      <c r="L737" s="36">
        <v>2925</v>
      </c>
      <c r="M737" s="73">
        <f t="shared" si="35"/>
        <v>1999.27</v>
      </c>
      <c r="N737" s="39">
        <v>1999.27</v>
      </c>
      <c r="O737" s="39">
        <v>0</v>
      </c>
      <c r="P737" s="33">
        <v>0</v>
      </c>
    </row>
    <row r="738" spans="1:16" ht="24.95" customHeight="1" x14ac:dyDescent="0.2">
      <c r="A738" s="52" t="str">
        <f t="shared" si="33"/>
        <v>1441|1440011|128|2025|56653212653|3611|2072,97</v>
      </c>
      <c r="B738" s="52" t="str">
        <f t="shared" si="34"/>
        <v>1441|1440011|128|2025|3740</v>
      </c>
      <c r="C738" s="36">
        <v>1441</v>
      </c>
      <c r="D738" s="36">
        <v>1440011</v>
      </c>
      <c r="E738" s="36">
        <v>128</v>
      </c>
      <c r="F738" s="36">
        <v>2025</v>
      </c>
      <c r="G738" s="36">
        <v>56653212653</v>
      </c>
      <c r="H738" s="37" t="s">
        <v>189</v>
      </c>
      <c r="I738" s="36">
        <v>3611</v>
      </c>
      <c r="J738" s="36" t="s">
        <v>314</v>
      </c>
      <c r="K738" s="38">
        <v>45818</v>
      </c>
      <c r="L738" s="36">
        <v>3740</v>
      </c>
      <c r="M738" s="73">
        <f t="shared" si="35"/>
        <v>2072.9699999999998</v>
      </c>
      <c r="N738" s="39">
        <v>2072.9699999999998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1441|1440011|129|2025|9037150000144|3921|16858,78</v>
      </c>
      <c r="B739" s="52" t="str">
        <f t="shared" si="34"/>
        <v>1441|1440011|129|2025|3082</v>
      </c>
      <c r="C739" s="36">
        <v>1441</v>
      </c>
      <c r="D739" s="36">
        <v>1440011</v>
      </c>
      <c r="E739" s="36">
        <v>129</v>
      </c>
      <c r="F739" s="36">
        <v>2025</v>
      </c>
      <c r="G739" s="36">
        <v>9037150000144</v>
      </c>
      <c r="H739" s="37" t="s">
        <v>190</v>
      </c>
      <c r="I739" s="36">
        <v>3921</v>
      </c>
      <c r="J739" s="36" t="s">
        <v>313</v>
      </c>
      <c r="K739" s="38">
        <v>45793</v>
      </c>
      <c r="L739" s="36">
        <v>3082</v>
      </c>
      <c r="M739" s="73">
        <f t="shared" si="35"/>
        <v>16858.78</v>
      </c>
      <c r="N739" s="39">
        <v>16858.78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1441|1440011|129|2025|9037150000144|3921|16857,05</v>
      </c>
      <c r="B740" s="52" t="str">
        <f t="shared" si="34"/>
        <v>1441|1440011|129|2025|3542</v>
      </c>
      <c r="C740" s="36">
        <v>1441</v>
      </c>
      <c r="D740" s="36">
        <v>1440011</v>
      </c>
      <c r="E740" s="36">
        <v>129</v>
      </c>
      <c r="F740" s="36">
        <v>2025</v>
      </c>
      <c r="G740" s="36">
        <v>9037150000144</v>
      </c>
      <c r="H740" s="37" t="s">
        <v>190</v>
      </c>
      <c r="I740" s="36">
        <v>3921</v>
      </c>
      <c r="J740" s="36" t="s">
        <v>313</v>
      </c>
      <c r="K740" s="38">
        <v>45811</v>
      </c>
      <c r="L740" s="36">
        <v>3542</v>
      </c>
      <c r="M740" s="73">
        <f t="shared" si="35"/>
        <v>16857.05</v>
      </c>
      <c r="N740" s="39">
        <v>16857.05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1441|1440011|130|2025|59424451687|3611|3094,88</v>
      </c>
      <c r="B741" s="52" t="str">
        <f t="shared" si="34"/>
        <v>1441|1440011|130|2025|3015</v>
      </c>
      <c r="C741" s="36">
        <v>1441</v>
      </c>
      <c r="D741" s="36">
        <v>1440011</v>
      </c>
      <c r="E741" s="36">
        <v>130</v>
      </c>
      <c r="F741" s="36">
        <v>2025</v>
      </c>
      <c r="G741" s="36">
        <v>59424451687</v>
      </c>
      <c r="H741" s="37" t="s">
        <v>191</v>
      </c>
      <c r="I741" s="36">
        <v>3611</v>
      </c>
      <c r="J741" s="36" t="s">
        <v>314</v>
      </c>
      <c r="K741" s="38">
        <v>45791</v>
      </c>
      <c r="L741" s="36">
        <v>3015</v>
      </c>
      <c r="M741" s="73">
        <f t="shared" si="35"/>
        <v>3094.88</v>
      </c>
      <c r="N741" s="39">
        <v>3074.57</v>
      </c>
      <c r="O741" s="39">
        <v>20.309999999999999</v>
      </c>
      <c r="P741" s="33">
        <v>0</v>
      </c>
    </row>
    <row r="742" spans="1:16" ht="24.95" customHeight="1" x14ac:dyDescent="0.2">
      <c r="A742" s="52" t="str">
        <f t="shared" si="33"/>
        <v>1441|1440011|130|2025|59424451687|3611|15,9</v>
      </c>
      <c r="B742" s="52" t="str">
        <f t="shared" si="34"/>
        <v>1441|1440011|130|2025|3168</v>
      </c>
      <c r="C742" s="36">
        <v>1441</v>
      </c>
      <c r="D742" s="36">
        <v>1440011</v>
      </c>
      <c r="E742" s="36">
        <v>130</v>
      </c>
      <c r="F742" s="36">
        <v>2025</v>
      </c>
      <c r="G742" s="36">
        <v>59424451687</v>
      </c>
      <c r="H742" s="37" t="s">
        <v>191</v>
      </c>
      <c r="I742" s="36">
        <v>3611</v>
      </c>
      <c r="J742" s="36" t="s">
        <v>314</v>
      </c>
      <c r="K742" s="38">
        <v>45796</v>
      </c>
      <c r="L742" s="36">
        <v>3168</v>
      </c>
      <c r="M742" s="73">
        <f t="shared" si="35"/>
        <v>15.9</v>
      </c>
      <c r="N742" s="39">
        <v>15.9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1441|1440011|130|2025|59424451687|3611|3094,88</v>
      </c>
      <c r="B743" s="52" t="str">
        <f t="shared" si="34"/>
        <v>1441|1440011|130|2025|3737</v>
      </c>
      <c r="C743" s="36">
        <v>1441</v>
      </c>
      <c r="D743" s="36">
        <v>1440011</v>
      </c>
      <c r="E743" s="36">
        <v>130</v>
      </c>
      <c r="F743" s="36">
        <v>2025</v>
      </c>
      <c r="G743" s="36">
        <v>59424451687</v>
      </c>
      <c r="H743" s="37" t="s">
        <v>191</v>
      </c>
      <c r="I743" s="36">
        <v>3611</v>
      </c>
      <c r="J743" s="36" t="s">
        <v>314</v>
      </c>
      <c r="K743" s="38">
        <v>45818</v>
      </c>
      <c r="L743" s="36">
        <v>3737</v>
      </c>
      <c r="M743" s="73">
        <f t="shared" si="35"/>
        <v>3094.88</v>
      </c>
      <c r="N743" s="39">
        <v>3090.46</v>
      </c>
      <c r="O743" s="39">
        <v>4.42</v>
      </c>
      <c r="P743" s="33">
        <v>0</v>
      </c>
    </row>
    <row r="744" spans="1:16" ht="24.95" customHeight="1" x14ac:dyDescent="0.2">
      <c r="A744" s="52" t="str">
        <f t="shared" si="33"/>
        <v>1441|1440011|131|2025|10426962000160|3921|14776,47</v>
      </c>
      <c r="B744" s="52" t="str">
        <f t="shared" si="34"/>
        <v>1441|1440011|131|2025|2962</v>
      </c>
      <c r="C744" s="36">
        <v>1441</v>
      </c>
      <c r="D744" s="36">
        <v>1440011</v>
      </c>
      <c r="E744" s="36">
        <v>131</v>
      </c>
      <c r="F744" s="36">
        <v>2025</v>
      </c>
      <c r="G744" s="36">
        <v>10426962000160</v>
      </c>
      <c r="H744" s="37" t="s">
        <v>192</v>
      </c>
      <c r="I744" s="36">
        <v>3921</v>
      </c>
      <c r="J744" s="36" t="s">
        <v>313</v>
      </c>
      <c r="K744" s="38">
        <v>45790</v>
      </c>
      <c r="L744" s="36">
        <v>2962</v>
      </c>
      <c r="M744" s="73">
        <f t="shared" si="35"/>
        <v>14776.47</v>
      </c>
      <c r="N744" s="39">
        <v>14776.47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1441|1440011|132|2025|84137207615|3611|9216,1</v>
      </c>
      <c r="B745" s="52" t="str">
        <f t="shared" si="34"/>
        <v>1441|1440011|132|2025|3011</v>
      </c>
      <c r="C745" s="36">
        <v>1441</v>
      </c>
      <c r="D745" s="36">
        <v>1440011</v>
      </c>
      <c r="E745" s="36">
        <v>132</v>
      </c>
      <c r="F745" s="36">
        <v>2025</v>
      </c>
      <c r="G745" s="36">
        <v>84137207615</v>
      </c>
      <c r="H745" s="37" t="s">
        <v>193</v>
      </c>
      <c r="I745" s="36">
        <v>3611</v>
      </c>
      <c r="J745" s="36" t="s">
        <v>314</v>
      </c>
      <c r="K745" s="38">
        <v>45791</v>
      </c>
      <c r="L745" s="36">
        <v>3011</v>
      </c>
      <c r="M745" s="73">
        <f t="shared" si="35"/>
        <v>9216.1</v>
      </c>
      <c r="N745" s="39">
        <v>7733</v>
      </c>
      <c r="O745" s="39">
        <v>1483.1</v>
      </c>
      <c r="P745" s="33">
        <v>0</v>
      </c>
    </row>
    <row r="746" spans="1:16" ht="24.95" customHeight="1" x14ac:dyDescent="0.2">
      <c r="A746" s="52" t="str">
        <f t="shared" si="33"/>
        <v>1441|1440011|132|2025|84137207615|3611|24,38</v>
      </c>
      <c r="B746" s="52" t="str">
        <f t="shared" si="34"/>
        <v>1441|1440011|132|2025|3166</v>
      </c>
      <c r="C746" s="36">
        <v>1441</v>
      </c>
      <c r="D746" s="36">
        <v>1440011</v>
      </c>
      <c r="E746" s="36">
        <v>132</v>
      </c>
      <c r="F746" s="36">
        <v>2025</v>
      </c>
      <c r="G746" s="36">
        <v>84137207615</v>
      </c>
      <c r="H746" s="37" t="s">
        <v>193</v>
      </c>
      <c r="I746" s="36">
        <v>3611</v>
      </c>
      <c r="J746" s="36" t="s">
        <v>314</v>
      </c>
      <c r="K746" s="38">
        <v>45796</v>
      </c>
      <c r="L746" s="36">
        <v>3166</v>
      </c>
      <c r="M746" s="73">
        <f t="shared" si="35"/>
        <v>24.38</v>
      </c>
      <c r="N746" s="39">
        <v>24.38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1441|1440011|132|2025|84137207615|3611|9598,22</v>
      </c>
      <c r="B747" s="52" t="str">
        <f t="shared" si="34"/>
        <v>1441|1440011|132|2025|3722</v>
      </c>
      <c r="C747" s="36">
        <v>1441</v>
      </c>
      <c r="D747" s="36">
        <v>1440011</v>
      </c>
      <c r="E747" s="36">
        <v>132</v>
      </c>
      <c r="F747" s="36">
        <v>2025</v>
      </c>
      <c r="G747" s="36">
        <v>84137207615</v>
      </c>
      <c r="H747" s="37" t="s">
        <v>193</v>
      </c>
      <c r="I747" s="36">
        <v>3611</v>
      </c>
      <c r="J747" s="36" t="s">
        <v>314</v>
      </c>
      <c r="K747" s="38">
        <v>45818</v>
      </c>
      <c r="L747" s="36">
        <v>3722</v>
      </c>
      <c r="M747" s="73">
        <f t="shared" si="35"/>
        <v>9598.2199999999993</v>
      </c>
      <c r="N747" s="39">
        <v>8034.42</v>
      </c>
      <c r="O747" s="39">
        <v>1563.8</v>
      </c>
      <c r="P747" s="33">
        <v>0</v>
      </c>
    </row>
    <row r="748" spans="1:16" ht="24.95" customHeight="1" x14ac:dyDescent="0.2">
      <c r="A748" s="52" t="str">
        <f t="shared" si="33"/>
        <v>1441|1440011|133|2025|69209960653|3611|2113,32</v>
      </c>
      <c r="B748" s="52" t="str">
        <f t="shared" si="34"/>
        <v>1441|1440011|133|2025|2985</v>
      </c>
      <c r="C748" s="36">
        <v>1441</v>
      </c>
      <c r="D748" s="36">
        <v>1440011</v>
      </c>
      <c r="E748" s="36">
        <v>133</v>
      </c>
      <c r="F748" s="36">
        <v>2025</v>
      </c>
      <c r="G748" s="36">
        <v>69209960653</v>
      </c>
      <c r="H748" s="37" t="s">
        <v>194</v>
      </c>
      <c r="I748" s="36">
        <v>3611</v>
      </c>
      <c r="J748" s="36" t="s">
        <v>314</v>
      </c>
      <c r="K748" s="38">
        <v>45790</v>
      </c>
      <c r="L748" s="36">
        <v>2985</v>
      </c>
      <c r="M748" s="73">
        <f t="shared" si="35"/>
        <v>2113.3200000000002</v>
      </c>
      <c r="N748" s="39">
        <v>2113.3200000000002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1441|1440011|133|2025|69209960653|3611|2113,32</v>
      </c>
      <c r="B749" s="52" t="str">
        <f t="shared" si="34"/>
        <v>1441|1440011|133|2025|3635</v>
      </c>
      <c r="C749" s="36">
        <v>1441</v>
      </c>
      <c r="D749" s="36">
        <v>1440011</v>
      </c>
      <c r="E749" s="36">
        <v>133</v>
      </c>
      <c r="F749" s="36">
        <v>2025</v>
      </c>
      <c r="G749" s="36">
        <v>69209960653</v>
      </c>
      <c r="H749" s="37" t="s">
        <v>194</v>
      </c>
      <c r="I749" s="36">
        <v>3611</v>
      </c>
      <c r="J749" s="36" t="s">
        <v>314</v>
      </c>
      <c r="K749" s="38">
        <v>45817</v>
      </c>
      <c r="L749" s="36">
        <v>3635</v>
      </c>
      <c r="M749" s="73">
        <f t="shared" si="35"/>
        <v>2113.3200000000002</v>
      </c>
      <c r="N749" s="39">
        <v>2113.3200000000002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1441|1440011|134|2025|10426962000160|3921|25934,57</v>
      </c>
      <c r="B750" s="52" t="str">
        <f t="shared" si="34"/>
        <v>1441|1440011|134|2025|2965</v>
      </c>
      <c r="C750" s="36">
        <v>1441</v>
      </c>
      <c r="D750" s="36">
        <v>1440011</v>
      </c>
      <c r="E750" s="36">
        <v>134</v>
      </c>
      <c r="F750" s="36">
        <v>2025</v>
      </c>
      <c r="G750" s="36">
        <v>10426962000160</v>
      </c>
      <c r="H750" s="37" t="s">
        <v>192</v>
      </c>
      <c r="I750" s="36">
        <v>3921</v>
      </c>
      <c r="J750" s="36" t="s">
        <v>313</v>
      </c>
      <c r="K750" s="38">
        <v>45790</v>
      </c>
      <c r="L750" s="36">
        <v>2965</v>
      </c>
      <c r="M750" s="73">
        <f t="shared" si="35"/>
        <v>25934.57</v>
      </c>
      <c r="N750" s="39">
        <v>25934.57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1441|1440011|134|2025|10426962000160|3921|25918,33</v>
      </c>
      <c r="B751" s="52" t="str">
        <f t="shared" si="34"/>
        <v>1441|1440011|134|2025|3609</v>
      </c>
      <c r="C751" s="36">
        <v>1441</v>
      </c>
      <c r="D751" s="36">
        <v>1440011</v>
      </c>
      <c r="E751" s="36">
        <v>134</v>
      </c>
      <c r="F751" s="36">
        <v>2025</v>
      </c>
      <c r="G751" s="36">
        <v>10426962000160</v>
      </c>
      <c r="H751" s="37" t="s">
        <v>192</v>
      </c>
      <c r="I751" s="36">
        <v>3921</v>
      </c>
      <c r="J751" s="36" t="s">
        <v>313</v>
      </c>
      <c r="K751" s="38">
        <v>45814</v>
      </c>
      <c r="L751" s="36">
        <v>3609</v>
      </c>
      <c r="M751" s="73">
        <f t="shared" si="35"/>
        <v>25918.33</v>
      </c>
      <c r="N751" s="39">
        <v>25918.33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1441|1440011|135|2025|94454981604|3611|17000</v>
      </c>
      <c r="B752" s="52" t="str">
        <f t="shared" si="34"/>
        <v>1441|1440011|135|2025|2975</v>
      </c>
      <c r="C752" s="36">
        <v>1441</v>
      </c>
      <c r="D752" s="36">
        <v>1440011</v>
      </c>
      <c r="E752" s="36">
        <v>135</v>
      </c>
      <c r="F752" s="36">
        <v>2025</v>
      </c>
      <c r="G752" s="36">
        <v>94454981604</v>
      </c>
      <c r="H752" s="37" t="s">
        <v>195</v>
      </c>
      <c r="I752" s="36">
        <v>3611</v>
      </c>
      <c r="J752" s="36" t="s">
        <v>314</v>
      </c>
      <c r="K752" s="38">
        <v>45790</v>
      </c>
      <c r="L752" s="36">
        <v>2975</v>
      </c>
      <c r="M752" s="73">
        <f t="shared" si="35"/>
        <v>17000</v>
      </c>
      <c r="N752" s="39">
        <v>13376.32</v>
      </c>
      <c r="O752" s="39">
        <v>3623.68</v>
      </c>
      <c r="P752" s="33">
        <v>0</v>
      </c>
    </row>
    <row r="753" spans="1:16" ht="24.95" customHeight="1" x14ac:dyDescent="0.2">
      <c r="A753" s="52" t="str">
        <f t="shared" si="33"/>
        <v>1441|1440011|135|2025|94454981604|3611|24,39</v>
      </c>
      <c r="B753" s="52" t="str">
        <f t="shared" si="34"/>
        <v>1441|1440011|135|2025|3164</v>
      </c>
      <c r="C753" s="36">
        <v>1441</v>
      </c>
      <c r="D753" s="36">
        <v>1440011</v>
      </c>
      <c r="E753" s="36">
        <v>135</v>
      </c>
      <c r="F753" s="36">
        <v>2025</v>
      </c>
      <c r="G753" s="36">
        <v>94454981604</v>
      </c>
      <c r="H753" s="37" t="s">
        <v>195</v>
      </c>
      <c r="I753" s="36">
        <v>3611</v>
      </c>
      <c r="J753" s="36" t="s">
        <v>314</v>
      </c>
      <c r="K753" s="38">
        <v>45796</v>
      </c>
      <c r="L753" s="36">
        <v>3164</v>
      </c>
      <c r="M753" s="73">
        <f t="shared" si="35"/>
        <v>24.39</v>
      </c>
      <c r="N753" s="39">
        <v>24.39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1441|1440011|135|2025|94454981604|3611|17000</v>
      </c>
      <c r="B754" s="52" t="str">
        <f t="shared" si="34"/>
        <v>1441|1440011|135|2025|3690</v>
      </c>
      <c r="C754" s="36">
        <v>1441</v>
      </c>
      <c r="D754" s="36">
        <v>1440011</v>
      </c>
      <c r="E754" s="36">
        <v>135</v>
      </c>
      <c r="F754" s="36">
        <v>2025</v>
      </c>
      <c r="G754" s="36">
        <v>94454981604</v>
      </c>
      <c r="H754" s="37" t="s">
        <v>195</v>
      </c>
      <c r="I754" s="36">
        <v>3611</v>
      </c>
      <c r="J754" s="36" t="s">
        <v>314</v>
      </c>
      <c r="K754" s="38">
        <v>45818</v>
      </c>
      <c r="L754" s="36">
        <v>3690</v>
      </c>
      <c r="M754" s="73">
        <f t="shared" si="35"/>
        <v>17000</v>
      </c>
      <c r="N754" s="39">
        <v>13400.71</v>
      </c>
      <c r="O754" s="39">
        <v>3599.29</v>
      </c>
      <c r="P754" s="33">
        <v>0</v>
      </c>
    </row>
    <row r="755" spans="1:16" ht="24.95" customHeight="1" x14ac:dyDescent="0.2">
      <c r="A755" s="52" t="str">
        <f t="shared" si="33"/>
        <v>1441|1440011|136|2025|10426962000160|3921|2516,06</v>
      </c>
      <c r="B755" s="52" t="str">
        <f t="shared" si="34"/>
        <v>1441|1440011|136|2025|2957</v>
      </c>
      <c r="C755" s="36">
        <v>1441</v>
      </c>
      <c r="D755" s="36">
        <v>1440011</v>
      </c>
      <c r="E755" s="36">
        <v>136</v>
      </c>
      <c r="F755" s="36">
        <v>2025</v>
      </c>
      <c r="G755" s="36">
        <v>10426962000160</v>
      </c>
      <c r="H755" s="37" t="s">
        <v>192</v>
      </c>
      <c r="I755" s="36">
        <v>3921</v>
      </c>
      <c r="J755" s="36" t="s">
        <v>313</v>
      </c>
      <c r="K755" s="38">
        <v>45790</v>
      </c>
      <c r="L755" s="36">
        <v>2957</v>
      </c>
      <c r="M755" s="73">
        <f t="shared" si="35"/>
        <v>2516.06</v>
      </c>
      <c r="N755" s="39">
        <v>2516.06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1441|1440011|137|2025|10426962000160|3921|1375,45</v>
      </c>
      <c r="B756" s="52" t="str">
        <f t="shared" si="34"/>
        <v>1441|1440011|137|2025|2967</v>
      </c>
      <c r="C756" s="36">
        <v>1441</v>
      </c>
      <c r="D756" s="36">
        <v>1440011</v>
      </c>
      <c r="E756" s="36">
        <v>137</v>
      </c>
      <c r="F756" s="36">
        <v>2025</v>
      </c>
      <c r="G756" s="36">
        <v>10426962000160</v>
      </c>
      <c r="H756" s="37" t="s">
        <v>192</v>
      </c>
      <c r="I756" s="36">
        <v>3921</v>
      </c>
      <c r="J756" s="36" t="s">
        <v>313</v>
      </c>
      <c r="K756" s="38">
        <v>45790</v>
      </c>
      <c r="L756" s="36">
        <v>2967</v>
      </c>
      <c r="M756" s="73">
        <f t="shared" si="35"/>
        <v>1375.45</v>
      </c>
      <c r="N756" s="39">
        <v>1375.45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1441|1440011|137|2025|10426962000160|3921|1963,69</v>
      </c>
      <c r="B757" s="52" t="str">
        <f t="shared" si="34"/>
        <v>1441|1440011|137|2025|3607</v>
      </c>
      <c r="C757" s="36">
        <v>1441</v>
      </c>
      <c r="D757" s="36">
        <v>1440011</v>
      </c>
      <c r="E757" s="36">
        <v>137</v>
      </c>
      <c r="F757" s="36">
        <v>2025</v>
      </c>
      <c r="G757" s="36">
        <v>10426962000160</v>
      </c>
      <c r="H757" s="37" t="s">
        <v>192</v>
      </c>
      <c r="I757" s="36">
        <v>3921</v>
      </c>
      <c r="J757" s="36" t="s">
        <v>313</v>
      </c>
      <c r="K757" s="38">
        <v>45814</v>
      </c>
      <c r="L757" s="36">
        <v>3607</v>
      </c>
      <c r="M757" s="73">
        <f t="shared" si="35"/>
        <v>1963.69</v>
      </c>
      <c r="N757" s="39">
        <v>1963.69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1441|1440011|138|2025|54710693668|3611|9084,23</v>
      </c>
      <c r="B758" s="52" t="str">
        <f t="shared" si="34"/>
        <v>1441|1440011|138|2025|2970</v>
      </c>
      <c r="C758" s="36">
        <v>1441</v>
      </c>
      <c r="D758" s="36">
        <v>1440011</v>
      </c>
      <c r="E758" s="36">
        <v>138</v>
      </c>
      <c r="F758" s="36">
        <v>2025</v>
      </c>
      <c r="G758" s="36">
        <v>54710693668</v>
      </c>
      <c r="H758" s="37" t="s">
        <v>196</v>
      </c>
      <c r="I758" s="36">
        <v>3611</v>
      </c>
      <c r="J758" s="36" t="s">
        <v>314</v>
      </c>
      <c r="K758" s="38">
        <v>45790</v>
      </c>
      <c r="L758" s="36">
        <v>2970</v>
      </c>
      <c r="M758" s="73">
        <f t="shared" si="35"/>
        <v>9084.23</v>
      </c>
      <c r="N758" s="39">
        <v>7637.39</v>
      </c>
      <c r="O758" s="39">
        <v>1446.84</v>
      </c>
      <c r="P758" s="33">
        <v>0</v>
      </c>
    </row>
    <row r="759" spans="1:16" ht="24.95" customHeight="1" x14ac:dyDescent="0.2">
      <c r="A759" s="52" t="str">
        <f t="shared" si="33"/>
        <v>1441|1440011|138|2025|54710693668|3611|24,38</v>
      </c>
      <c r="B759" s="52" t="str">
        <f t="shared" si="34"/>
        <v>1441|1440011|138|2025|3162</v>
      </c>
      <c r="C759" s="36">
        <v>1441</v>
      </c>
      <c r="D759" s="36">
        <v>1440011</v>
      </c>
      <c r="E759" s="36">
        <v>138</v>
      </c>
      <c r="F759" s="36">
        <v>2025</v>
      </c>
      <c r="G759" s="36">
        <v>54710693668</v>
      </c>
      <c r="H759" s="37" t="s">
        <v>196</v>
      </c>
      <c r="I759" s="36">
        <v>3611</v>
      </c>
      <c r="J759" s="36" t="s">
        <v>314</v>
      </c>
      <c r="K759" s="38">
        <v>45796</v>
      </c>
      <c r="L759" s="36">
        <v>3162</v>
      </c>
      <c r="M759" s="73">
        <f t="shared" si="35"/>
        <v>24.38</v>
      </c>
      <c r="N759" s="39">
        <v>24.38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1441|1440011|138|2025|54710693668|3611|9084,23</v>
      </c>
      <c r="B760" s="52" t="str">
        <f t="shared" si="34"/>
        <v>1441|1440011|138|2025|3688</v>
      </c>
      <c r="C760" s="36">
        <v>1441</v>
      </c>
      <c r="D760" s="36">
        <v>1440011</v>
      </c>
      <c r="E760" s="36">
        <v>138</v>
      </c>
      <c r="F760" s="36">
        <v>2025</v>
      </c>
      <c r="G760" s="36">
        <v>54710693668</v>
      </c>
      <c r="H760" s="37" t="s">
        <v>196</v>
      </c>
      <c r="I760" s="36">
        <v>3611</v>
      </c>
      <c r="J760" s="36" t="s">
        <v>314</v>
      </c>
      <c r="K760" s="38">
        <v>45818</v>
      </c>
      <c r="L760" s="36">
        <v>3688</v>
      </c>
      <c r="M760" s="73">
        <f t="shared" si="35"/>
        <v>9084.23</v>
      </c>
      <c r="N760" s="39">
        <v>7661.77</v>
      </c>
      <c r="O760" s="39">
        <v>1422.46</v>
      </c>
      <c r="P760" s="33">
        <v>0</v>
      </c>
    </row>
    <row r="761" spans="1:16" ht="24.95" customHeight="1" x14ac:dyDescent="0.2">
      <c r="A761" s="52" t="str">
        <f t="shared" si="33"/>
        <v>1441|1440011|139|2025|12964038000163|3920|6267,59</v>
      </c>
      <c r="B761" s="52" t="str">
        <f t="shared" si="34"/>
        <v>1441|1440011|139|2025|3023</v>
      </c>
      <c r="C761" s="36">
        <v>1441</v>
      </c>
      <c r="D761" s="36">
        <v>1440011</v>
      </c>
      <c r="E761" s="36">
        <v>139</v>
      </c>
      <c r="F761" s="36">
        <v>2025</v>
      </c>
      <c r="G761" s="36">
        <v>12964038000163</v>
      </c>
      <c r="H761" s="37" t="s">
        <v>197</v>
      </c>
      <c r="I761" s="36">
        <v>3920</v>
      </c>
      <c r="J761" s="36" t="s">
        <v>313</v>
      </c>
      <c r="K761" s="38">
        <v>45791</v>
      </c>
      <c r="L761" s="36">
        <v>3023</v>
      </c>
      <c r="M761" s="73">
        <f t="shared" si="35"/>
        <v>6267.59</v>
      </c>
      <c r="N761" s="39">
        <v>5966.75</v>
      </c>
      <c r="O761" s="39">
        <v>300.83999999999997</v>
      </c>
      <c r="P761" s="33">
        <v>0</v>
      </c>
    </row>
    <row r="762" spans="1:16" ht="24.95" customHeight="1" x14ac:dyDescent="0.2">
      <c r="A762" s="52" t="str">
        <f t="shared" si="33"/>
        <v>1441|1440011|139|2025|12964038000163|3920|6267,59</v>
      </c>
      <c r="B762" s="52" t="str">
        <f t="shared" si="34"/>
        <v>1441|1440011|139|2025|3629</v>
      </c>
      <c r="C762" s="36">
        <v>1441</v>
      </c>
      <c r="D762" s="36">
        <v>1440011</v>
      </c>
      <c r="E762" s="36">
        <v>139</v>
      </c>
      <c r="F762" s="36">
        <v>2025</v>
      </c>
      <c r="G762" s="36">
        <v>12964038000163</v>
      </c>
      <c r="H762" s="37" t="s">
        <v>197</v>
      </c>
      <c r="I762" s="36">
        <v>3920</v>
      </c>
      <c r="J762" s="36" t="s">
        <v>313</v>
      </c>
      <c r="K762" s="38">
        <v>45817</v>
      </c>
      <c r="L762" s="36">
        <v>3629</v>
      </c>
      <c r="M762" s="73">
        <f t="shared" si="35"/>
        <v>6267.59</v>
      </c>
      <c r="N762" s="39">
        <v>5966.75</v>
      </c>
      <c r="O762" s="39">
        <v>300.83999999999997</v>
      </c>
      <c r="P762" s="33">
        <v>0</v>
      </c>
    </row>
    <row r="763" spans="1:16" ht="24.95" customHeight="1" x14ac:dyDescent="0.2">
      <c r="A763" s="52" t="str">
        <f t="shared" si="33"/>
        <v>1441|1440011|140|2025|15226019000128|3920|8164,47</v>
      </c>
      <c r="B763" s="52" t="str">
        <f t="shared" si="34"/>
        <v>1441|1440011|140|2025|3002</v>
      </c>
      <c r="C763" s="36">
        <v>1441</v>
      </c>
      <c r="D763" s="36">
        <v>1440011</v>
      </c>
      <c r="E763" s="36">
        <v>140</v>
      </c>
      <c r="F763" s="36">
        <v>2025</v>
      </c>
      <c r="G763" s="36">
        <v>15226019000128</v>
      </c>
      <c r="H763" s="37" t="s">
        <v>198</v>
      </c>
      <c r="I763" s="36">
        <v>3920</v>
      </c>
      <c r="J763" s="36" t="s">
        <v>313</v>
      </c>
      <c r="K763" s="38">
        <v>45791</v>
      </c>
      <c r="L763" s="36">
        <v>3002</v>
      </c>
      <c r="M763" s="73">
        <f t="shared" si="35"/>
        <v>8164.4699999999993</v>
      </c>
      <c r="N763" s="39">
        <v>6970.57</v>
      </c>
      <c r="O763" s="39">
        <v>1193.9000000000001</v>
      </c>
      <c r="P763" s="33">
        <v>0</v>
      </c>
    </row>
    <row r="764" spans="1:16" ht="24.95" customHeight="1" x14ac:dyDescent="0.2">
      <c r="A764" s="52" t="str">
        <f t="shared" si="33"/>
        <v>1441|1440011|140|2025|15226019000128|3920|24,38</v>
      </c>
      <c r="B764" s="52" t="str">
        <f t="shared" si="34"/>
        <v>1441|1440011|140|2025|3160</v>
      </c>
      <c r="C764" s="36">
        <v>1441</v>
      </c>
      <c r="D764" s="36">
        <v>1440011</v>
      </c>
      <c r="E764" s="36">
        <v>140</v>
      </c>
      <c r="F764" s="36">
        <v>2025</v>
      </c>
      <c r="G764" s="36">
        <v>15226019000128</v>
      </c>
      <c r="H764" s="37" t="s">
        <v>198</v>
      </c>
      <c r="I764" s="36">
        <v>3920</v>
      </c>
      <c r="J764" s="36" t="s">
        <v>313</v>
      </c>
      <c r="K764" s="38">
        <v>45796</v>
      </c>
      <c r="L764" s="36">
        <v>3160</v>
      </c>
      <c r="M764" s="73">
        <f t="shared" si="35"/>
        <v>24.38</v>
      </c>
      <c r="N764" s="39">
        <v>24.38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1441|1440011|140|2025|15226019000128|3920|8264,61</v>
      </c>
      <c r="B765" s="52" t="str">
        <f t="shared" si="34"/>
        <v>1441|1440011|140|2025|3617</v>
      </c>
      <c r="C765" s="36">
        <v>1441</v>
      </c>
      <c r="D765" s="36">
        <v>1440011</v>
      </c>
      <c r="E765" s="36">
        <v>140</v>
      </c>
      <c r="F765" s="36">
        <v>2025</v>
      </c>
      <c r="G765" s="36">
        <v>15226019000128</v>
      </c>
      <c r="H765" s="37" t="s">
        <v>198</v>
      </c>
      <c r="I765" s="36">
        <v>3920</v>
      </c>
      <c r="J765" s="36" t="s">
        <v>313</v>
      </c>
      <c r="K765" s="38">
        <v>45817</v>
      </c>
      <c r="L765" s="36">
        <v>3617</v>
      </c>
      <c r="M765" s="73">
        <f t="shared" si="35"/>
        <v>8264.61</v>
      </c>
      <c r="N765" s="39">
        <v>7067.55</v>
      </c>
      <c r="O765" s="39">
        <v>1197.06</v>
      </c>
      <c r="P765" s="33">
        <v>0</v>
      </c>
    </row>
    <row r="766" spans="1:16" ht="24.95" customHeight="1" x14ac:dyDescent="0.2">
      <c r="A766" s="52" t="str">
        <f t="shared" si="33"/>
        <v>1441|1440011|141|2025|3801004600|3611|3456,87</v>
      </c>
      <c r="B766" s="52" t="str">
        <f t="shared" si="34"/>
        <v>1441|1440011|141|2025|2978</v>
      </c>
      <c r="C766" s="36">
        <v>1441</v>
      </c>
      <c r="D766" s="36">
        <v>1440011</v>
      </c>
      <c r="E766" s="36">
        <v>141</v>
      </c>
      <c r="F766" s="36">
        <v>2025</v>
      </c>
      <c r="G766" s="36">
        <v>3801004600</v>
      </c>
      <c r="H766" s="37" t="s">
        <v>199</v>
      </c>
      <c r="I766" s="36">
        <v>3611</v>
      </c>
      <c r="J766" s="36" t="s">
        <v>314</v>
      </c>
      <c r="K766" s="38">
        <v>45790</v>
      </c>
      <c r="L766" s="36">
        <v>2978</v>
      </c>
      <c r="M766" s="73">
        <f t="shared" si="35"/>
        <v>3456.87</v>
      </c>
      <c r="N766" s="39">
        <v>3404.5</v>
      </c>
      <c r="O766" s="39">
        <v>52.37</v>
      </c>
      <c r="P766" s="33">
        <v>0</v>
      </c>
    </row>
    <row r="767" spans="1:16" ht="24.95" customHeight="1" x14ac:dyDescent="0.2">
      <c r="A767" s="52" t="str">
        <f t="shared" si="33"/>
        <v>1441|1440011|141|2025|3801004600|3611|19,08</v>
      </c>
      <c r="B767" s="52" t="str">
        <f t="shared" si="34"/>
        <v>1441|1440011|141|2025|3159</v>
      </c>
      <c r="C767" s="36">
        <v>1441</v>
      </c>
      <c r="D767" s="36">
        <v>1440011</v>
      </c>
      <c r="E767" s="36">
        <v>141</v>
      </c>
      <c r="F767" s="36">
        <v>2025</v>
      </c>
      <c r="G767" s="36">
        <v>3801004600</v>
      </c>
      <c r="H767" s="37" t="s">
        <v>199</v>
      </c>
      <c r="I767" s="36">
        <v>3611</v>
      </c>
      <c r="J767" s="36" t="s">
        <v>314</v>
      </c>
      <c r="K767" s="38">
        <v>45796</v>
      </c>
      <c r="L767" s="36">
        <v>3159</v>
      </c>
      <c r="M767" s="73">
        <f t="shared" si="35"/>
        <v>19.079999999999998</v>
      </c>
      <c r="N767" s="39">
        <v>19.079999999999998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1441|1440011|141|2025|3801004600|3611|3546,07</v>
      </c>
      <c r="B768" s="52" t="str">
        <f t="shared" si="34"/>
        <v>1441|1440011|141|2025|3743</v>
      </c>
      <c r="C768" s="36">
        <v>1441</v>
      </c>
      <c r="D768" s="36">
        <v>1440011</v>
      </c>
      <c r="E768" s="36">
        <v>141</v>
      </c>
      <c r="F768" s="36">
        <v>2025</v>
      </c>
      <c r="G768" s="36">
        <v>3801004600</v>
      </c>
      <c r="H768" s="37" t="s">
        <v>199</v>
      </c>
      <c r="I768" s="36">
        <v>3611</v>
      </c>
      <c r="J768" s="36" t="s">
        <v>314</v>
      </c>
      <c r="K768" s="38">
        <v>45818</v>
      </c>
      <c r="L768" s="36">
        <v>3743</v>
      </c>
      <c r="M768" s="73">
        <f t="shared" si="35"/>
        <v>3546.07</v>
      </c>
      <c r="N768" s="39">
        <v>3499.4</v>
      </c>
      <c r="O768" s="39">
        <v>46.67</v>
      </c>
      <c r="P768" s="33">
        <v>0</v>
      </c>
    </row>
    <row r="769" spans="1:16" ht="24.95" customHeight="1" x14ac:dyDescent="0.2">
      <c r="A769" s="52" t="str">
        <f t="shared" si="33"/>
        <v>1441|1440011|142|2025|87992400763|3611|8404,11</v>
      </c>
      <c r="B769" s="52" t="str">
        <f t="shared" si="34"/>
        <v>1441|1440011|142|2025|2986</v>
      </c>
      <c r="C769" s="36">
        <v>1441</v>
      </c>
      <c r="D769" s="36">
        <v>1440011</v>
      </c>
      <c r="E769" s="36">
        <v>142</v>
      </c>
      <c r="F769" s="36">
        <v>2025</v>
      </c>
      <c r="G769" s="36">
        <v>87992400763</v>
      </c>
      <c r="H769" s="37" t="s">
        <v>200</v>
      </c>
      <c r="I769" s="36">
        <v>3611</v>
      </c>
      <c r="J769" s="36" t="s">
        <v>314</v>
      </c>
      <c r="K769" s="38">
        <v>45790</v>
      </c>
      <c r="L769" s="36">
        <v>2986</v>
      </c>
      <c r="M769" s="73">
        <f t="shared" si="35"/>
        <v>8404.11</v>
      </c>
      <c r="N769" s="39">
        <v>7144.3</v>
      </c>
      <c r="O769" s="39">
        <v>1259.81</v>
      </c>
      <c r="P769" s="33">
        <v>0</v>
      </c>
    </row>
    <row r="770" spans="1:16" ht="24.95" customHeight="1" x14ac:dyDescent="0.2">
      <c r="A770" s="52" t="str">
        <f t="shared" si="33"/>
        <v>1441|1440011|142|2025|87992400763|3611|24,39</v>
      </c>
      <c r="B770" s="52" t="str">
        <f t="shared" si="34"/>
        <v>1441|1440011|142|2025|3158</v>
      </c>
      <c r="C770" s="36">
        <v>1441</v>
      </c>
      <c r="D770" s="36">
        <v>1440011</v>
      </c>
      <c r="E770" s="36">
        <v>142</v>
      </c>
      <c r="F770" s="36">
        <v>2025</v>
      </c>
      <c r="G770" s="36">
        <v>87992400763</v>
      </c>
      <c r="H770" s="37" t="s">
        <v>200</v>
      </c>
      <c r="I770" s="36">
        <v>3611</v>
      </c>
      <c r="J770" s="36" t="s">
        <v>314</v>
      </c>
      <c r="K770" s="38">
        <v>45796</v>
      </c>
      <c r="L770" s="36">
        <v>3158</v>
      </c>
      <c r="M770" s="73">
        <f t="shared" si="35"/>
        <v>24.39</v>
      </c>
      <c r="N770" s="39">
        <v>24.39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1441|1440011|142|2025|87992400763|3611|8404,11</v>
      </c>
      <c r="B771" s="52" t="str">
        <f t="shared" si="34"/>
        <v>1441|1440011|142|2025|3706</v>
      </c>
      <c r="C771" s="36">
        <v>1441</v>
      </c>
      <c r="D771" s="36">
        <v>1440011</v>
      </c>
      <c r="E771" s="36">
        <v>142</v>
      </c>
      <c r="F771" s="36">
        <v>2025</v>
      </c>
      <c r="G771" s="36">
        <v>87992400763</v>
      </c>
      <c r="H771" s="37" t="s">
        <v>200</v>
      </c>
      <c r="I771" s="36">
        <v>3611</v>
      </c>
      <c r="J771" s="36" t="s">
        <v>314</v>
      </c>
      <c r="K771" s="38">
        <v>45818</v>
      </c>
      <c r="L771" s="36">
        <v>3706</v>
      </c>
      <c r="M771" s="73">
        <f t="shared" si="35"/>
        <v>8404.11</v>
      </c>
      <c r="N771" s="39">
        <v>7168.69</v>
      </c>
      <c r="O771" s="39">
        <v>1235.42</v>
      </c>
      <c r="P771" s="33">
        <v>0</v>
      </c>
    </row>
    <row r="772" spans="1:16" ht="24.95" customHeight="1" x14ac:dyDescent="0.2">
      <c r="A772" s="52" t="str">
        <f t="shared" si="33"/>
        <v>1441|1440011|143|2025|51801027668|3611|5172,8</v>
      </c>
      <c r="B772" s="52" t="str">
        <f t="shared" si="34"/>
        <v>1441|1440011|143|2025|2991</v>
      </c>
      <c r="C772" s="36">
        <v>1441</v>
      </c>
      <c r="D772" s="36">
        <v>1440011</v>
      </c>
      <c r="E772" s="36">
        <v>143</v>
      </c>
      <c r="F772" s="36">
        <v>2025</v>
      </c>
      <c r="G772" s="36">
        <v>51801027668</v>
      </c>
      <c r="H772" s="37" t="s">
        <v>201</v>
      </c>
      <c r="I772" s="36">
        <v>3611</v>
      </c>
      <c r="J772" s="36" t="s">
        <v>314</v>
      </c>
      <c r="K772" s="38">
        <v>45791</v>
      </c>
      <c r="L772" s="36">
        <v>2991</v>
      </c>
      <c r="M772" s="73">
        <f t="shared" si="35"/>
        <v>5172.8</v>
      </c>
      <c r="N772" s="39">
        <v>4798.7700000000004</v>
      </c>
      <c r="O772" s="39">
        <v>374.03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1441|1440011|143|2025|51801027668|3611|22,26</v>
      </c>
      <c r="B773" s="52" t="str">
        <f t="shared" ref="B773:B836" si="37">C773&amp;"|"&amp;D773&amp;"|"&amp;E773&amp;"|"&amp;F773&amp;"|"&amp;L773</f>
        <v>1441|1440011|143|2025|3156</v>
      </c>
      <c r="C773" s="36">
        <v>1441</v>
      </c>
      <c r="D773" s="36">
        <v>1440011</v>
      </c>
      <c r="E773" s="36">
        <v>143</v>
      </c>
      <c r="F773" s="36">
        <v>2025</v>
      </c>
      <c r="G773" s="36">
        <v>51801027668</v>
      </c>
      <c r="H773" s="37" t="s">
        <v>201</v>
      </c>
      <c r="I773" s="36">
        <v>3611</v>
      </c>
      <c r="J773" s="36" t="s">
        <v>314</v>
      </c>
      <c r="K773" s="38">
        <v>45796</v>
      </c>
      <c r="L773" s="36">
        <v>3156</v>
      </c>
      <c r="M773" s="73">
        <f t="shared" si="35"/>
        <v>22.26</v>
      </c>
      <c r="N773" s="39">
        <v>22.26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1441|1440011|143|2025|51801027668|3611|5334,89</v>
      </c>
      <c r="B774" s="52" t="str">
        <f t="shared" si="37"/>
        <v>1441|1440011|143|2025|3738</v>
      </c>
      <c r="C774" s="36">
        <v>1441</v>
      </c>
      <c r="D774" s="36">
        <v>1440011</v>
      </c>
      <c r="E774" s="36">
        <v>143</v>
      </c>
      <c r="F774" s="36">
        <v>2025</v>
      </c>
      <c r="G774" s="36">
        <v>51801027668</v>
      </c>
      <c r="H774" s="37" t="s">
        <v>201</v>
      </c>
      <c r="I774" s="36">
        <v>3611</v>
      </c>
      <c r="J774" s="36" t="s">
        <v>314</v>
      </c>
      <c r="K774" s="38">
        <v>45818</v>
      </c>
      <c r="L774" s="36">
        <v>3738</v>
      </c>
      <c r="M774" s="73">
        <f t="shared" ref="M774:M837" si="38">N774+O774</f>
        <v>5334.89</v>
      </c>
      <c r="N774" s="39">
        <v>4943.51</v>
      </c>
      <c r="O774" s="39">
        <v>391.38</v>
      </c>
      <c r="P774" s="33">
        <v>0</v>
      </c>
    </row>
    <row r="775" spans="1:16" ht="24.95" customHeight="1" x14ac:dyDescent="0.2">
      <c r="A775" s="52" t="str">
        <f t="shared" si="36"/>
        <v>1441|1440011|144|2025|2895180679|3611|5018,44</v>
      </c>
      <c r="B775" s="52" t="str">
        <f t="shared" si="37"/>
        <v>1441|1440011|144|2025|2998</v>
      </c>
      <c r="C775" s="36">
        <v>1441</v>
      </c>
      <c r="D775" s="36">
        <v>1440011</v>
      </c>
      <c r="E775" s="36">
        <v>144</v>
      </c>
      <c r="F775" s="36">
        <v>2025</v>
      </c>
      <c r="G775" s="36">
        <v>2895180679</v>
      </c>
      <c r="H775" s="37" t="s">
        <v>202</v>
      </c>
      <c r="I775" s="36">
        <v>3611</v>
      </c>
      <c r="J775" s="36" t="s">
        <v>314</v>
      </c>
      <c r="K775" s="38">
        <v>45791</v>
      </c>
      <c r="L775" s="36">
        <v>2998</v>
      </c>
      <c r="M775" s="73">
        <f t="shared" si="38"/>
        <v>5018.4399999999996</v>
      </c>
      <c r="N775" s="39">
        <v>4679.1499999999996</v>
      </c>
      <c r="O775" s="39">
        <v>339.29</v>
      </c>
      <c r="P775" s="33">
        <v>0</v>
      </c>
    </row>
    <row r="776" spans="1:16" ht="24.95" customHeight="1" x14ac:dyDescent="0.2">
      <c r="A776" s="52" t="str">
        <f t="shared" si="36"/>
        <v>1441|1440011|144|2025|2895180679|3611|22,25</v>
      </c>
      <c r="B776" s="52" t="str">
        <f t="shared" si="37"/>
        <v>1441|1440011|144|2025|3155</v>
      </c>
      <c r="C776" s="36">
        <v>1441</v>
      </c>
      <c r="D776" s="36">
        <v>1440011</v>
      </c>
      <c r="E776" s="36">
        <v>144</v>
      </c>
      <c r="F776" s="36">
        <v>2025</v>
      </c>
      <c r="G776" s="36">
        <v>2895180679</v>
      </c>
      <c r="H776" s="37" t="s">
        <v>202</v>
      </c>
      <c r="I776" s="36">
        <v>3611</v>
      </c>
      <c r="J776" s="36" t="s">
        <v>314</v>
      </c>
      <c r="K776" s="38">
        <v>45796</v>
      </c>
      <c r="L776" s="36">
        <v>3155</v>
      </c>
      <c r="M776" s="73">
        <f t="shared" si="38"/>
        <v>22.25</v>
      </c>
      <c r="N776" s="39">
        <v>22.25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1441|1440011|144|2025|2895180679|3611|5018,44</v>
      </c>
      <c r="B777" s="52" t="str">
        <f t="shared" si="37"/>
        <v>1441|1440011|144|2025|3681</v>
      </c>
      <c r="C777" s="36">
        <v>1441</v>
      </c>
      <c r="D777" s="36">
        <v>1440011</v>
      </c>
      <c r="E777" s="36">
        <v>144</v>
      </c>
      <c r="F777" s="36">
        <v>2025</v>
      </c>
      <c r="G777" s="36">
        <v>2895180679</v>
      </c>
      <c r="H777" s="37" t="s">
        <v>202</v>
      </c>
      <c r="I777" s="36">
        <v>3611</v>
      </c>
      <c r="J777" s="36" t="s">
        <v>314</v>
      </c>
      <c r="K777" s="38">
        <v>45818</v>
      </c>
      <c r="L777" s="36">
        <v>3681</v>
      </c>
      <c r="M777" s="73">
        <f t="shared" si="38"/>
        <v>5018.4399999999996</v>
      </c>
      <c r="N777" s="39">
        <v>4701.3999999999996</v>
      </c>
      <c r="O777" s="39">
        <v>317.04000000000002</v>
      </c>
      <c r="P777" s="33">
        <v>0</v>
      </c>
    </row>
    <row r="778" spans="1:16" ht="24.95" customHeight="1" x14ac:dyDescent="0.2">
      <c r="A778" s="52" t="str">
        <f t="shared" si="36"/>
        <v>1441|1440011|145|2025|95644954668|3611|9656,7</v>
      </c>
      <c r="B778" s="52" t="str">
        <f t="shared" si="37"/>
        <v>1441|1440011|145|2025|2994</v>
      </c>
      <c r="C778" s="36">
        <v>1441</v>
      </c>
      <c r="D778" s="36">
        <v>1440011</v>
      </c>
      <c r="E778" s="36">
        <v>145</v>
      </c>
      <c r="F778" s="36">
        <v>2025</v>
      </c>
      <c r="G778" s="36">
        <v>95644954668</v>
      </c>
      <c r="H778" s="37" t="s">
        <v>203</v>
      </c>
      <c r="I778" s="36">
        <v>3611</v>
      </c>
      <c r="J778" s="36" t="s">
        <v>314</v>
      </c>
      <c r="K778" s="38">
        <v>45791</v>
      </c>
      <c r="L778" s="36">
        <v>2994</v>
      </c>
      <c r="M778" s="73">
        <f t="shared" si="38"/>
        <v>9656.7000000000007</v>
      </c>
      <c r="N778" s="39">
        <v>8052.43</v>
      </c>
      <c r="O778" s="39">
        <v>1604.27</v>
      </c>
      <c r="P778" s="33">
        <v>0</v>
      </c>
    </row>
    <row r="779" spans="1:16" ht="24.95" customHeight="1" x14ac:dyDescent="0.2">
      <c r="A779" s="52" t="str">
        <f t="shared" si="36"/>
        <v>1441|1440011|145|2025|95644954668|3611|24,38</v>
      </c>
      <c r="B779" s="52" t="str">
        <f t="shared" si="37"/>
        <v>1441|1440011|145|2025|3154</v>
      </c>
      <c r="C779" s="36">
        <v>1441</v>
      </c>
      <c r="D779" s="36">
        <v>1440011</v>
      </c>
      <c r="E779" s="36">
        <v>145</v>
      </c>
      <c r="F779" s="36">
        <v>2025</v>
      </c>
      <c r="G779" s="36">
        <v>95644954668</v>
      </c>
      <c r="H779" s="37" t="s">
        <v>203</v>
      </c>
      <c r="I779" s="36">
        <v>3611</v>
      </c>
      <c r="J779" s="36" t="s">
        <v>314</v>
      </c>
      <c r="K779" s="38">
        <v>45796</v>
      </c>
      <c r="L779" s="36">
        <v>3154</v>
      </c>
      <c r="M779" s="73">
        <f t="shared" si="38"/>
        <v>24.38</v>
      </c>
      <c r="N779" s="39">
        <v>24.38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1441|1440011|145|2025|95644954668|3611|9985,08</v>
      </c>
      <c r="B780" s="52" t="str">
        <f t="shared" si="37"/>
        <v>1441|1440011|145|2025|3650</v>
      </c>
      <c r="C780" s="36">
        <v>1441</v>
      </c>
      <c r="D780" s="36">
        <v>1440011</v>
      </c>
      <c r="E780" s="36">
        <v>145</v>
      </c>
      <c r="F780" s="36">
        <v>2025</v>
      </c>
      <c r="G780" s="36">
        <v>95644954668</v>
      </c>
      <c r="H780" s="37" t="s">
        <v>203</v>
      </c>
      <c r="I780" s="36">
        <v>3611</v>
      </c>
      <c r="J780" s="36" t="s">
        <v>314</v>
      </c>
      <c r="K780" s="38">
        <v>45817</v>
      </c>
      <c r="L780" s="36">
        <v>3650</v>
      </c>
      <c r="M780" s="73">
        <f t="shared" si="38"/>
        <v>9985.08</v>
      </c>
      <c r="N780" s="39">
        <v>8314.89</v>
      </c>
      <c r="O780" s="39">
        <v>1670.19</v>
      </c>
      <c r="P780" s="33">
        <v>0</v>
      </c>
    </row>
    <row r="781" spans="1:16" ht="24.95" customHeight="1" x14ac:dyDescent="0.2">
      <c r="A781" s="52" t="str">
        <f t="shared" si="36"/>
        <v>1441|1440011|147|2025|41733882000181|3920|8648,95</v>
      </c>
      <c r="B781" s="52" t="str">
        <f t="shared" si="37"/>
        <v>1441|1440011|147|2025|3009</v>
      </c>
      <c r="C781" s="36">
        <v>1441</v>
      </c>
      <c r="D781" s="36">
        <v>1440011</v>
      </c>
      <c r="E781" s="36">
        <v>147</v>
      </c>
      <c r="F781" s="36">
        <v>2025</v>
      </c>
      <c r="G781" s="36">
        <v>41733882000181</v>
      </c>
      <c r="H781" s="37" t="s">
        <v>204</v>
      </c>
      <c r="I781" s="36">
        <v>3920</v>
      </c>
      <c r="J781" s="36" t="s">
        <v>313</v>
      </c>
      <c r="K781" s="38">
        <v>45791</v>
      </c>
      <c r="L781" s="36">
        <v>3009</v>
      </c>
      <c r="M781" s="73">
        <f t="shared" si="38"/>
        <v>8648.9499999999989</v>
      </c>
      <c r="N781" s="39">
        <v>8233.7999999999993</v>
      </c>
      <c r="O781" s="39">
        <v>415.15</v>
      </c>
      <c r="P781" s="33">
        <v>0</v>
      </c>
    </row>
    <row r="782" spans="1:16" ht="24.95" customHeight="1" x14ac:dyDescent="0.2">
      <c r="A782" s="52" t="str">
        <f t="shared" si="36"/>
        <v>1441|1440011|147|2025|41733882000181|3920|8648,95</v>
      </c>
      <c r="B782" s="52" t="str">
        <f t="shared" si="37"/>
        <v>1441|1440011|147|2025|3625</v>
      </c>
      <c r="C782" s="36">
        <v>1441</v>
      </c>
      <c r="D782" s="36">
        <v>1440011</v>
      </c>
      <c r="E782" s="36">
        <v>147</v>
      </c>
      <c r="F782" s="36">
        <v>2025</v>
      </c>
      <c r="G782" s="36">
        <v>41733882000181</v>
      </c>
      <c r="H782" s="37" t="s">
        <v>204</v>
      </c>
      <c r="I782" s="36">
        <v>3920</v>
      </c>
      <c r="J782" s="36" t="s">
        <v>313</v>
      </c>
      <c r="K782" s="38">
        <v>45817</v>
      </c>
      <c r="L782" s="36">
        <v>3625</v>
      </c>
      <c r="M782" s="73">
        <f t="shared" si="38"/>
        <v>8648.9499999999989</v>
      </c>
      <c r="N782" s="39">
        <v>8233.7999999999993</v>
      </c>
      <c r="O782" s="39">
        <v>415.15</v>
      </c>
      <c r="P782" s="33">
        <v>0</v>
      </c>
    </row>
    <row r="783" spans="1:16" ht="24.95" customHeight="1" x14ac:dyDescent="0.2">
      <c r="A783" s="52" t="str">
        <f t="shared" si="36"/>
        <v>1441|1440011|148|2025|23732170000166|3920|16007,38</v>
      </c>
      <c r="B783" s="52" t="str">
        <f t="shared" si="37"/>
        <v>1441|1440011|148|2025|3003</v>
      </c>
      <c r="C783" s="36">
        <v>1441</v>
      </c>
      <c r="D783" s="36">
        <v>1440011</v>
      </c>
      <c r="E783" s="36">
        <v>148</v>
      </c>
      <c r="F783" s="36">
        <v>2025</v>
      </c>
      <c r="G783" s="36">
        <v>23732170000166</v>
      </c>
      <c r="H783" s="37" t="s">
        <v>205</v>
      </c>
      <c r="I783" s="36">
        <v>3920</v>
      </c>
      <c r="J783" s="36" t="s">
        <v>313</v>
      </c>
      <c r="K783" s="38">
        <v>45791</v>
      </c>
      <c r="L783" s="36">
        <v>3003</v>
      </c>
      <c r="M783" s="73">
        <f t="shared" si="38"/>
        <v>16007.380000000001</v>
      </c>
      <c r="N783" s="39">
        <v>15239.03</v>
      </c>
      <c r="O783" s="39">
        <v>768.35</v>
      </c>
      <c r="P783" s="33">
        <v>0</v>
      </c>
    </row>
    <row r="784" spans="1:16" ht="24.95" customHeight="1" x14ac:dyDescent="0.2">
      <c r="A784" s="52" t="str">
        <f t="shared" si="36"/>
        <v>1441|1440011|150|2025|22510183000128|3920|13584,77</v>
      </c>
      <c r="B784" s="52" t="str">
        <f t="shared" si="37"/>
        <v>1441|1440011|150|2025|3016</v>
      </c>
      <c r="C784" s="36">
        <v>1441</v>
      </c>
      <c r="D784" s="36">
        <v>1440011</v>
      </c>
      <c r="E784" s="36">
        <v>150</v>
      </c>
      <c r="F784" s="36">
        <v>2025</v>
      </c>
      <c r="G784" s="36">
        <v>22510183000128</v>
      </c>
      <c r="H784" s="37" t="s">
        <v>206</v>
      </c>
      <c r="I784" s="36">
        <v>3920</v>
      </c>
      <c r="J784" s="36" t="s">
        <v>313</v>
      </c>
      <c r="K784" s="38">
        <v>45791</v>
      </c>
      <c r="L784" s="36">
        <v>3016</v>
      </c>
      <c r="M784" s="73">
        <f t="shared" si="38"/>
        <v>13584.77</v>
      </c>
      <c r="N784" s="39">
        <v>12932.7</v>
      </c>
      <c r="O784" s="39">
        <v>652.07000000000005</v>
      </c>
      <c r="P784" s="33">
        <v>0</v>
      </c>
    </row>
    <row r="785" spans="1:16" ht="24.95" customHeight="1" x14ac:dyDescent="0.2">
      <c r="A785" s="52" t="str">
        <f t="shared" si="36"/>
        <v>1441|1440011|151|2025|38437345000180|3920|10978,47</v>
      </c>
      <c r="B785" s="52" t="str">
        <f t="shared" si="37"/>
        <v>1441|1440011|151|2025|3007</v>
      </c>
      <c r="C785" s="36">
        <v>1441</v>
      </c>
      <c r="D785" s="36">
        <v>1440011</v>
      </c>
      <c r="E785" s="36">
        <v>151</v>
      </c>
      <c r="F785" s="36">
        <v>2025</v>
      </c>
      <c r="G785" s="36">
        <v>38437345000180</v>
      </c>
      <c r="H785" s="37" t="s">
        <v>207</v>
      </c>
      <c r="I785" s="36">
        <v>3920</v>
      </c>
      <c r="J785" s="36" t="s">
        <v>313</v>
      </c>
      <c r="K785" s="38">
        <v>45791</v>
      </c>
      <c r="L785" s="36">
        <v>3007</v>
      </c>
      <c r="M785" s="73">
        <f t="shared" si="38"/>
        <v>10978.47</v>
      </c>
      <c r="N785" s="39">
        <v>10451.5</v>
      </c>
      <c r="O785" s="39">
        <v>526.97</v>
      </c>
      <c r="P785" s="33">
        <v>0</v>
      </c>
    </row>
    <row r="786" spans="1:16" ht="24.95" customHeight="1" x14ac:dyDescent="0.2">
      <c r="A786" s="52" t="str">
        <f t="shared" si="36"/>
        <v>1441|1440011|152|2025|14165537000116|3920|8404,1</v>
      </c>
      <c r="B786" s="52" t="str">
        <f t="shared" si="37"/>
        <v>1441|1440011|152|2025|3018</v>
      </c>
      <c r="C786" s="36">
        <v>1441</v>
      </c>
      <c r="D786" s="36">
        <v>1440011</v>
      </c>
      <c r="E786" s="36">
        <v>152</v>
      </c>
      <c r="F786" s="36">
        <v>2025</v>
      </c>
      <c r="G786" s="36">
        <v>14165537000116</v>
      </c>
      <c r="H786" s="37" t="s">
        <v>208</v>
      </c>
      <c r="I786" s="36">
        <v>3920</v>
      </c>
      <c r="J786" s="36" t="s">
        <v>313</v>
      </c>
      <c r="K786" s="38">
        <v>45791</v>
      </c>
      <c r="L786" s="36">
        <v>3018</v>
      </c>
      <c r="M786" s="73">
        <f t="shared" si="38"/>
        <v>8404.1</v>
      </c>
      <c r="N786" s="39">
        <v>8000.7</v>
      </c>
      <c r="O786" s="39">
        <v>403.4</v>
      </c>
      <c r="P786" s="33">
        <v>0</v>
      </c>
    </row>
    <row r="787" spans="1:16" ht="24.95" customHeight="1" x14ac:dyDescent="0.2">
      <c r="A787" s="52" t="str">
        <f t="shared" si="36"/>
        <v>1441|1440011|153|2025|11027551000165|3920|7796,28</v>
      </c>
      <c r="B787" s="52" t="str">
        <f t="shared" si="37"/>
        <v>1441|1440011|153|2025|3001</v>
      </c>
      <c r="C787" s="36">
        <v>1441</v>
      </c>
      <c r="D787" s="36">
        <v>1440011</v>
      </c>
      <c r="E787" s="36">
        <v>153</v>
      </c>
      <c r="F787" s="36">
        <v>2025</v>
      </c>
      <c r="G787" s="36">
        <v>11027551000165</v>
      </c>
      <c r="H787" s="37" t="s">
        <v>209</v>
      </c>
      <c r="I787" s="36">
        <v>3920</v>
      </c>
      <c r="J787" s="36" t="s">
        <v>313</v>
      </c>
      <c r="K787" s="38">
        <v>45791</v>
      </c>
      <c r="L787" s="36">
        <v>3001</v>
      </c>
      <c r="M787" s="73">
        <f t="shared" si="38"/>
        <v>7796.2800000000007</v>
      </c>
      <c r="N787" s="39">
        <v>7422.06</v>
      </c>
      <c r="O787" s="39">
        <v>374.22</v>
      </c>
      <c r="P787" s="33">
        <v>0</v>
      </c>
    </row>
    <row r="788" spans="1:16" ht="24.95" customHeight="1" x14ac:dyDescent="0.2">
      <c r="A788" s="52" t="str">
        <f t="shared" si="36"/>
        <v>1441|1440011|153|2025|11027551000165|3920|7796,28</v>
      </c>
      <c r="B788" s="52" t="str">
        <f t="shared" si="37"/>
        <v>1441|1440011|153|2025|3623</v>
      </c>
      <c r="C788" s="36">
        <v>1441</v>
      </c>
      <c r="D788" s="36">
        <v>1440011</v>
      </c>
      <c r="E788" s="36">
        <v>153</v>
      </c>
      <c r="F788" s="36">
        <v>2025</v>
      </c>
      <c r="G788" s="36">
        <v>11027551000165</v>
      </c>
      <c r="H788" s="37" t="s">
        <v>209</v>
      </c>
      <c r="I788" s="36">
        <v>3920</v>
      </c>
      <c r="J788" s="36" t="s">
        <v>313</v>
      </c>
      <c r="K788" s="38">
        <v>45817</v>
      </c>
      <c r="L788" s="36">
        <v>3623</v>
      </c>
      <c r="M788" s="73">
        <f t="shared" si="38"/>
        <v>7796.2800000000007</v>
      </c>
      <c r="N788" s="39">
        <v>7422.06</v>
      </c>
      <c r="O788" s="39">
        <v>374.22</v>
      </c>
      <c r="P788" s="33">
        <v>0</v>
      </c>
    </row>
    <row r="789" spans="1:16" ht="24.95" customHeight="1" x14ac:dyDescent="0.2">
      <c r="A789" s="52" t="str">
        <f t="shared" si="36"/>
        <v>1441|1440011|154|2025|38236252000197|3920|24846,22</v>
      </c>
      <c r="B789" s="52" t="str">
        <f t="shared" si="37"/>
        <v>1441|1440011|154|2025|3008</v>
      </c>
      <c r="C789" s="36">
        <v>1441</v>
      </c>
      <c r="D789" s="36">
        <v>1440011</v>
      </c>
      <c r="E789" s="36">
        <v>154</v>
      </c>
      <c r="F789" s="36">
        <v>2025</v>
      </c>
      <c r="G789" s="36">
        <v>38236252000197</v>
      </c>
      <c r="H789" s="37" t="s">
        <v>210</v>
      </c>
      <c r="I789" s="36">
        <v>3920</v>
      </c>
      <c r="J789" s="36" t="s">
        <v>313</v>
      </c>
      <c r="K789" s="38">
        <v>45791</v>
      </c>
      <c r="L789" s="36">
        <v>3008</v>
      </c>
      <c r="M789" s="73">
        <f t="shared" si="38"/>
        <v>24846.219999999998</v>
      </c>
      <c r="N789" s="39">
        <v>23653.599999999999</v>
      </c>
      <c r="O789" s="39">
        <v>1192.6199999999999</v>
      </c>
      <c r="P789" s="33">
        <v>0</v>
      </c>
    </row>
    <row r="790" spans="1:16" ht="24.95" customHeight="1" x14ac:dyDescent="0.2">
      <c r="A790" s="52" t="str">
        <f t="shared" si="36"/>
        <v>1441|1440011|154|2025|38236252000197|3920|25441,59</v>
      </c>
      <c r="B790" s="52" t="str">
        <f t="shared" si="37"/>
        <v>1441|1440011|154|2025|3683</v>
      </c>
      <c r="C790" s="36">
        <v>1441</v>
      </c>
      <c r="D790" s="36">
        <v>1440011</v>
      </c>
      <c r="E790" s="36">
        <v>154</v>
      </c>
      <c r="F790" s="36">
        <v>2025</v>
      </c>
      <c r="G790" s="36">
        <v>38236252000197</v>
      </c>
      <c r="H790" s="37" t="s">
        <v>210</v>
      </c>
      <c r="I790" s="36">
        <v>3920</v>
      </c>
      <c r="J790" s="36" t="s">
        <v>313</v>
      </c>
      <c r="K790" s="38">
        <v>45818</v>
      </c>
      <c r="L790" s="36">
        <v>3683</v>
      </c>
      <c r="M790" s="73">
        <f t="shared" si="38"/>
        <v>25441.59</v>
      </c>
      <c r="N790" s="39">
        <v>24220.39</v>
      </c>
      <c r="O790" s="39">
        <v>1221.2</v>
      </c>
      <c r="P790" s="33">
        <v>0</v>
      </c>
    </row>
    <row r="791" spans="1:16" ht="24.95" customHeight="1" x14ac:dyDescent="0.2">
      <c r="A791" s="52" t="str">
        <f t="shared" si="36"/>
        <v>1441|1440011|155|2025|34975444000164|3920|41000</v>
      </c>
      <c r="B791" s="52" t="str">
        <f t="shared" si="37"/>
        <v>1441|1440011|155|2025|3004</v>
      </c>
      <c r="C791" s="36">
        <v>1441</v>
      </c>
      <c r="D791" s="36">
        <v>1440011</v>
      </c>
      <c r="E791" s="36">
        <v>155</v>
      </c>
      <c r="F791" s="36">
        <v>2025</v>
      </c>
      <c r="G791" s="36">
        <v>34975444000164</v>
      </c>
      <c r="H791" s="37" t="s">
        <v>211</v>
      </c>
      <c r="I791" s="36">
        <v>3920</v>
      </c>
      <c r="J791" s="36" t="s">
        <v>313</v>
      </c>
      <c r="K791" s="38">
        <v>45791</v>
      </c>
      <c r="L791" s="36">
        <v>3004</v>
      </c>
      <c r="M791" s="73">
        <f t="shared" si="38"/>
        <v>41000</v>
      </c>
      <c r="N791" s="39">
        <v>39032</v>
      </c>
      <c r="O791" s="39">
        <v>1968</v>
      </c>
      <c r="P791" s="33">
        <v>0</v>
      </c>
    </row>
    <row r="792" spans="1:16" ht="24.95" customHeight="1" x14ac:dyDescent="0.2">
      <c r="A792" s="52" t="str">
        <f t="shared" si="36"/>
        <v>1441|1440011|155|2025|34975444000164|3920|41000</v>
      </c>
      <c r="B792" s="52" t="str">
        <f t="shared" si="37"/>
        <v>1441|1440011|155|2025|3618</v>
      </c>
      <c r="C792" s="36">
        <v>1441</v>
      </c>
      <c r="D792" s="36">
        <v>1440011</v>
      </c>
      <c r="E792" s="36">
        <v>155</v>
      </c>
      <c r="F792" s="36">
        <v>2025</v>
      </c>
      <c r="G792" s="36">
        <v>34975444000164</v>
      </c>
      <c r="H792" s="37" t="s">
        <v>211</v>
      </c>
      <c r="I792" s="36">
        <v>3920</v>
      </c>
      <c r="J792" s="36" t="s">
        <v>313</v>
      </c>
      <c r="K792" s="38">
        <v>45817</v>
      </c>
      <c r="L792" s="36">
        <v>3618</v>
      </c>
      <c r="M792" s="73">
        <f t="shared" si="38"/>
        <v>41000</v>
      </c>
      <c r="N792" s="39">
        <v>39032</v>
      </c>
      <c r="O792" s="39">
        <v>1968</v>
      </c>
      <c r="P792" s="33">
        <v>0</v>
      </c>
    </row>
    <row r="793" spans="1:16" ht="24.95" customHeight="1" x14ac:dyDescent="0.2">
      <c r="A793" s="52" t="str">
        <f t="shared" si="36"/>
        <v>1441|1440011|156|2025|99999957803|3601|2670585,87</v>
      </c>
      <c r="B793" s="52" t="str">
        <f t="shared" si="37"/>
        <v>1441|1440011|156|2025|275</v>
      </c>
      <c r="C793" s="36">
        <v>1441</v>
      </c>
      <c r="D793" s="36">
        <v>1440011</v>
      </c>
      <c r="E793" s="36">
        <v>156</v>
      </c>
      <c r="F793" s="36">
        <v>2025</v>
      </c>
      <c r="G793" s="36">
        <v>99999957803</v>
      </c>
      <c r="H793" s="37" t="s">
        <v>212</v>
      </c>
      <c r="I793" s="36">
        <v>3601</v>
      </c>
      <c r="J793" s="36" t="s">
        <v>314</v>
      </c>
      <c r="K793" s="38">
        <v>45789</v>
      </c>
      <c r="L793" s="36">
        <v>275</v>
      </c>
      <c r="M793" s="73">
        <f t="shared" si="38"/>
        <v>2670720.0699999998</v>
      </c>
      <c r="N793" s="39">
        <v>2670720.0699999998</v>
      </c>
      <c r="O793" s="39">
        <v>0</v>
      </c>
      <c r="P793" s="33">
        <v>134.19999999999999</v>
      </c>
    </row>
    <row r="794" spans="1:16" ht="24.95" customHeight="1" x14ac:dyDescent="0.2">
      <c r="A794" s="52" t="str">
        <f t="shared" si="36"/>
        <v>1441|1440011|156|2025|99999957803|3601|2780382,63</v>
      </c>
      <c r="B794" s="52" t="str">
        <f t="shared" si="37"/>
        <v>1441|1440011|156|2025|291</v>
      </c>
      <c r="C794" s="36">
        <v>1441</v>
      </c>
      <c r="D794" s="36">
        <v>1440011</v>
      </c>
      <c r="E794" s="36">
        <v>156</v>
      </c>
      <c r="F794" s="36">
        <v>2025</v>
      </c>
      <c r="G794" s="36">
        <v>99999957803</v>
      </c>
      <c r="H794" s="37" t="s">
        <v>212</v>
      </c>
      <c r="I794" s="36">
        <v>3601</v>
      </c>
      <c r="J794" s="36" t="s">
        <v>314</v>
      </c>
      <c r="K794" s="38">
        <v>45818</v>
      </c>
      <c r="L794" s="36">
        <v>291</v>
      </c>
      <c r="M794" s="73">
        <f t="shared" si="38"/>
        <v>2780382.63</v>
      </c>
      <c r="N794" s="39">
        <v>2780382.63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1441|1440011|157|2025|33224254000142|3704|3511471</v>
      </c>
      <c r="B795" s="52" t="str">
        <f t="shared" si="37"/>
        <v>1441|1440011|157|2025|3051</v>
      </c>
      <c r="C795" s="36">
        <v>1441</v>
      </c>
      <c r="D795" s="36">
        <v>1440011</v>
      </c>
      <c r="E795" s="36">
        <v>157</v>
      </c>
      <c r="F795" s="36">
        <v>2025</v>
      </c>
      <c r="G795" s="36">
        <v>33224254000142</v>
      </c>
      <c r="H795" s="37" t="s">
        <v>470</v>
      </c>
      <c r="I795" s="36">
        <v>3704</v>
      </c>
      <c r="J795" s="36" t="s">
        <v>471</v>
      </c>
      <c r="K795" s="38">
        <v>45791</v>
      </c>
      <c r="L795" s="36">
        <v>3051</v>
      </c>
      <c r="M795" s="73">
        <f t="shared" si="38"/>
        <v>3511471</v>
      </c>
      <c r="N795" s="39">
        <v>3321286.84</v>
      </c>
      <c r="O795" s="39">
        <v>190184.16</v>
      </c>
      <c r="P795" s="33">
        <v>0</v>
      </c>
    </row>
    <row r="796" spans="1:16" ht="24.95" customHeight="1" x14ac:dyDescent="0.2">
      <c r="A796" s="52" t="str">
        <f t="shared" si="36"/>
        <v>1441|1440011|158|2025|33224254000142|3703|510054,78</v>
      </c>
      <c r="B796" s="52" t="str">
        <f t="shared" si="37"/>
        <v>1441|1440011|158|2025|3052</v>
      </c>
      <c r="C796" s="36">
        <v>1441</v>
      </c>
      <c r="D796" s="36">
        <v>1440011</v>
      </c>
      <c r="E796" s="36">
        <v>158</v>
      </c>
      <c r="F796" s="36">
        <v>2025</v>
      </c>
      <c r="G796" s="36">
        <v>33224254000142</v>
      </c>
      <c r="H796" s="37" t="s">
        <v>470</v>
      </c>
      <c r="I796" s="36">
        <v>3703</v>
      </c>
      <c r="J796" s="36" t="s">
        <v>471</v>
      </c>
      <c r="K796" s="38">
        <v>45791</v>
      </c>
      <c r="L796" s="36">
        <v>3052</v>
      </c>
      <c r="M796" s="73">
        <f t="shared" si="38"/>
        <v>510054.77999999997</v>
      </c>
      <c r="N796" s="39">
        <v>482155.41</v>
      </c>
      <c r="O796" s="39">
        <v>27899.37</v>
      </c>
      <c r="P796" s="33">
        <v>0</v>
      </c>
    </row>
    <row r="797" spans="1:16" ht="24.95" customHeight="1" x14ac:dyDescent="0.2">
      <c r="A797" s="52" t="str">
        <f t="shared" si="36"/>
        <v>1441|1440011|159|2025|20622890000180|4707|65,34</v>
      </c>
      <c r="B797" s="52" t="str">
        <f t="shared" si="37"/>
        <v>1441|1440011|159|2025|3299</v>
      </c>
      <c r="C797" s="36">
        <v>1441</v>
      </c>
      <c r="D797" s="36">
        <v>1440011</v>
      </c>
      <c r="E797" s="36">
        <v>159</v>
      </c>
      <c r="F797" s="36">
        <v>2025</v>
      </c>
      <c r="G797" s="36">
        <v>20622890000180</v>
      </c>
      <c r="H797" s="37" t="s">
        <v>421</v>
      </c>
      <c r="I797" s="36">
        <v>4707</v>
      </c>
      <c r="J797" s="36" t="s">
        <v>472</v>
      </c>
      <c r="K797" s="38">
        <v>45805</v>
      </c>
      <c r="L797" s="36">
        <v>3299</v>
      </c>
      <c r="M797" s="73">
        <f t="shared" si="38"/>
        <v>65.34</v>
      </c>
      <c r="N797" s="39">
        <v>65.34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1441|1440011|159|2025|20622890000180|4707|65,34</v>
      </c>
      <c r="B798" s="52" t="str">
        <f t="shared" si="37"/>
        <v>1441|1440011|159|2025|3300</v>
      </c>
      <c r="C798" s="36">
        <v>1441</v>
      </c>
      <c r="D798" s="36">
        <v>1440011</v>
      </c>
      <c r="E798" s="36">
        <v>159</v>
      </c>
      <c r="F798" s="36">
        <v>2025</v>
      </c>
      <c r="G798" s="36">
        <v>20622890000180</v>
      </c>
      <c r="H798" s="37" t="s">
        <v>421</v>
      </c>
      <c r="I798" s="36">
        <v>4707</v>
      </c>
      <c r="J798" s="36" t="s">
        <v>472</v>
      </c>
      <c r="K798" s="38">
        <v>45805</v>
      </c>
      <c r="L798" s="36">
        <v>3300</v>
      </c>
      <c r="M798" s="73">
        <f t="shared" si="38"/>
        <v>65.34</v>
      </c>
      <c r="N798" s="39">
        <v>65.34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1441|1440011|161|2025|17282880000139|3918|270,82</v>
      </c>
      <c r="B799" s="52" t="str">
        <f t="shared" si="37"/>
        <v>1441|1440011|161|2025|2768</v>
      </c>
      <c r="C799" s="36">
        <v>1441</v>
      </c>
      <c r="D799" s="36">
        <v>1440011</v>
      </c>
      <c r="E799" s="36">
        <v>161</v>
      </c>
      <c r="F799" s="36">
        <v>2025</v>
      </c>
      <c r="G799" s="36">
        <v>17282880000139</v>
      </c>
      <c r="H799" s="37" t="s">
        <v>213</v>
      </c>
      <c r="I799" s="36">
        <v>3918</v>
      </c>
      <c r="J799" s="36" t="s">
        <v>313</v>
      </c>
      <c r="K799" s="38">
        <v>45785</v>
      </c>
      <c r="L799" s="36">
        <v>2768</v>
      </c>
      <c r="M799" s="73">
        <f t="shared" si="38"/>
        <v>270.82</v>
      </c>
      <c r="N799" s="39">
        <v>270.82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1441|1440011|161|2025|17282880000139|3918|45955,76</v>
      </c>
      <c r="B800" s="52" t="str">
        <f t="shared" si="37"/>
        <v>1441|1440011|161|2025|2770</v>
      </c>
      <c r="C800" s="36">
        <v>1441</v>
      </c>
      <c r="D800" s="36">
        <v>1440011</v>
      </c>
      <c r="E800" s="36">
        <v>161</v>
      </c>
      <c r="F800" s="36">
        <v>2025</v>
      </c>
      <c r="G800" s="36">
        <v>17282880000139</v>
      </c>
      <c r="H800" s="37" t="s">
        <v>213</v>
      </c>
      <c r="I800" s="36">
        <v>3918</v>
      </c>
      <c r="J800" s="36" t="s">
        <v>313</v>
      </c>
      <c r="K800" s="38">
        <v>45785</v>
      </c>
      <c r="L800" s="36">
        <v>2770</v>
      </c>
      <c r="M800" s="73">
        <f t="shared" si="38"/>
        <v>45955.76</v>
      </c>
      <c r="N800" s="39">
        <v>45955.76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1441|1440011|161|2025|17282880000139|3918|24028,41</v>
      </c>
      <c r="B801" s="52" t="str">
        <f t="shared" si="37"/>
        <v>1441|1440011|161|2025|2772</v>
      </c>
      <c r="C801" s="36">
        <v>1441</v>
      </c>
      <c r="D801" s="36">
        <v>1440011</v>
      </c>
      <c r="E801" s="36">
        <v>161</v>
      </c>
      <c r="F801" s="36">
        <v>2025</v>
      </c>
      <c r="G801" s="36">
        <v>17282880000139</v>
      </c>
      <c r="H801" s="37" t="s">
        <v>213</v>
      </c>
      <c r="I801" s="36">
        <v>3918</v>
      </c>
      <c r="J801" s="36" t="s">
        <v>313</v>
      </c>
      <c r="K801" s="38">
        <v>45785</v>
      </c>
      <c r="L801" s="36">
        <v>2772</v>
      </c>
      <c r="M801" s="73">
        <f t="shared" si="38"/>
        <v>24028.41</v>
      </c>
      <c r="N801" s="39">
        <v>24028.41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1441|1440011|161|2025|17282880000139|3918|47616,67</v>
      </c>
      <c r="B802" s="52" t="str">
        <f t="shared" si="37"/>
        <v>1441|1440011|161|2025|3507</v>
      </c>
      <c r="C802" s="36">
        <v>1441</v>
      </c>
      <c r="D802" s="36">
        <v>1440011</v>
      </c>
      <c r="E802" s="36">
        <v>161</v>
      </c>
      <c r="F802" s="36">
        <v>2025</v>
      </c>
      <c r="G802" s="36">
        <v>17282880000139</v>
      </c>
      <c r="H802" s="37" t="s">
        <v>213</v>
      </c>
      <c r="I802" s="36">
        <v>3918</v>
      </c>
      <c r="J802" s="36" t="s">
        <v>313</v>
      </c>
      <c r="K802" s="38">
        <v>45811</v>
      </c>
      <c r="L802" s="36">
        <v>3507</v>
      </c>
      <c r="M802" s="73">
        <f t="shared" si="38"/>
        <v>47616.67</v>
      </c>
      <c r="N802" s="39">
        <v>47616.67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1441|1440011|161|2025|17282880000139|3918|6369,91</v>
      </c>
      <c r="B803" s="52" t="str">
        <f t="shared" si="37"/>
        <v>1441|1440011|161|2025|3509</v>
      </c>
      <c r="C803" s="36">
        <v>1441</v>
      </c>
      <c r="D803" s="36">
        <v>1440011</v>
      </c>
      <c r="E803" s="36">
        <v>161</v>
      </c>
      <c r="F803" s="36">
        <v>2025</v>
      </c>
      <c r="G803" s="36">
        <v>17282880000139</v>
      </c>
      <c r="H803" s="37" t="s">
        <v>213</v>
      </c>
      <c r="I803" s="36">
        <v>3918</v>
      </c>
      <c r="J803" s="36" t="s">
        <v>313</v>
      </c>
      <c r="K803" s="38">
        <v>45811</v>
      </c>
      <c r="L803" s="36">
        <v>3509</v>
      </c>
      <c r="M803" s="73">
        <f t="shared" si="38"/>
        <v>6369.91</v>
      </c>
      <c r="N803" s="39">
        <v>6369.91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1441|1440011|162|2025|45347438000189|3920|15000</v>
      </c>
      <c r="B804" s="52" t="str">
        <f t="shared" si="37"/>
        <v>1441|1440011|162|2025|2942</v>
      </c>
      <c r="C804" s="36">
        <v>1441</v>
      </c>
      <c r="D804" s="36">
        <v>1440011</v>
      </c>
      <c r="E804" s="36">
        <v>162</v>
      </c>
      <c r="F804" s="36">
        <v>2025</v>
      </c>
      <c r="G804" s="36">
        <v>45347438000189</v>
      </c>
      <c r="H804" s="37" t="s">
        <v>215</v>
      </c>
      <c r="I804" s="36">
        <v>3920</v>
      </c>
      <c r="J804" s="36" t="s">
        <v>313</v>
      </c>
      <c r="K804" s="38">
        <v>45790</v>
      </c>
      <c r="L804" s="36">
        <v>2942</v>
      </c>
      <c r="M804" s="73">
        <f t="shared" si="38"/>
        <v>15000</v>
      </c>
      <c r="N804" s="39">
        <v>14280</v>
      </c>
      <c r="O804" s="39">
        <v>720</v>
      </c>
      <c r="P804" s="33">
        <v>0</v>
      </c>
    </row>
    <row r="805" spans="1:16" ht="24.95" customHeight="1" x14ac:dyDescent="0.2">
      <c r="A805" s="52" t="str">
        <f t="shared" si="36"/>
        <v>1441|1440011|162|2025|45347438000189|3920|15193,54</v>
      </c>
      <c r="B805" s="52" t="str">
        <f t="shared" si="37"/>
        <v>1441|1440011|162|2025|3664</v>
      </c>
      <c r="C805" s="36">
        <v>1441</v>
      </c>
      <c r="D805" s="36">
        <v>1440011</v>
      </c>
      <c r="E805" s="36">
        <v>162</v>
      </c>
      <c r="F805" s="36">
        <v>2025</v>
      </c>
      <c r="G805" s="36">
        <v>45347438000189</v>
      </c>
      <c r="H805" s="37" t="s">
        <v>215</v>
      </c>
      <c r="I805" s="36">
        <v>3920</v>
      </c>
      <c r="J805" s="36" t="s">
        <v>313</v>
      </c>
      <c r="K805" s="38">
        <v>45817</v>
      </c>
      <c r="L805" s="36">
        <v>3664</v>
      </c>
      <c r="M805" s="73">
        <f t="shared" si="38"/>
        <v>15193.54</v>
      </c>
      <c r="N805" s="39">
        <v>14464.25</v>
      </c>
      <c r="O805" s="39">
        <v>729.29</v>
      </c>
      <c r="P805" s="33">
        <v>0</v>
      </c>
    </row>
    <row r="806" spans="1:16" ht="24.95" customHeight="1" x14ac:dyDescent="0.2">
      <c r="A806" s="52" t="str">
        <f t="shared" si="36"/>
        <v>1441|1440011|163|2025|21920437000113|3921|1501,19</v>
      </c>
      <c r="B806" s="52" t="str">
        <f t="shared" si="37"/>
        <v>1441|1440011|163|2025|3185</v>
      </c>
      <c r="C806" s="36">
        <v>1441</v>
      </c>
      <c r="D806" s="36">
        <v>1440011</v>
      </c>
      <c r="E806" s="36">
        <v>163</v>
      </c>
      <c r="F806" s="36">
        <v>2025</v>
      </c>
      <c r="G806" s="36">
        <v>21920437000113</v>
      </c>
      <c r="H806" s="37" t="s">
        <v>216</v>
      </c>
      <c r="I806" s="36">
        <v>3921</v>
      </c>
      <c r="J806" s="36" t="s">
        <v>313</v>
      </c>
      <c r="K806" s="38">
        <v>45796</v>
      </c>
      <c r="L806" s="36">
        <v>3185</v>
      </c>
      <c r="M806" s="73">
        <f t="shared" si="38"/>
        <v>1501.19</v>
      </c>
      <c r="N806" s="39">
        <v>1501.19</v>
      </c>
      <c r="O806" s="39">
        <v>0</v>
      </c>
      <c r="P806" s="33">
        <v>0</v>
      </c>
    </row>
    <row r="807" spans="1:16" ht="24.95" customHeight="1" x14ac:dyDescent="0.2">
      <c r="A807" s="52" t="str">
        <f t="shared" si="36"/>
        <v>1441|1440011|164|2025|7887283000184|3920|6066,14</v>
      </c>
      <c r="B807" s="52" t="str">
        <f t="shared" si="37"/>
        <v>1441|1440011|164|2025|2946</v>
      </c>
      <c r="C807" s="36">
        <v>1441</v>
      </c>
      <c r="D807" s="36">
        <v>1440011</v>
      </c>
      <c r="E807" s="36">
        <v>164</v>
      </c>
      <c r="F807" s="36">
        <v>2025</v>
      </c>
      <c r="G807" s="36">
        <v>7887283000184</v>
      </c>
      <c r="H807" s="37" t="s">
        <v>217</v>
      </c>
      <c r="I807" s="36">
        <v>3920</v>
      </c>
      <c r="J807" s="36" t="s">
        <v>313</v>
      </c>
      <c r="K807" s="38">
        <v>45790</v>
      </c>
      <c r="L807" s="36">
        <v>2946</v>
      </c>
      <c r="M807" s="73">
        <f t="shared" si="38"/>
        <v>6066.14</v>
      </c>
      <c r="N807" s="39">
        <v>5774.97</v>
      </c>
      <c r="O807" s="39">
        <v>291.17</v>
      </c>
      <c r="P807" s="33">
        <v>0</v>
      </c>
    </row>
    <row r="808" spans="1:16" ht="24.95" customHeight="1" x14ac:dyDescent="0.2">
      <c r="A808" s="52" t="str">
        <f t="shared" si="36"/>
        <v>1441|1440011|164|2025|7887283000184|3920|6066,14</v>
      </c>
      <c r="B808" s="52" t="str">
        <f t="shared" si="37"/>
        <v>1441|1440011|164|2025|3644</v>
      </c>
      <c r="C808" s="36">
        <v>1441</v>
      </c>
      <c r="D808" s="36">
        <v>1440011</v>
      </c>
      <c r="E808" s="36">
        <v>164</v>
      </c>
      <c r="F808" s="36">
        <v>2025</v>
      </c>
      <c r="G808" s="36">
        <v>7887283000184</v>
      </c>
      <c r="H808" s="37" t="s">
        <v>217</v>
      </c>
      <c r="I808" s="36">
        <v>3920</v>
      </c>
      <c r="J808" s="36" t="s">
        <v>313</v>
      </c>
      <c r="K808" s="38">
        <v>45817</v>
      </c>
      <c r="L808" s="36">
        <v>3644</v>
      </c>
      <c r="M808" s="73">
        <f t="shared" si="38"/>
        <v>6066.14</v>
      </c>
      <c r="N808" s="39">
        <v>5774.97</v>
      </c>
      <c r="O808" s="39">
        <v>291.17</v>
      </c>
      <c r="P808" s="33">
        <v>0</v>
      </c>
    </row>
    <row r="809" spans="1:16" ht="24.95" customHeight="1" x14ac:dyDescent="0.2">
      <c r="A809" s="52" t="str">
        <f t="shared" si="36"/>
        <v>1441|1440011|165|2025|9069772000154|3920|16479,86</v>
      </c>
      <c r="B809" s="52" t="str">
        <f t="shared" si="37"/>
        <v>1441|1440011|165|2025|2947</v>
      </c>
      <c r="C809" s="36">
        <v>1441</v>
      </c>
      <c r="D809" s="36">
        <v>1440011</v>
      </c>
      <c r="E809" s="36">
        <v>165</v>
      </c>
      <c r="F809" s="36">
        <v>2025</v>
      </c>
      <c r="G809" s="36">
        <v>9069772000154</v>
      </c>
      <c r="H809" s="37" t="s">
        <v>218</v>
      </c>
      <c r="I809" s="36">
        <v>3920</v>
      </c>
      <c r="J809" s="36" t="s">
        <v>313</v>
      </c>
      <c r="K809" s="38">
        <v>45790</v>
      </c>
      <c r="L809" s="36">
        <v>2947</v>
      </c>
      <c r="M809" s="73">
        <f t="shared" si="38"/>
        <v>16479.86</v>
      </c>
      <c r="N809" s="39">
        <v>15688.83</v>
      </c>
      <c r="O809" s="39">
        <v>791.03</v>
      </c>
      <c r="P809" s="33">
        <v>0</v>
      </c>
    </row>
    <row r="810" spans="1:16" ht="24.95" customHeight="1" x14ac:dyDescent="0.2">
      <c r="A810" s="52" t="str">
        <f t="shared" si="36"/>
        <v>1441|1440011|165|2025|9069772000154|3920|16479,86</v>
      </c>
      <c r="B810" s="52" t="str">
        <f t="shared" si="37"/>
        <v>1441|1440011|165|2025|3645</v>
      </c>
      <c r="C810" s="36">
        <v>1441</v>
      </c>
      <c r="D810" s="36">
        <v>1440011</v>
      </c>
      <c r="E810" s="36">
        <v>165</v>
      </c>
      <c r="F810" s="36">
        <v>2025</v>
      </c>
      <c r="G810" s="36">
        <v>9069772000154</v>
      </c>
      <c r="H810" s="37" t="s">
        <v>218</v>
      </c>
      <c r="I810" s="36">
        <v>3920</v>
      </c>
      <c r="J810" s="36" t="s">
        <v>313</v>
      </c>
      <c r="K810" s="38">
        <v>45817</v>
      </c>
      <c r="L810" s="36">
        <v>3645</v>
      </c>
      <c r="M810" s="73">
        <f t="shared" si="38"/>
        <v>16479.86</v>
      </c>
      <c r="N810" s="39">
        <v>15688.83</v>
      </c>
      <c r="O810" s="39">
        <v>791.03</v>
      </c>
      <c r="P810" s="33">
        <v>0</v>
      </c>
    </row>
    <row r="811" spans="1:16" ht="24.95" customHeight="1" x14ac:dyDescent="0.2">
      <c r="A811" s="52" t="str">
        <f t="shared" si="36"/>
        <v>1441|1440011|166|2025|15210046000102|3920|4610,81</v>
      </c>
      <c r="B811" s="52" t="str">
        <f t="shared" si="37"/>
        <v>1441|1440011|166|2025|3014</v>
      </c>
      <c r="C811" s="36">
        <v>1441</v>
      </c>
      <c r="D811" s="36">
        <v>1440011</v>
      </c>
      <c r="E811" s="36">
        <v>166</v>
      </c>
      <c r="F811" s="36">
        <v>2025</v>
      </c>
      <c r="G811" s="36">
        <v>15210046000102</v>
      </c>
      <c r="H811" s="37" t="s">
        <v>219</v>
      </c>
      <c r="I811" s="36">
        <v>3920</v>
      </c>
      <c r="J811" s="36" t="s">
        <v>313</v>
      </c>
      <c r="K811" s="38">
        <v>45791</v>
      </c>
      <c r="L811" s="36">
        <v>3014</v>
      </c>
      <c r="M811" s="73">
        <f t="shared" si="38"/>
        <v>4610.8099999999995</v>
      </c>
      <c r="N811" s="39">
        <v>4389.49</v>
      </c>
      <c r="O811" s="39">
        <v>221.32</v>
      </c>
      <c r="P811" s="33">
        <v>0</v>
      </c>
    </row>
    <row r="812" spans="1:16" ht="24.95" customHeight="1" x14ac:dyDescent="0.2">
      <c r="A812" s="52" t="str">
        <f t="shared" si="36"/>
        <v>1441|1440011|166|2025|15210046000102|3920|4610,81</v>
      </c>
      <c r="B812" s="52" t="str">
        <f t="shared" si="37"/>
        <v>1441|1440011|166|2025|3628</v>
      </c>
      <c r="C812" s="36">
        <v>1441</v>
      </c>
      <c r="D812" s="36">
        <v>1440011</v>
      </c>
      <c r="E812" s="36">
        <v>166</v>
      </c>
      <c r="F812" s="36">
        <v>2025</v>
      </c>
      <c r="G812" s="36">
        <v>15210046000102</v>
      </c>
      <c r="H812" s="37" t="s">
        <v>219</v>
      </c>
      <c r="I812" s="36">
        <v>3920</v>
      </c>
      <c r="J812" s="36" t="s">
        <v>313</v>
      </c>
      <c r="K812" s="38">
        <v>45817</v>
      </c>
      <c r="L812" s="36">
        <v>3628</v>
      </c>
      <c r="M812" s="73">
        <f t="shared" si="38"/>
        <v>4610.8099999999995</v>
      </c>
      <c r="N812" s="39">
        <v>4389.49</v>
      </c>
      <c r="O812" s="39">
        <v>221.32</v>
      </c>
      <c r="P812" s="33">
        <v>0</v>
      </c>
    </row>
    <row r="813" spans="1:16" ht="24.95" customHeight="1" x14ac:dyDescent="0.2">
      <c r="A813" s="52" t="str">
        <f t="shared" si="36"/>
        <v>1441|1440011|167|2025|5457677000410|3962|121259,96</v>
      </c>
      <c r="B813" s="52" t="str">
        <f t="shared" si="37"/>
        <v>1441|1440011|167|2025|2709</v>
      </c>
      <c r="C813" s="36">
        <v>1441</v>
      </c>
      <c r="D813" s="36">
        <v>1440011</v>
      </c>
      <c r="E813" s="36">
        <v>167</v>
      </c>
      <c r="F813" s="36">
        <v>2025</v>
      </c>
      <c r="G813" s="36">
        <v>5457677000410</v>
      </c>
      <c r="H813" s="37" t="s">
        <v>473</v>
      </c>
      <c r="I813" s="36">
        <v>3962</v>
      </c>
      <c r="J813" s="36" t="s">
        <v>313</v>
      </c>
      <c r="K813" s="38">
        <v>45784</v>
      </c>
      <c r="L813" s="36">
        <v>2709</v>
      </c>
      <c r="M813" s="73">
        <f t="shared" si="38"/>
        <v>121259.95999999999</v>
      </c>
      <c r="N813" s="39">
        <v>114440.65</v>
      </c>
      <c r="O813" s="39">
        <v>6819.31</v>
      </c>
      <c r="P813" s="33">
        <v>0</v>
      </c>
    </row>
    <row r="814" spans="1:16" ht="24.95" customHeight="1" x14ac:dyDescent="0.2">
      <c r="A814" s="52" t="str">
        <f t="shared" si="36"/>
        <v>1441|1440011|169|2025|18229133000108|3920|4690,83</v>
      </c>
      <c r="B814" s="52" t="str">
        <f t="shared" si="37"/>
        <v>1441|1440011|169|2025|2949</v>
      </c>
      <c r="C814" s="36">
        <v>1441</v>
      </c>
      <c r="D814" s="36">
        <v>1440011</v>
      </c>
      <c r="E814" s="36">
        <v>169</v>
      </c>
      <c r="F814" s="36">
        <v>2025</v>
      </c>
      <c r="G814" s="36">
        <v>18229133000108</v>
      </c>
      <c r="H814" s="37" t="s">
        <v>220</v>
      </c>
      <c r="I814" s="36">
        <v>3920</v>
      </c>
      <c r="J814" s="36" t="s">
        <v>313</v>
      </c>
      <c r="K814" s="38">
        <v>45790</v>
      </c>
      <c r="L814" s="36">
        <v>2949</v>
      </c>
      <c r="M814" s="73">
        <f t="shared" si="38"/>
        <v>4690.83</v>
      </c>
      <c r="N814" s="39">
        <v>4465.67</v>
      </c>
      <c r="O814" s="39">
        <v>225.16</v>
      </c>
      <c r="P814" s="33">
        <v>0</v>
      </c>
    </row>
    <row r="815" spans="1:16" ht="24.95" customHeight="1" x14ac:dyDescent="0.2">
      <c r="A815" s="52" t="str">
        <f t="shared" si="36"/>
        <v>1441|1440011|169|2025|18229133000108|3920|4846,46</v>
      </c>
      <c r="B815" s="52" t="str">
        <f t="shared" si="37"/>
        <v>1441|1440011|169|2025|3692</v>
      </c>
      <c r="C815" s="36">
        <v>1441</v>
      </c>
      <c r="D815" s="36">
        <v>1440011</v>
      </c>
      <c r="E815" s="36">
        <v>169</v>
      </c>
      <c r="F815" s="36">
        <v>2025</v>
      </c>
      <c r="G815" s="36">
        <v>18229133000108</v>
      </c>
      <c r="H815" s="37" t="s">
        <v>220</v>
      </c>
      <c r="I815" s="36">
        <v>3920</v>
      </c>
      <c r="J815" s="36" t="s">
        <v>313</v>
      </c>
      <c r="K815" s="38">
        <v>45818</v>
      </c>
      <c r="L815" s="36">
        <v>3692</v>
      </c>
      <c r="M815" s="73">
        <f t="shared" si="38"/>
        <v>4846.46</v>
      </c>
      <c r="N815" s="39">
        <v>4613.83</v>
      </c>
      <c r="O815" s="39">
        <v>232.63</v>
      </c>
      <c r="P815" s="33">
        <v>0</v>
      </c>
    </row>
    <row r="816" spans="1:16" ht="24.95" customHeight="1" x14ac:dyDescent="0.2">
      <c r="A816" s="52" t="str">
        <f t="shared" si="36"/>
        <v>1441|1440011|170|2025|37454422000147|3920|6934,9</v>
      </c>
      <c r="B816" s="52" t="str">
        <f t="shared" si="37"/>
        <v>1441|1440011|170|2025|2983</v>
      </c>
      <c r="C816" s="36">
        <v>1441</v>
      </c>
      <c r="D816" s="36">
        <v>1440011</v>
      </c>
      <c r="E816" s="36">
        <v>170</v>
      </c>
      <c r="F816" s="36">
        <v>2025</v>
      </c>
      <c r="G816" s="36">
        <v>37454422000147</v>
      </c>
      <c r="H816" s="37" t="s">
        <v>221</v>
      </c>
      <c r="I816" s="36">
        <v>3920</v>
      </c>
      <c r="J816" s="36" t="s">
        <v>313</v>
      </c>
      <c r="K816" s="38">
        <v>45790</v>
      </c>
      <c r="L816" s="36">
        <v>2983</v>
      </c>
      <c r="M816" s="73">
        <f t="shared" si="38"/>
        <v>6934.9</v>
      </c>
      <c r="N816" s="39">
        <v>6079.13</v>
      </c>
      <c r="O816" s="39">
        <v>855.77</v>
      </c>
      <c r="P816" s="33">
        <v>0</v>
      </c>
    </row>
    <row r="817" spans="1:16" ht="24.95" customHeight="1" x14ac:dyDescent="0.2">
      <c r="A817" s="52" t="str">
        <f t="shared" si="36"/>
        <v>1441|1440011|170|2025|37454422000147|3920|24,38</v>
      </c>
      <c r="B817" s="52" t="str">
        <f t="shared" si="37"/>
        <v>1441|1440011|170|2025|3150</v>
      </c>
      <c r="C817" s="36">
        <v>1441</v>
      </c>
      <c r="D817" s="36">
        <v>1440011</v>
      </c>
      <c r="E817" s="36">
        <v>170</v>
      </c>
      <c r="F817" s="36">
        <v>2025</v>
      </c>
      <c r="G817" s="36">
        <v>37454422000147</v>
      </c>
      <c r="H817" s="37" t="s">
        <v>221</v>
      </c>
      <c r="I817" s="36">
        <v>3920</v>
      </c>
      <c r="J817" s="36" t="s">
        <v>313</v>
      </c>
      <c r="K817" s="38">
        <v>45796</v>
      </c>
      <c r="L817" s="36">
        <v>3150</v>
      </c>
      <c r="M817" s="73">
        <f t="shared" si="38"/>
        <v>24.38</v>
      </c>
      <c r="N817" s="39">
        <v>24.38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1441|1440011|170|2025|37454422000147|3920|6934,9</v>
      </c>
      <c r="B818" s="52" t="str">
        <f t="shared" si="37"/>
        <v>1441|1440011|170|2025|3634</v>
      </c>
      <c r="C818" s="36">
        <v>1441</v>
      </c>
      <c r="D818" s="36">
        <v>1440011</v>
      </c>
      <c r="E818" s="36">
        <v>170</v>
      </c>
      <c r="F818" s="36">
        <v>2025</v>
      </c>
      <c r="G818" s="36">
        <v>37454422000147</v>
      </c>
      <c r="H818" s="37" t="s">
        <v>221</v>
      </c>
      <c r="I818" s="36">
        <v>3920</v>
      </c>
      <c r="J818" s="36" t="s">
        <v>313</v>
      </c>
      <c r="K818" s="38">
        <v>45817</v>
      </c>
      <c r="L818" s="36">
        <v>3634</v>
      </c>
      <c r="M818" s="73">
        <f t="shared" si="38"/>
        <v>6934.9000000000005</v>
      </c>
      <c r="N818" s="39">
        <v>6103.51</v>
      </c>
      <c r="O818" s="39">
        <v>831.39</v>
      </c>
      <c r="P818" s="33">
        <v>0</v>
      </c>
    </row>
    <row r="819" spans="1:16" ht="24.95" customHeight="1" x14ac:dyDescent="0.2">
      <c r="A819" s="52" t="str">
        <f t="shared" si="36"/>
        <v>1441|1440011|171|2025|87883807000106|3910|271,71</v>
      </c>
      <c r="B819" s="52" t="str">
        <f t="shared" si="37"/>
        <v>1441|1440011|171|2025|2651</v>
      </c>
      <c r="C819" s="36">
        <v>1441</v>
      </c>
      <c r="D819" s="36">
        <v>1440011</v>
      </c>
      <c r="E819" s="36">
        <v>171</v>
      </c>
      <c r="F819" s="36">
        <v>2025</v>
      </c>
      <c r="G819" s="36">
        <v>87883807000106</v>
      </c>
      <c r="H819" s="37" t="s">
        <v>222</v>
      </c>
      <c r="I819" s="36">
        <v>3910</v>
      </c>
      <c r="J819" s="36" t="s">
        <v>313</v>
      </c>
      <c r="K819" s="38">
        <v>45782</v>
      </c>
      <c r="L819" s="36">
        <v>2651</v>
      </c>
      <c r="M819" s="73">
        <f t="shared" si="38"/>
        <v>271.70999999999998</v>
      </c>
      <c r="N819" s="39">
        <v>265.2</v>
      </c>
      <c r="O819" s="39">
        <v>6.51</v>
      </c>
      <c r="P819" s="33">
        <v>0</v>
      </c>
    </row>
    <row r="820" spans="1:16" ht="24.95" customHeight="1" x14ac:dyDescent="0.2">
      <c r="A820" s="52" t="str">
        <f t="shared" si="36"/>
        <v>1441|1440011|171|2025|87883807000106|3910|293,36</v>
      </c>
      <c r="B820" s="52" t="str">
        <f t="shared" si="37"/>
        <v>1441|1440011|171|2025|3259</v>
      </c>
      <c r="C820" s="36">
        <v>1441</v>
      </c>
      <c r="D820" s="36">
        <v>1440011</v>
      </c>
      <c r="E820" s="36">
        <v>171</v>
      </c>
      <c r="F820" s="36">
        <v>2025</v>
      </c>
      <c r="G820" s="36">
        <v>87883807000106</v>
      </c>
      <c r="H820" s="37" t="s">
        <v>222</v>
      </c>
      <c r="I820" s="36">
        <v>3910</v>
      </c>
      <c r="J820" s="36" t="s">
        <v>313</v>
      </c>
      <c r="K820" s="38">
        <v>45799</v>
      </c>
      <c r="L820" s="36">
        <v>3259</v>
      </c>
      <c r="M820" s="73">
        <f t="shared" si="38"/>
        <v>293.35999999999996</v>
      </c>
      <c r="N820" s="39">
        <v>286.33</v>
      </c>
      <c r="O820" s="39">
        <v>7.03</v>
      </c>
      <c r="P820" s="33">
        <v>0</v>
      </c>
    </row>
    <row r="821" spans="1:16" ht="24.95" customHeight="1" x14ac:dyDescent="0.2">
      <c r="A821" s="52" t="str">
        <f t="shared" si="36"/>
        <v>1441|1440011|172|2025|18124040000100|3920|9924,69</v>
      </c>
      <c r="B821" s="52" t="str">
        <f t="shared" si="37"/>
        <v>1441|1440011|172|2025|3017</v>
      </c>
      <c r="C821" s="36">
        <v>1441</v>
      </c>
      <c r="D821" s="36">
        <v>1440011</v>
      </c>
      <c r="E821" s="36">
        <v>172</v>
      </c>
      <c r="F821" s="36">
        <v>2025</v>
      </c>
      <c r="G821" s="36">
        <v>18124040000100</v>
      </c>
      <c r="H821" s="37" t="s">
        <v>224</v>
      </c>
      <c r="I821" s="36">
        <v>3920</v>
      </c>
      <c r="J821" s="36" t="s">
        <v>313</v>
      </c>
      <c r="K821" s="38">
        <v>45791</v>
      </c>
      <c r="L821" s="36">
        <v>3017</v>
      </c>
      <c r="M821" s="73">
        <f t="shared" si="38"/>
        <v>9924.6899999999987</v>
      </c>
      <c r="N821" s="39">
        <v>9448.2999999999993</v>
      </c>
      <c r="O821" s="39">
        <v>476.39</v>
      </c>
      <c r="P821" s="33">
        <v>0</v>
      </c>
    </row>
    <row r="822" spans="1:16" ht="24.95" customHeight="1" x14ac:dyDescent="0.2">
      <c r="A822" s="52" t="str">
        <f t="shared" si="36"/>
        <v>1441|1440011|172|2025|18124040000100|3920|9924,69</v>
      </c>
      <c r="B822" s="52" t="str">
        <f t="shared" si="37"/>
        <v>1441|1440011|172|2025|3630</v>
      </c>
      <c r="C822" s="36">
        <v>1441</v>
      </c>
      <c r="D822" s="36">
        <v>1440011</v>
      </c>
      <c r="E822" s="36">
        <v>172</v>
      </c>
      <c r="F822" s="36">
        <v>2025</v>
      </c>
      <c r="G822" s="36">
        <v>18124040000100</v>
      </c>
      <c r="H822" s="37" t="s">
        <v>224</v>
      </c>
      <c r="I822" s="36">
        <v>3920</v>
      </c>
      <c r="J822" s="36" t="s">
        <v>313</v>
      </c>
      <c r="K822" s="38">
        <v>45817</v>
      </c>
      <c r="L822" s="36">
        <v>3630</v>
      </c>
      <c r="M822" s="73">
        <f t="shared" si="38"/>
        <v>9924.6899999999987</v>
      </c>
      <c r="N822" s="39">
        <v>9448.2999999999993</v>
      </c>
      <c r="O822" s="39">
        <v>476.39</v>
      </c>
      <c r="P822" s="33">
        <v>0</v>
      </c>
    </row>
    <row r="823" spans="1:16" ht="24.95" customHeight="1" x14ac:dyDescent="0.2">
      <c r="A823" s="52" t="str">
        <f t="shared" si="36"/>
        <v>1441|1440011|173|2025|18745455000100|3999|235,59</v>
      </c>
      <c r="B823" s="52" t="str">
        <f t="shared" si="37"/>
        <v>1441|1440011|173|2025|3208</v>
      </c>
      <c r="C823" s="36">
        <v>1441</v>
      </c>
      <c r="D823" s="36">
        <v>1440011</v>
      </c>
      <c r="E823" s="36">
        <v>173</v>
      </c>
      <c r="F823" s="36">
        <v>2025</v>
      </c>
      <c r="G823" s="36">
        <v>18745455000100</v>
      </c>
      <c r="H823" s="37" t="s">
        <v>226</v>
      </c>
      <c r="I823" s="36">
        <v>3999</v>
      </c>
      <c r="J823" s="36" t="s">
        <v>313</v>
      </c>
      <c r="K823" s="38">
        <v>45797</v>
      </c>
      <c r="L823" s="36">
        <v>3208</v>
      </c>
      <c r="M823" s="73">
        <f t="shared" si="38"/>
        <v>235.59</v>
      </c>
      <c r="N823" s="39">
        <v>235.59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1441|1440011|174|2025|13360985000108|3906|97674,61</v>
      </c>
      <c r="B824" s="52" t="str">
        <f t="shared" si="37"/>
        <v>1441|1440011|174|2025|3068</v>
      </c>
      <c r="C824" s="36">
        <v>1441</v>
      </c>
      <c r="D824" s="36">
        <v>1440011</v>
      </c>
      <c r="E824" s="36">
        <v>174</v>
      </c>
      <c r="F824" s="36">
        <v>2025</v>
      </c>
      <c r="G824" s="36">
        <v>13360985000108</v>
      </c>
      <c r="H824" s="37" t="s">
        <v>227</v>
      </c>
      <c r="I824" s="36">
        <v>3906</v>
      </c>
      <c r="J824" s="36" t="s">
        <v>313</v>
      </c>
      <c r="K824" s="38">
        <v>45792</v>
      </c>
      <c r="L824" s="36">
        <v>3068</v>
      </c>
      <c r="M824" s="73">
        <f t="shared" si="38"/>
        <v>97674.61</v>
      </c>
      <c r="N824" s="39">
        <v>92986.23</v>
      </c>
      <c r="O824" s="39">
        <v>4688.38</v>
      </c>
      <c r="P824" s="33">
        <v>0</v>
      </c>
    </row>
    <row r="825" spans="1:16" ht="24.95" customHeight="1" x14ac:dyDescent="0.2">
      <c r="A825" s="52" t="str">
        <f t="shared" si="36"/>
        <v>1441|1440011|174|2025|13360985000108|3906|89400</v>
      </c>
      <c r="B825" s="52" t="str">
        <f t="shared" si="37"/>
        <v>1441|1440011|174|2025|3069</v>
      </c>
      <c r="C825" s="36">
        <v>1441</v>
      </c>
      <c r="D825" s="36">
        <v>1440011</v>
      </c>
      <c r="E825" s="36">
        <v>174</v>
      </c>
      <c r="F825" s="36">
        <v>2025</v>
      </c>
      <c r="G825" s="36">
        <v>13360985000108</v>
      </c>
      <c r="H825" s="37" t="s">
        <v>227</v>
      </c>
      <c r="I825" s="36">
        <v>3906</v>
      </c>
      <c r="J825" s="36" t="s">
        <v>313</v>
      </c>
      <c r="K825" s="38">
        <v>45792</v>
      </c>
      <c r="L825" s="36">
        <v>3069</v>
      </c>
      <c r="M825" s="73">
        <f t="shared" si="38"/>
        <v>89400</v>
      </c>
      <c r="N825" s="39">
        <v>85108.800000000003</v>
      </c>
      <c r="O825" s="39">
        <v>4291.2</v>
      </c>
      <c r="P825" s="33">
        <v>0</v>
      </c>
    </row>
    <row r="826" spans="1:16" ht="24.95" customHeight="1" x14ac:dyDescent="0.2">
      <c r="A826" s="52" t="str">
        <f t="shared" si="36"/>
        <v>1441|1440011|175|2025|7353227000160|3920|400553,49</v>
      </c>
      <c r="B826" s="52" t="str">
        <f t="shared" si="37"/>
        <v>1441|1440011|175|2025|2977</v>
      </c>
      <c r="C826" s="36">
        <v>1441</v>
      </c>
      <c r="D826" s="36">
        <v>1440011</v>
      </c>
      <c r="E826" s="36">
        <v>175</v>
      </c>
      <c r="F826" s="36">
        <v>2025</v>
      </c>
      <c r="G826" s="36">
        <v>7353227000160</v>
      </c>
      <c r="H826" s="37" t="s">
        <v>229</v>
      </c>
      <c r="I826" s="36">
        <v>3920</v>
      </c>
      <c r="J826" s="36" t="s">
        <v>313</v>
      </c>
      <c r="K826" s="38">
        <v>45790</v>
      </c>
      <c r="L826" s="36">
        <v>2977</v>
      </c>
      <c r="M826" s="73">
        <f t="shared" si="38"/>
        <v>400553.49</v>
      </c>
      <c r="N826" s="39">
        <v>381326.92</v>
      </c>
      <c r="O826" s="39">
        <v>19226.57</v>
      </c>
      <c r="P826" s="33">
        <v>0</v>
      </c>
    </row>
    <row r="827" spans="1:16" ht="24.95" customHeight="1" x14ac:dyDescent="0.2">
      <c r="A827" s="52" t="str">
        <f t="shared" si="36"/>
        <v>1441|1440011|175|2025|7353227000160|3920|400553,49</v>
      </c>
      <c r="B827" s="52" t="str">
        <f t="shared" si="37"/>
        <v>1441|1440011|175|2025|3613</v>
      </c>
      <c r="C827" s="36">
        <v>1441</v>
      </c>
      <c r="D827" s="36">
        <v>1440011</v>
      </c>
      <c r="E827" s="36">
        <v>175</v>
      </c>
      <c r="F827" s="36">
        <v>2025</v>
      </c>
      <c r="G827" s="36">
        <v>7353227000160</v>
      </c>
      <c r="H827" s="37" t="s">
        <v>229</v>
      </c>
      <c r="I827" s="36">
        <v>3920</v>
      </c>
      <c r="J827" s="36" t="s">
        <v>313</v>
      </c>
      <c r="K827" s="38">
        <v>45817</v>
      </c>
      <c r="L827" s="36">
        <v>3613</v>
      </c>
      <c r="M827" s="73">
        <f t="shared" si="38"/>
        <v>400553.49</v>
      </c>
      <c r="N827" s="39">
        <v>381326.92</v>
      </c>
      <c r="O827" s="39">
        <v>19226.57</v>
      </c>
      <c r="P827" s="33">
        <v>0</v>
      </c>
    </row>
    <row r="828" spans="1:16" ht="24.95" customHeight="1" x14ac:dyDescent="0.2">
      <c r="A828" s="52" t="str">
        <f t="shared" si="36"/>
        <v>1441|1440011|176|2025|8229035000109|3920|177516,43</v>
      </c>
      <c r="B828" s="52" t="str">
        <f t="shared" si="37"/>
        <v>1441|1440011|176|2025|2961</v>
      </c>
      <c r="C828" s="36">
        <v>1441</v>
      </c>
      <c r="D828" s="36">
        <v>1440011</v>
      </c>
      <c r="E828" s="36">
        <v>176</v>
      </c>
      <c r="F828" s="36">
        <v>2025</v>
      </c>
      <c r="G828" s="36">
        <v>8229035000109</v>
      </c>
      <c r="H828" s="37" t="s">
        <v>230</v>
      </c>
      <c r="I828" s="36">
        <v>3920</v>
      </c>
      <c r="J828" s="36" t="s">
        <v>313</v>
      </c>
      <c r="K828" s="38">
        <v>45790</v>
      </c>
      <c r="L828" s="36">
        <v>2961</v>
      </c>
      <c r="M828" s="73">
        <f t="shared" si="38"/>
        <v>177516.43000000002</v>
      </c>
      <c r="N828" s="39">
        <v>168995.64</v>
      </c>
      <c r="O828" s="39">
        <v>8520.7900000000009</v>
      </c>
      <c r="P828" s="33">
        <v>0</v>
      </c>
    </row>
    <row r="829" spans="1:16" ht="24.95" customHeight="1" x14ac:dyDescent="0.2">
      <c r="A829" s="52" t="str">
        <f t="shared" si="36"/>
        <v>1441|1440011|176|2025|8229035000109|3920|177516,43</v>
      </c>
      <c r="B829" s="52" t="str">
        <f t="shared" si="37"/>
        <v>1441|1440011|176|2025|3612</v>
      </c>
      <c r="C829" s="36">
        <v>1441</v>
      </c>
      <c r="D829" s="36">
        <v>1440011</v>
      </c>
      <c r="E829" s="36">
        <v>176</v>
      </c>
      <c r="F829" s="36">
        <v>2025</v>
      </c>
      <c r="G829" s="36">
        <v>8229035000109</v>
      </c>
      <c r="H829" s="37" t="s">
        <v>230</v>
      </c>
      <c r="I829" s="36">
        <v>3920</v>
      </c>
      <c r="J829" s="36" t="s">
        <v>313</v>
      </c>
      <c r="K829" s="38">
        <v>45817</v>
      </c>
      <c r="L829" s="36">
        <v>3612</v>
      </c>
      <c r="M829" s="73">
        <f t="shared" si="38"/>
        <v>177516.43000000002</v>
      </c>
      <c r="N829" s="39">
        <v>168995.64</v>
      </c>
      <c r="O829" s="39">
        <v>8520.7900000000009</v>
      </c>
      <c r="P829" s="33">
        <v>0</v>
      </c>
    </row>
    <row r="830" spans="1:16" ht="24.95" customHeight="1" x14ac:dyDescent="0.2">
      <c r="A830" s="52" t="str">
        <f t="shared" si="36"/>
        <v>1441|1440011|177|2025|7329219000188|3920|21000</v>
      </c>
      <c r="B830" s="52" t="str">
        <f t="shared" si="37"/>
        <v>1441|1440011|177|2025|2982</v>
      </c>
      <c r="C830" s="36">
        <v>1441</v>
      </c>
      <c r="D830" s="36">
        <v>1440011</v>
      </c>
      <c r="E830" s="36">
        <v>177</v>
      </c>
      <c r="F830" s="36">
        <v>2025</v>
      </c>
      <c r="G830" s="36">
        <v>7329219000188</v>
      </c>
      <c r="H830" s="37" t="s">
        <v>231</v>
      </c>
      <c r="I830" s="36">
        <v>3920</v>
      </c>
      <c r="J830" s="36" t="s">
        <v>313</v>
      </c>
      <c r="K830" s="38">
        <v>45790</v>
      </c>
      <c r="L830" s="36">
        <v>2982</v>
      </c>
      <c r="M830" s="73">
        <f t="shared" si="38"/>
        <v>21000</v>
      </c>
      <c r="N830" s="39">
        <v>19992</v>
      </c>
      <c r="O830" s="39">
        <v>1008</v>
      </c>
      <c r="P830" s="33">
        <v>0</v>
      </c>
    </row>
    <row r="831" spans="1:16" ht="24.95" customHeight="1" x14ac:dyDescent="0.2">
      <c r="A831" s="52" t="str">
        <f t="shared" si="36"/>
        <v>1441|1440011|177|2025|7329219000188|3920|21000</v>
      </c>
      <c r="B831" s="52" t="str">
        <f t="shared" si="37"/>
        <v>1441|1440011|177|2025|3637</v>
      </c>
      <c r="C831" s="36">
        <v>1441</v>
      </c>
      <c r="D831" s="36">
        <v>1440011</v>
      </c>
      <c r="E831" s="36">
        <v>177</v>
      </c>
      <c r="F831" s="36">
        <v>2025</v>
      </c>
      <c r="G831" s="36">
        <v>7329219000188</v>
      </c>
      <c r="H831" s="37" t="s">
        <v>231</v>
      </c>
      <c r="I831" s="36">
        <v>3920</v>
      </c>
      <c r="J831" s="36" t="s">
        <v>313</v>
      </c>
      <c r="K831" s="38">
        <v>45817</v>
      </c>
      <c r="L831" s="36">
        <v>3637</v>
      </c>
      <c r="M831" s="73">
        <f t="shared" si="38"/>
        <v>21000</v>
      </c>
      <c r="N831" s="39">
        <v>19992</v>
      </c>
      <c r="O831" s="39">
        <v>1008</v>
      </c>
      <c r="P831" s="33">
        <v>0</v>
      </c>
    </row>
    <row r="832" spans="1:16" ht="24.95" customHeight="1" x14ac:dyDescent="0.2">
      <c r="A832" s="52" t="str">
        <f t="shared" si="36"/>
        <v>1441|1440011|178|2025|34028316001509|3915|35120,11</v>
      </c>
      <c r="B832" s="52" t="str">
        <f t="shared" si="37"/>
        <v>1441|1440011|178|2025|3060</v>
      </c>
      <c r="C832" s="36">
        <v>1441</v>
      </c>
      <c r="D832" s="36">
        <v>1440011</v>
      </c>
      <c r="E832" s="36">
        <v>178</v>
      </c>
      <c r="F832" s="36">
        <v>2025</v>
      </c>
      <c r="G832" s="36">
        <v>34028316001509</v>
      </c>
      <c r="H832" s="37" t="s">
        <v>232</v>
      </c>
      <c r="I832" s="36">
        <v>3915</v>
      </c>
      <c r="J832" s="36" t="s">
        <v>313</v>
      </c>
      <c r="K832" s="38">
        <v>45792</v>
      </c>
      <c r="L832" s="36">
        <v>3060</v>
      </c>
      <c r="M832" s="73">
        <f t="shared" si="38"/>
        <v>35120.11</v>
      </c>
      <c r="N832" s="39">
        <v>35120.11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1441|1440011|179|2025|5340639000130|3987|30635,88</v>
      </c>
      <c r="B833" s="52" t="str">
        <f t="shared" si="37"/>
        <v>1441|1440011|179|2025|3099</v>
      </c>
      <c r="C833" s="36">
        <v>1441</v>
      </c>
      <c r="D833" s="36">
        <v>1440011</v>
      </c>
      <c r="E833" s="36">
        <v>179</v>
      </c>
      <c r="F833" s="36">
        <v>2025</v>
      </c>
      <c r="G833" s="36">
        <v>5340639000130</v>
      </c>
      <c r="H833" s="37" t="s">
        <v>234</v>
      </c>
      <c r="I833" s="36">
        <v>3987</v>
      </c>
      <c r="J833" s="36" t="s">
        <v>313</v>
      </c>
      <c r="K833" s="38">
        <v>45793</v>
      </c>
      <c r="L833" s="36">
        <v>3099</v>
      </c>
      <c r="M833" s="73">
        <f t="shared" si="38"/>
        <v>30635.879999999997</v>
      </c>
      <c r="N833" s="39">
        <v>30560.85</v>
      </c>
      <c r="O833" s="39">
        <v>75.03</v>
      </c>
      <c r="P833" s="33">
        <v>0</v>
      </c>
    </row>
    <row r="834" spans="1:16" ht="24.95" customHeight="1" x14ac:dyDescent="0.2">
      <c r="A834" s="52" t="str">
        <f t="shared" si="36"/>
        <v>1441|1440011|180|2025|29412494000101|3920|6001,97</v>
      </c>
      <c r="B834" s="52" t="str">
        <f t="shared" si="37"/>
        <v>1441|1440011|180|2025|2971</v>
      </c>
      <c r="C834" s="36">
        <v>1441</v>
      </c>
      <c r="D834" s="36">
        <v>1440011</v>
      </c>
      <c r="E834" s="36">
        <v>180</v>
      </c>
      <c r="F834" s="36">
        <v>2025</v>
      </c>
      <c r="G834" s="36">
        <v>29412494000101</v>
      </c>
      <c r="H834" s="37" t="s">
        <v>236</v>
      </c>
      <c r="I834" s="36">
        <v>3920</v>
      </c>
      <c r="J834" s="36" t="s">
        <v>313</v>
      </c>
      <c r="K834" s="38">
        <v>45790</v>
      </c>
      <c r="L834" s="36">
        <v>2971</v>
      </c>
      <c r="M834" s="73">
        <f t="shared" si="38"/>
        <v>6001.97</v>
      </c>
      <c r="N834" s="39">
        <v>5713.88</v>
      </c>
      <c r="O834" s="39">
        <v>288.08999999999997</v>
      </c>
      <c r="P834" s="33">
        <v>0</v>
      </c>
    </row>
    <row r="835" spans="1:16" ht="24.95" customHeight="1" x14ac:dyDescent="0.2">
      <c r="A835" s="52" t="str">
        <f t="shared" si="36"/>
        <v>1441|1440011|181|2025|12751850000100|3962|69112,01</v>
      </c>
      <c r="B835" s="52" t="str">
        <f t="shared" si="37"/>
        <v>1441|1440011|181|2025|3215</v>
      </c>
      <c r="C835" s="36">
        <v>1441</v>
      </c>
      <c r="D835" s="36">
        <v>1440011</v>
      </c>
      <c r="E835" s="36">
        <v>181</v>
      </c>
      <c r="F835" s="36">
        <v>2025</v>
      </c>
      <c r="G835" s="36">
        <v>12751850000100</v>
      </c>
      <c r="H835" s="37" t="s">
        <v>469</v>
      </c>
      <c r="I835" s="36">
        <v>3962</v>
      </c>
      <c r="J835" s="36" t="s">
        <v>313</v>
      </c>
      <c r="K835" s="38">
        <v>45798</v>
      </c>
      <c r="L835" s="36">
        <v>3215</v>
      </c>
      <c r="M835" s="73">
        <f t="shared" si="38"/>
        <v>69112.009999999995</v>
      </c>
      <c r="N835" s="39">
        <v>65162.75</v>
      </c>
      <c r="O835" s="39">
        <v>3949.26</v>
      </c>
      <c r="P835" s="33">
        <v>0</v>
      </c>
    </row>
    <row r="836" spans="1:16" ht="24.95" customHeight="1" x14ac:dyDescent="0.2">
      <c r="A836" s="52" t="str">
        <f t="shared" si="36"/>
        <v>1441|1440011|181|2025|12751850000100|3962|7849,22</v>
      </c>
      <c r="B836" s="52" t="str">
        <f t="shared" si="37"/>
        <v>1441|1440011|181|2025|3533</v>
      </c>
      <c r="C836" s="36">
        <v>1441</v>
      </c>
      <c r="D836" s="36">
        <v>1440011</v>
      </c>
      <c r="E836" s="36">
        <v>181</v>
      </c>
      <c r="F836" s="36">
        <v>2025</v>
      </c>
      <c r="G836" s="36">
        <v>12751850000100</v>
      </c>
      <c r="H836" s="37" t="s">
        <v>469</v>
      </c>
      <c r="I836" s="36">
        <v>3962</v>
      </c>
      <c r="J836" s="36" t="s">
        <v>313</v>
      </c>
      <c r="K836" s="38">
        <v>45811</v>
      </c>
      <c r="L836" s="36">
        <v>3533</v>
      </c>
      <c r="M836" s="73">
        <f t="shared" si="38"/>
        <v>7849.2199999999993</v>
      </c>
      <c r="N836" s="39">
        <v>7400.69</v>
      </c>
      <c r="O836" s="39">
        <v>448.53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1441|1440011|182|2025|40432544000147|4004|1671,13</v>
      </c>
      <c r="B837" s="52" t="str">
        <f t="shared" ref="B837:B900" si="40">C837&amp;"|"&amp;D837&amp;"|"&amp;E837&amp;"|"&amp;F837&amp;"|"&amp;L837</f>
        <v>1441|1440011|182|2025|3108</v>
      </c>
      <c r="C837" s="36">
        <v>1441</v>
      </c>
      <c r="D837" s="36">
        <v>1440011</v>
      </c>
      <c r="E837" s="36">
        <v>182</v>
      </c>
      <c r="F837" s="36">
        <v>2025</v>
      </c>
      <c r="G837" s="36">
        <v>40432544000147</v>
      </c>
      <c r="H837" s="37" t="s">
        <v>237</v>
      </c>
      <c r="I837" s="36">
        <v>4004</v>
      </c>
      <c r="J837" s="36" t="s">
        <v>309</v>
      </c>
      <c r="K837" s="38">
        <v>45796</v>
      </c>
      <c r="L837" s="36">
        <v>3108</v>
      </c>
      <c r="M837" s="73">
        <f t="shared" si="38"/>
        <v>1671.13</v>
      </c>
      <c r="N837" s="39">
        <v>1590.92</v>
      </c>
      <c r="O837" s="39">
        <v>80.209999999999994</v>
      </c>
      <c r="P837" s="33">
        <v>0</v>
      </c>
    </row>
    <row r="838" spans="1:16" ht="24.95" customHeight="1" x14ac:dyDescent="0.2">
      <c r="A838" s="52" t="str">
        <f t="shared" si="39"/>
        <v>1441|1440011|182|2025|40432544000147|4004|1645,56</v>
      </c>
      <c r="B838" s="52" t="str">
        <f t="shared" si="40"/>
        <v>1441|1440011|182|2025|3109</v>
      </c>
      <c r="C838" s="36">
        <v>1441</v>
      </c>
      <c r="D838" s="36">
        <v>1440011</v>
      </c>
      <c r="E838" s="36">
        <v>182</v>
      </c>
      <c r="F838" s="36">
        <v>2025</v>
      </c>
      <c r="G838" s="36">
        <v>40432544000147</v>
      </c>
      <c r="H838" s="37" t="s">
        <v>237</v>
      </c>
      <c r="I838" s="36">
        <v>4004</v>
      </c>
      <c r="J838" s="36" t="s">
        <v>309</v>
      </c>
      <c r="K838" s="38">
        <v>45796</v>
      </c>
      <c r="L838" s="36">
        <v>3109</v>
      </c>
      <c r="M838" s="73">
        <f t="shared" ref="M838:M901" si="41">N838+O838</f>
        <v>1645.56</v>
      </c>
      <c r="N838" s="39">
        <v>1566.57</v>
      </c>
      <c r="O838" s="39">
        <v>78.989999999999995</v>
      </c>
      <c r="P838" s="33">
        <v>0</v>
      </c>
    </row>
    <row r="839" spans="1:16" ht="24.95" customHeight="1" x14ac:dyDescent="0.2">
      <c r="A839" s="52" t="str">
        <f t="shared" si="39"/>
        <v>1441|1440011|182|2025|40432544000147|4004|1645,47</v>
      </c>
      <c r="B839" s="52" t="str">
        <f t="shared" si="40"/>
        <v>1441|1440011|182|2025|3110</v>
      </c>
      <c r="C839" s="36">
        <v>1441</v>
      </c>
      <c r="D839" s="36">
        <v>1440011</v>
      </c>
      <c r="E839" s="36">
        <v>182</v>
      </c>
      <c r="F839" s="36">
        <v>2025</v>
      </c>
      <c r="G839" s="36">
        <v>40432544000147</v>
      </c>
      <c r="H839" s="37" t="s">
        <v>237</v>
      </c>
      <c r="I839" s="36">
        <v>4004</v>
      </c>
      <c r="J839" s="36" t="s">
        <v>309</v>
      </c>
      <c r="K839" s="38">
        <v>45796</v>
      </c>
      <c r="L839" s="36">
        <v>3110</v>
      </c>
      <c r="M839" s="73">
        <f t="shared" si="41"/>
        <v>1645.47</v>
      </c>
      <c r="N839" s="39">
        <v>1566.49</v>
      </c>
      <c r="O839" s="39">
        <v>78.98</v>
      </c>
      <c r="P839" s="33">
        <v>0</v>
      </c>
    </row>
    <row r="840" spans="1:16" ht="24.95" customHeight="1" x14ac:dyDescent="0.2">
      <c r="A840" s="52" t="str">
        <f t="shared" si="39"/>
        <v>1441|1440011|183|2025|14111321000178|3921|1120,38</v>
      </c>
      <c r="B840" s="52" t="str">
        <f t="shared" si="40"/>
        <v>1441|1440011|183|2025|2668</v>
      </c>
      <c r="C840" s="36">
        <v>1441</v>
      </c>
      <c r="D840" s="36">
        <v>1440011</v>
      </c>
      <c r="E840" s="36">
        <v>183</v>
      </c>
      <c r="F840" s="36">
        <v>2025</v>
      </c>
      <c r="G840" s="36">
        <v>14111321000178</v>
      </c>
      <c r="H840" s="37" t="s">
        <v>239</v>
      </c>
      <c r="I840" s="36">
        <v>3921</v>
      </c>
      <c r="J840" s="36" t="s">
        <v>313</v>
      </c>
      <c r="K840" s="38">
        <v>45783</v>
      </c>
      <c r="L840" s="36">
        <v>2668</v>
      </c>
      <c r="M840" s="73">
        <f t="shared" si="41"/>
        <v>1120.3800000000001</v>
      </c>
      <c r="N840" s="39">
        <v>1120.3800000000001</v>
      </c>
      <c r="O840" s="39">
        <v>0</v>
      </c>
      <c r="P840" s="33">
        <v>0</v>
      </c>
    </row>
    <row r="841" spans="1:16" ht="24.95" customHeight="1" x14ac:dyDescent="0.2">
      <c r="A841" s="52" t="str">
        <f t="shared" si="39"/>
        <v>1441|1440011|183|2025|14111321000178|3921|1120,38</v>
      </c>
      <c r="B841" s="52" t="str">
        <f t="shared" si="40"/>
        <v>1441|1440011|183|2025|3224</v>
      </c>
      <c r="C841" s="36">
        <v>1441</v>
      </c>
      <c r="D841" s="36">
        <v>1440011</v>
      </c>
      <c r="E841" s="36">
        <v>183</v>
      </c>
      <c r="F841" s="36">
        <v>2025</v>
      </c>
      <c r="G841" s="36">
        <v>14111321000178</v>
      </c>
      <c r="H841" s="37" t="s">
        <v>239</v>
      </c>
      <c r="I841" s="36">
        <v>3921</v>
      </c>
      <c r="J841" s="36" t="s">
        <v>313</v>
      </c>
      <c r="K841" s="38">
        <v>45798</v>
      </c>
      <c r="L841" s="36">
        <v>3224</v>
      </c>
      <c r="M841" s="73">
        <f t="shared" si="41"/>
        <v>1120.3800000000001</v>
      </c>
      <c r="N841" s="39">
        <v>1120.3800000000001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1441|1440011|184|2025|19201128000141|3702|126117,72</v>
      </c>
      <c r="B842" s="52" t="str">
        <f t="shared" si="40"/>
        <v>1441|1440011|184|2025|3322</v>
      </c>
      <c r="C842" s="36">
        <v>1441</v>
      </c>
      <c r="D842" s="36">
        <v>1440011</v>
      </c>
      <c r="E842" s="36">
        <v>184</v>
      </c>
      <c r="F842" s="36">
        <v>2025</v>
      </c>
      <c r="G842" s="36">
        <v>19201128000141</v>
      </c>
      <c r="H842" s="37" t="s">
        <v>240</v>
      </c>
      <c r="I842" s="36">
        <v>3702</v>
      </c>
      <c r="J842" s="36" t="s">
        <v>471</v>
      </c>
      <c r="K842" s="38">
        <v>45806</v>
      </c>
      <c r="L842" s="36">
        <v>3322</v>
      </c>
      <c r="M842" s="73">
        <f t="shared" si="41"/>
        <v>126117.72</v>
      </c>
      <c r="N842" s="39">
        <v>126117.72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1441|1440011|185|2025|405867000127|3999|7396,89</v>
      </c>
      <c r="B843" s="52" t="str">
        <f t="shared" si="40"/>
        <v>1441|1440011|185|2025|3323</v>
      </c>
      <c r="C843" s="36">
        <v>1441</v>
      </c>
      <c r="D843" s="36">
        <v>1440011</v>
      </c>
      <c r="E843" s="36">
        <v>185</v>
      </c>
      <c r="F843" s="36">
        <v>2025</v>
      </c>
      <c r="G843" s="36">
        <v>405867000127</v>
      </c>
      <c r="H843" s="37" t="s">
        <v>242</v>
      </c>
      <c r="I843" s="36">
        <v>3999</v>
      </c>
      <c r="J843" s="36" t="s">
        <v>313</v>
      </c>
      <c r="K843" s="38">
        <v>45806</v>
      </c>
      <c r="L843" s="36">
        <v>3323</v>
      </c>
      <c r="M843" s="73">
        <f t="shared" si="41"/>
        <v>7396.8899999999994</v>
      </c>
      <c r="N843" s="39">
        <v>7023.15</v>
      </c>
      <c r="O843" s="39">
        <v>373.74</v>
      </c>
      <c r="P843" s="33">
        <v>0</v>
      </c>
    </row>
    <row r="844" spans="1:16" ht="24.95" customHeight="1" x14ac:dyDescent="0.2">
      <c r="A844" s="52" t="str">
        <f t="shared" si="39"/>
        <v>1441|1440011|186|2025|38133478000162|3920|10867,02</v>
      </c>
      <c r="B844" s="52" t="str">
        <f t="shared" si="40"/>
        <v>1441|1440011|186|2025|2969</v>
      </c>
      <c r="C844" s="36">
        <v>1441</v>
      </c>
      <c r="D844" s="36">
        <v>1440011</v>
      </c>
      <c r="E844" s="36">
        <v>186</v>
      </c>
      <c r="F844" s="36">
        <v>2025</v>
      </c>
      <c r="G844" s="36">
        <v>38133478000162</v>
      </c>
      <c r="H844" s="37" t="s">
        <v>243</v>
      </c>
      <c r="I844" s="36">
        <v>3920</v>
      </c>
      <c r="J844" s="36" t="s">
        <v>313</v>
      </c>
      <c r="K844" s="38">
        <v>45790</v>
      </c>
      <c r="L844" s="36">
        <v>2969</v>
      </c>
      <c r="M844" s="73">
        <f t="shared" si="41"/>
        <v>10867.02</v>
      </c>
      <c r="N844" s="39">
        <v>10345.4</v>
      </c>
      <c r="O844" s="39">
        <v>521.62</v>
      </c>
      <c r="P844" s="33">
        <v>0</v>
      </c>
    </row>
    <row r="845" spans="1:16" ht="24.95" customHeight="1" x14ac:dyDescent="0.2">
      <c r="A845" s="52" t="str">
        <f t="shared" si="39"/>
        <v>1441|1440011|186|2025|38133478000162|3920|10867,02</v>
      </c>
      <c r="B845" s="52" t="str">
        <f t="shared" si="40"/>
        <v>1441|1440011|186|2025|3611</v>
      </c>
      <c r="C845" s="36">
        <v>1441</v>
      </c>
      <c r="D845" s="36">
        <v>1440011</v>
      </c>
      <c r="E845" s="36">
        <v>186</v>
      </c>
      <c r="F845" s="36">
        <v>2025</v>
      </c>
      <c r="G845" s="36">
        <v>38133478000162</v>
      </c>
      <c r="H845" s="37" t="s">
        <v>243</v>
      </c>
      <c r="I845" s="36">
        <v>3920</v>
      </c>
      <c r="J845" s="36" t="s">
        <v>313</v>
      </c>
      <c r="K845" s="38">
        <v>45817</v>
      </c>
      <c r="L845" s="36">
        <v>3611</v>
      </c>
      <c r="M845" s="73">
        <f t="shared" si="41"/>
        <v>10867.02</v>
      </c>
      <c r="N845" s="39">
        <v>10345.4</v>
      </c>
      <c r="O845" s="39">
        <v>521.62</v>
      </c>
      <c r="P845" s="33">
        <v>0</v>
      </c>
    </row>
    <row r="846" spans="1:16" ht="24.95" customHeight="1" x14ac:dyDescent="0.2">
      <c r="A846" s="52" t="str">
        <f t="shared" si="39"/>
        <v>1441|1440011|189|2025|16636540000104|4003|2412</v>
      </c>
      <c r="B846" s="52" t="str">
        <f t="shared" si="40"/>
        <v>1441|1440011|189|2025|2811</v>
      </c>
      <c r="C846" s="36">
        <v>1441</v>
      </c>
      <c r="D846" s="36">
        <v>1440011</v>
      </c>
      <c r="E846" s="36">
        <v>189</v>
      </c>
      <c r="F846" s="36">
        <v>2025</v>
      </c>
      <c r="G846" s="36">
        <v>16636540000104</v>
      </c>
      <c r="H846" s="37" t="s">
        <v>244</v>
      </c>
      <c r="I846" s="36">
        <v>4003</v>
      </c>
      <c r="J846" s="36" t="s">
        <v>309</v>
      </c>
      <c r="K846" s="38">
        <v>45785</v>
      </c>
      <c r="L846" s="36">
        <v>2811</v>
      </c>
      <c r="M846" s="73">
        <f t="shared" si="41"/>
        <v>2412</v>
      </c>
      <c r="N846" s="39">
        <v>2293.25</v>
      </c>
      <c r="O846" s="39">
        <v>118.75</v>
      </c>
      <c r="P846" s="33">
        <v>0</v>
      </c>
    </row>
    <row r="847" spans="1:16" ht="24.95" customHeight="1" x14ac:dyDescent="0.2">
      <c r="A847" s="52" t="str">
        <f t="shared" si="39"/>
        <v>1441|1440011|189|2025|16636540000104|4003|2412</v>
      </c>
      <c r="B847" s="52" t="str">
        <f t="shared" si="40"/>
        <v>1441|1440011|189|2025|3275</v>
      </c>
      <c r="C847" s="36">
        <v>1441</v>
      </c>
      <c r="D847" s="36">
        <v>1440011</v>
      </c>
      <c r="E847" s="36">
        <v>189</v>
      </c>
      <c r="F847" s="36">
        <v>2025</v>
      </c>
      <c r="G847" s="36">
        <v>16636540000104</v>
      </c>
      <c r="H847" s="37" t="s">
        <v>244</v>
      </c>
      <c r="I847" s="36">
        <v>4003</v>
      </c>
      <c r="J847" s="36" t="s">
        <v>309</v>
      </c>
      <c r="K847" s="38">
        <v>45804</v>
      </c>
      <c r="L847" s="36">
        <v>3275</v>
      </c>
      <c r="M847" s="73">
        <f t="shared" si="41"/>
        <v>2412</v>
      </c>
      <c r="N847" s="39">
        <v>2412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1441|1440011|190|2025|33683111000107|4002|54826,39</v>
      </c>
      <c r="B848" s="52" t="str">
        <f t="shared" si="40"/>
        <v>1441|1440011|190|2025|3039</v>
      </c>
      <c r="C848" s="36">
        <v>1441</v>
      </c>
      <c r="D848" s="36">
        <v>1440011</v>
      </c>
      <c r="E848" s="36">
        <v>190</v>
      </c>
      <c r="F848" s="36">
        <v>2025</v>
      </c>
      <c r="G848" s="36">
        <v>33683111000107</v>
      </c>
      <c r="H848" s="37" t="s">
        <v>246</v>
      </c>
      <c r="I848" s="36">
        <v>4002</v>
      </c>
      <c r="J848" s="36" t="s">
        <v>309</v>
      </c>
      <c r="K848" s="38">
        <v>45791</v>
      </c>
      <c r="L848" s="36">
        <v>3039</v>
      </c>
      <c r="M848" s="73">
        <f t="shared" si="41"/>
        <v>54826.39</v>
      </c>
      <c r="N848" s="39">
        <v>52194.720000000001</v>
      </c>
      <c r="O848" s="39">
        <v>2631.67</v>
      </c>
      <c r="P848" s="33">
        <v>0</v>
      </c>
    </row>
    <row r="849" spans="1:16" ht="24.95" customHeight="1" x14ac:dyDescent="0.2">
      <c r="A849" s="52" t="str">
        <f t="shared" si="39"/>
        <v>1441|1440011|192|2024|7346326000114|4002|6664,2</v>
      </c>
      <c r="B849" s="52" t="str">
        <f t="shared" si="40"/>
        <v>1441|1440011|192|2024|3027</v>
      </c>
      <c r="C849" s="36">
        <v>1441</v>
      </c>
      <c r="D849" s="36">
        <v>1440011</v>
      </c>
      <c r="E849" s="36">
        <v>192</v>
      </c>
      <c r="F849" s="36">
        <v>2024</v>
      </c>
      <c r="G849" s="36">
        <v>7346326000114</v>
      </c>
      <c r="H849" s="37" t="s">
        <v>255</v>
      </c>
      <c r="I849" s="36">
        <v>4002</v>
      </c>
      <c r="J849" s="36" t="s">
        <v>309</v>
      </c>
      <c r="K849" s="38">
        <v>45791</v>
      </c>
      <c r="L849" s="36">
        <v>3027</v>
      </c>
      <c r="M849" s="73">
        <f t="shared" si="41"/>
        <v>6664.2</v>
      </c>
      <c r="N849" s="39">
        <v>6344.32</v>
      </c>
      <c r="O849" s="39">
        <v>319.88</v>
      </c>
      <c r="P849" s="33">
        <v>0</v>
      </c>
    </row>
    <row r="850" spans="1:16" ht="24.95" customHeight="1" x14ac:dyDescent="0.2">
      <c r="A850" s="52" t="str">
        <f t="shared" si="39"/>
        <v>1441|1440011|192|2024|7346326000114|4002|9841,85</v>
      </c>
      <c r="B850" s="52" t="str">
        <f t="shared" si="40"/>
        <v>1441|1440011|192|2024|3028</v>
      </c>
      <c r="C850" s="36">
        <v>1441</v>
      </c>
      <c r="D850" s="36">
        <v>1440011</v>
      </c>
      <c r="E850" s="36">
        <v>192</v>
      </c>
      <c r="F850" s="36">
        <v>2024</v>
      </c>
      <c r="G850" s="36">
        <v>7346326000114</v>
      </c>
      <c r="H850" s="37" t="s">
        <v>255</v>
      </c>
      <c r="I850" s="36">
        <v>4002</v>
      </c>
      <c r="J850" s="36" t="s">
        <v>309</v>
      </c>
      <c r="K850" s="38">
        <v>45791</v>
      </c>
      <c r="L850" s="36">
        <v>3028</v>
      </c>
      <c r="M850" s="73">
        <f t="shared" si="41"/>
        <v>9841.85</v>
      </c>
      <c r="N850" s="39">
        <v>9369.44</v>
      </c>
      <c r="O850" s="39">
        <v>472.41</v>
      </c>
      <c r="P850" s="33">
        <v>0</v>
      </c>
    </row>
    <row r="851" spans="1:16" ht="24.95" customHeight="1" x14ac:dyDescent="0.2">
      <c r="A851" s="52" t="str">
        <f t="shared" si="39"/>
        <v>1441|1440011|192|2024|7346326000114|4002|9733,37</v>
      </c>
      <c r="B851" s="52" t="str">
        <f t="shared" si="40"/>
        <v>1441|1440011|192|2024|3029</v>
      </c>
      <c r="C851" s="36">
        <v>1441</v>
      </c>
      <c r="D851" s="36">
        <v>1440011</v>
      </c>
      <c r="E851" s="36">
        <v>192</v>
      </c>
      <c r="F851" s="36">
        <v>2024</v>
      </c>
      <c r="G851" s="36">
        <v>7346326000114</v>
      </c>
      <c r="H851" s="37" t="s">
        <v>255</v>
      </c>
      <c r="I851" s="36">
        <v>4002</v>
      </c>
      <c r="J851" s="36" t="s">
        <v>309</v>
      </c>
      <c r="K851" s="38">
        <v>45791</v>
      </c>
      <c r="L851" s="36">
        <v>3029</v>
      </c>
      <c r="M851" s="73">
        <f t="shared" si="41"/>
        <v>9733.3700000000008</v>
      </c>
      <c r="N851" s="39">
        <v>9266.17</v>
      </c>
      <c r="O851" s="39">
        <v>467.2</v>
      </c>
      <c r="P851" s="33">
        <v>0</v>
      </c>
    </row>
    <row r="852" spans="1:16" ht="24.95" customHeight="1" x14ac:dyDescent="0.2">
      <c r="A852" s="52" t="str">
        <f t="shared" si="39"/>
        <v>1441|1440011|192|2025|40432544000147|4004|1208,68</v>
      </c>
      <c r="B852" s="52" t="str">
        <f t="shared" si="40"/>
        <v>1441|1440011|192|2025|3062</v>
      </c>
      <c r="C852" s="36">
        <v>1441</v>
      </c>
      <c r="D852" s="36">
        <v>1440011</v>
      </c>
      <c r="E852" s="36">
        <v>192</v>
      </c>
      <c r="F852" s="36">
        <v>2025</v>
      </c>
      <c r="G852" s="36">
        <v>40432544000147</v>
      </c>
      <c r="H852" s="37" t="s">
        <v>237</v>
      </c>
      <c r="I852" s="36">
        <v>4004</v>
      </c>
      <c r="J852" s="36" t="s">
        <v>309</v>
      </c>
      <c r="K852" s="38">
        <v>45792</v>
      </c>
      <c r="L852" s="36">
        <v>3062</v>
      </c>
      <c r="M852" s="73">
        <f t="shared" si="41"/>
        <v>1208.68</v>
      </c>
      <c r="N852" s="39">
        <v>1150.6600000000001</v>
      </c>
      <c r="O852" s="39">
        <v>58.02</v>
      </c>
      <c r="P852" s="33">
        <v>0</v>
      </c>
    </row>
    <row r="853" spans="1:16" ht="24.95" customHeight="1" x14ac:dyDescent="0.2">
      <c r="A853" s="52" t="str">
        <f t="shared" si="39"/>
        <v>1441|1440011|192|2025|40432544000147|4004|87</v>
      </c>
      <c r="B853" s="52" t="str">
        <f t="shared" si="40"/>
        <v>1441|1440011|192|2025|3063</v>
      </c>
      <c r="C853" s="36">
        <v>1441</v>
      </c>
      <c r="D853" s="36">
        <v>1440011</v>
      </c>
      <c r="E853" s="36">
        <v>192</v>
      </c>
      <c r="F853" s="36">
        <v>2025</v>
      </c>
      <c r="G853" s="36">
        <v>40432544000147</v>
      </c>
      <c r="H853" s="37" t="s">
        <v>237</v>
      </c>
      <c r="I853" s="36">
        <v>4004</v>
      </c>
      <c r="J853" s="36" t="s">
        <v>309</v>
      </c>
      <c r="K853" s="38">
        <v>45792</v>
      </c>
      <c r="L853" s="36">
        <v>3063</v>
      </c>
      <c r="M853" s="73">
        <f t="shared" si="41"/>
        <v>87</v>
      </c>
      <c r="N853" s="39">
        <v>82.82</v>
      </c>
      <c r="O853" s="39">
        <v>4.18</v>
      </c>
      <c r="P853" s="33">
        <v>0</v>
      </c>
    </row>
    <row r="854" spans="1:16" ht="24.95" customHeight="1" x14ac:dyDescent="0.2">
      <c r="A854" s="52" t="str">
        <f t="shared" si="39"/>
        <v>1441|1440011|193|2025|26385765000180|3920|36177,39</v>
      </c>
      <c r="B854" s="52" t="str">
        <f t="shared" si="40"/>
        <v>1441|1440011|193|2025|2979</v>
      </c>
      <c r="C854" s="36">
        <v>1441</v>
      </c>
      <c r="D854" s="36">
        <v>1440011</v>
      </c>
      <c r="E854" s="36">
        <v>193</v>
      </c>
      <c r="F854" s="36">
        <v>2025</v>
      </c>
      <c r="G854" s="36">
        <v>26385765000180</v>
      </c>
      <c r="H854" s="37" t="s">
        <v>248</v>
      </c>
      <c r="I854" s="36">
        <v>3920</v>
      </c>
      <c r="J854" s="36" t="s">
        <v>313</v>
      </c>
      <c r="K854" s="38">
        <v>45790</v>
      </c>
      <c r="L854" s="36">
        <v>2979</v>
      </c>
      <c r="M854" s="73">
        <f t="shared" si="41"/>
        <v>36177.39</v>
      </c>
      <c r="N854" s="39">
        <v>34440.879999999997</v>
      </c>
      <c r="O854" s="39">
        <v>1736.51</v>
      </c>
      <c r="P854" s="33">
        <v>0</v>
      </c>
    </row>
    <row r="855" spans="1:16" ht="24.95" customHeight="1" x14ac:dyDescent="0.2">
      <c r="A855" s="52" t="str">
        <f t="shared" si="39"/>
        <v>1441|1440011|194|2025|46019498000135|4002|3301,09</v>
      </c>
      <c r="B855" s="52" t="str">
        <f t="shared" si="40"/>
        <v>1441|1440011|194|2025|2680</v>
      </c>
      <c r="C855" s="36">
        <v>1441</v>
      </c>
      <c r="D855" s="36">
        <v>1440011</v>
      </c>
      <c r="E855" s="36">
        <v>194</v>
      </c>
      <c r="F855" s="36">
        <v>2025</v>
      </c>
      <c r="G855" s="36">
        <v>46019498000135</v>
      </c>
      <c r="H855" s="37" t="s">
        <v>249</v>
      </c>
      <c r="I855" s="36">
        <v>4002</v>
      </c>
      <c r="J855" s="36" t="s">
        <v>309</v>
      </c>
      <c r="K855" s="38">
        <v>45783</v>
      </c>
      <c r="L855" s="36">
        <v>2680</v>
      </c>
      <c r="M855" s="73">
        <f t="shared" si="41"/>
        <v>3301.0899999999997</v>
      </c>
      <c r="N855" s="39">
        <v>3142.64</v>
      </c>
      <c r="O855" s="39">
        <v>158.44999999999999</v>
      </c>
      <c r="P855" s="33">
        <v>0</v>
      </c>
    </row>
    <row r="856" spans="1:16" ht="24.95" customHeight="1" x14ac:dyDescent="0.2">
      <c r="A856" s="52" t="str">
        <f t="shared" si="39"/>
        <v>1441|1440011|194|2025|46019498000135|4002|7157,5</v>
      </c>
      <c r="B856" s="52" t="str">
        <f t="shared" si="40"/>
        <v>1441|1440011|194|2025|3036</v>
      </c>
      <c r="C856" s="36">
        <v>1441</v>
      </c>
      <c r="D856" s="36">
        <v>1440011</v>
      </c>
      <c r="E856" s="36">
        <v>194</v>
      </c>
      <c r="F856" s="36">
        <v>2025</v>
      </c>
      <c r="G856" s="36">
        <v>46019498000135</v>
      </c>
      <c r="H856" s="37" t="s">
        <v>249</v>
      </c>
      <c r="I856" s="36">
        <v>4002</v>
      </c>
      <c r="J856" s="36" t="s">
        <v>309</v>
      </c>
      <c r="K856" s="38">
        <v>45791</v>
      </c>
      <c r="L856" s="36">
        <v>3036</v>
      </c>
      <c r="M856" s="73">
        <f t="shared" si="41"/>
        <v>7157.5</v>
      </c>
      <c r="N856" s="39">
        <v>6813.94</v>
      </c>
      <c r="O856" s="39">
        <v>343.56</v>
      </c>
      <c r="P856" s="33">
        <v>0</v>
      </c>
    </row>
    <row r="857" spans="1:16" ht="24.95" customHeight="1" x14ac:dyDescent="0.2">
      <c r="A857" s="52" t="str">
        <f t="shared" si="39"/>
        <v>1441|1440011|194|2025|46019498000135|4002|3321,82</v>
      </c>
      <c r="B857" s="52" t="str">
        <f t="shared" si="40"/>
        <v>1441|1440011|194|2025|3057</v>
      </c>
      <c r="C857" s="36">
        <v>1441</v>
      </c>
      <c r="D857" s="36">
        <v>1440011</v>
      </c>
      <c r="E857" s="36">
        <v>194</v>
      </c>
      <c r="F857" s="36">
        <v>2025</v>
      </c>
      <c r="G857" s="36">
        <v>46019498000135</v>
      </c>
      <c r="H857" s="37" t="s">
        <v>249</v>
      </c>
      <c r="I857" s="36">
        <v>4002</v>
      </c>
      <c r="J857" s="36" t="s">
        <v>309</v>
      </c>
      <c r="K857" s="38">
        <v>45792</v>
      </c>
      <c r="L857" s="36">
        <v>3057</v>
      </c>
      <c r="M857" s="73">
        <f t="shared" si="41"/>
        <v>3321.8199999999997</v>
      </c>
      <c r="N857" s="39">
        <v>3162.37</v>
      </c>
      <c r="O857" s="39">
        <v>159.44999999999999</v>
      </c>
      <c r="P857" s="33">
        <v>0</v>
      </c>
    </row>
    <row r="858" spans="1:16" ht="24.95" customHeight="1" x14ac:dyDescent="0.2">
      <c r="A858" s="52" t="str">
        <f t="shared" si="39"/>
        <v>1441|1440011|195|2025|9264396000159|3920|3893,24</v>
      </c>
      <c r="B858" s="52" t="str">
        <f t="shared" si="40"/>
        <v>1441|1440011|195|2025|2927</v>
      </c>
      <c r="C858" s="36">
        <v>1441</v>
      </c>
      <c r="D858" s="36">
        <v>1440011</v>
      </c>
      <c r="E858" s="36">
        <v>195</v>
      </c>
      <c r="F858" s="36">
        <v>2025</v>
      </c>
      <c r="G858" s="36">
        <v>9264396000159</v>
      </c>
      <c r="H858" s="37" t="s">
        <v>250</v>
      </c>
      <c r="I858" s="36">
        <v>3920</v>
      </c>
      <c r="J858" s="36" t="s">
        <v>313</v>
      </c>
      <c r="K858" s="38">
        <v>45789</v>
      </c>
      <c r="L858" s="36">
        <v>2927</v>
      </c>
      <c r="M858" s="73">
        <f t="shared" si="41"/>
        <v>3893.2400000000002</v>
      </c>
      <c r="N858" s="39">
        <v>3706.36</v>
      </c>
      <c r="O858" s="39">
        <v>186.88</v>
      </c>
      <c r="P858" s="33">
        <v>0</v>
      </c>
    </row>
    <row r="859" spans="1:16" ht="24.95" customHeight="1" x14ac:dyDescent="0.2">
      <c r="A859" s="52" t="str">
        <f t="shared" si="39"/>
        <v>1441|1440011|195|2025|9264396000159|3920|3893,24</v>
      </c>
      <c r="B859" s="52" t="str">
        <f t="shared" si="40"/>
        <v>1441|1440011|195|2025|3615</v>
      </c>
      <c r="C859" s="36">
        <v>1441</v>
      </c>
      <c r="D859" s="36">
        <v>1440011</v>
      </c>
      <c r="E859" s="36">
        <v>195</v>
      </c>
      <c r="F859" s="36">
        <v>2025</v>
      </c>
      <c r="G859" s="36">
        <v>9264396000159</v>
      </c>
      <c r="H859" s="37" t="s">
        <v>250</v>
      </c>
      <c r="I859" s="36">
        <v>3920</v>
      </c>
      <c r="J859" s="36" t="s">
        <v>313</v>
      </c>
      <c r="K859" s="38">
        <v>45817</v>
      </c>
      <c r="L859" s="36">
        <v>3615</v>
      </c>
      <c r="M859" s="73">
        <f t="shared" si="41"/>
        <v>3893.2400000000002</v>
      </c>
      <c r="N859" s="39">
        <v>3706.36</v>
      </c>
      <c r="O859" s="39">
        <v>186.88</v>
      </c>
      <c r="P859" s="33">
        <v>0</v>
      </c>
    </row>
    <row r="860" spans="1:16" ht="24.95" customHeight="1" x14ac:dyDescent="0.2">
      <c r="A860" s="52" t="str">
        <f t="shared" si="39"/>
        <v>1441|1440011|196|2025|28771161000106|3920|5316,76</v>
      </c>
      <c r="B860" s="52" t="str">
        <f t="shared" si="40"/>
        <v>1441|1440011|196|2025|2940</v>
      </c>
      <c r="C860" s="36">
        <v>1441</v>
      </c>
      <c r="D860" s="36">
        <v>1440011</v>
      </c>
      <c r="E860" s="36">
        <v>196</v>
      </c>
      <c r="F860" s="36">
        <v>2025</v>
      </c>
      <c r="G860" s="36">
        <v>28771161000106</v>
      </c>
      <c r="H860" s="37" t="s">
        <v>251</v>
      </c>
      <c r="I860" s="36">
        <v>3920</v>
      </c>
      <c r="J860" s="36" t="s">
        <v>313</v>
      </c>
      <c r="K860" s="38">
        <v>45790</v>
      </c>
      <c r="L860" s="36">
        <v>2940</v>
      </c>
      <c r="M860" s="73">
        <f t="shared" si="41"/>
        <v>5316.76</v>
      </c>
      <c r="N860" s="39">
        <v>5061.5600000000004</v>
      </c>
      <c r="O860" s="39">
        <v>255.2</v>
      </c>
      <c r="P860" s="33">
        <v>0</v>
      </c>
    </row>
    <row r="861" spans="1:16" ht="24.95" customHeight="1" x14ac:dyDescent="0.2">
      <c r="A861" s="52" t="str">
        <f t="shared" si="39"/>
        <v>1441|1440011|196|2025|28771161000106|3920|5316,76</v>
      </c>
      <c r="B861" s="52" t="str">
        <f t="shared" si="40"/>
        <v>1441|1440011|196|2025|3626</v>
      </c>
      <c r="C861" s="36">
        <v>1441</v>
      </c>
      <c r="D861" s="36">
        <v>1440011</v>
      </c>
      <c r="E861" s="36">
        <v>196</v>
      </c>
      <c r="F861" s="36">
        <v>2025</v>
      </c>
      <c r="G861" s="36">
        <v>28771161000106</v>
      </c>
      <c r="H861" s="37" t="s">
        <v>251</v>
      </c>
      <c r="I861" s="36">
        <v>3920</v>
      </c>
      <c r="J861" s="36" t="s">
        <v>313</v>
      </c>
      <c r="K861" s="38">
        <v>45817</v>
      </c>
      <c r="L861" s="36">
        <v>3626</v>
      </c>
      <c r="M861" s="73">
        <f t="shared" si="41"/>
        <v>5316.76</v>
      </c>
      <c r="N861" s="39">
        <v>5061.5600000000004</v>
      </c>
      <c r="O861" s="39">
        <v>255.2</v>
      </c>
      <c r="P861" s="33">
        <v>0</v>
      </c>
    </row>
    <row r="862" spans="1:16" ht="24.95" customHeight="1" x14ac:dyDescent="0.2">
      <c r="A862" s="52" t="str">
        <f t="shared" si="39"/>
        <v>1441|1440011|197|2025|5845088000166|3920|29000</v>
      </c>
      <c r="B862" s="52" t="str">
        <f t="shared" si="40"/>
        <v>1441|1440011|197|2025|2941</v>
      </c>
      <c r="C862" s="36">
        <v>1441</v>
      </c>
      <c r="D862" s="36">
        <v>1440011</v>
      </c>
      <c r="E862" s="36">
        <v>197</v>
      </c>
      <c r="F862" s="36">
        <v>2025</v>
      </c>
      <c r="G862" s="36">
        <v>5845088000166</v>
      </c>
      <c r="H862" s="37" t="s">
        <v>252</v>
      </c>
      <c r="I862" s="36">
        <v>3920</v>
      </c>
      <c r="J862" s="36" t="s">
        <v>313</v>
      </c>
      <c r="K862" s="38">
        <v>45790</v>
      </c>
      <c r="L862" s="36">
        <v>2941</v>
      </c>
      <c r="M862" s="73">
        <f t="shared" si="41"/>
        <v>29000</v>
      </c>
      <c r="N862" s="39">
        <v>27993.64</v>
      </c>
      <c r="O862" s="39">
        <v>1006.36</v>
      </c>
      <c r="P862" s="33">
        <v>0</v>
      </c>
    </row>
    <row r="863" spans="1:16" ht="24.95" customHeight="1" x14ac:dyDescent="0.2">
      <c r="A863" s="52" t="str">
        <f t="shared" si="39"/>
        <v>1441|1440011|197|2025|5845088000166|3920|76,32</v>
      </c>
      <c r="B863" s="52" t="str">
        <f t="shared" si="40"/>
        <v>1441|1440011|197|2025|3157</v>
      </c>
      <c r="C863" s="36">
        <v>1441</v>
      </c>
      <c r="D863" s="36">
        <v>1440011</v>
      </c>
      <c r="E863" s="36">
        <v>197</v>
      </c>
      <c r="F863" s="36">
        <v>2025</v>
      </c>
      <c r="G863" s="36">
        <v>5845088000166</v>
      </c>
      <c r="H863" s="37" t="s">
        <v>252</v>
      </c>
      <c r="I863" s="36">
        <v>3920</v>
      </c>
      <c r="J863" s="36" t="s">
        <v>313</v>
      </c>
      <c r="K863" s="38">
        <v>45796</v>
      </c>
      <c r="L863" s="36">
        <v>3157</v>
      </c>
      <c r="M863" s="73">
        <f t="shared" si="41"/>
        <v>76.319999999999993</v>
      </c>
      <c r="N863" s="39">
        <v>76.319999999999993</v>
      </c>
      <c r="O863" s="39">
        <v>0</v>
      </c>
      <c r="P863" s="33">
        <v>0</v>
      </c>
    </row>
    <row r="864" spans="1:16" ht="24.95" customHeight="1" x14ac:dyDescent="0.2">
      <c r="A864" s="52" t="str">
        <f t="shared" si="39"/>
        <v>1441|1440011|197|2025|5845088000166|3920|29000</v>
      </c>
      <c r="B864" s="52" t="str">
        <f t="shared" si="40"/>
        <v>1441|1440011|197|2025|3663</v>
      </c>
      <c r="C864" s="36">
        <v>1441</v>
      </c>
      <c r="D864" s="36">
        <v>1440011</v>
      </c>
      <c r="E864" s="36">
        <v>197</v>
      </c>
      <c r="F864" s="36">
        <v>2025</v>
      </c>
      <c r="G864" s="36">
        <v>5845088000166</v>
      </c>
      <c r="H864" s="37" t="s">
        <v>252</v>
      </c>
      <c r="I864" s="36">
        <v>3920</v>
      </c>
      <c r="J864" s="36" t="s">
        <v>313</v>
      </c>
      <c r="K864" s="38">
        <v>45817</v>
      </c>
      <c r="L864" s="36">
        <v>3663</v>
      </c>
      <c r="M864" s="73">
        <f t="shared" si="41"/>
        <v>29000</v>
      </c>
      <c r="N864" s="39">
        <v>28069.96</v>
      </c>
      <c r="O864" s="39">
        <v>930.04</v>
      </c>
      <c r="P864" s="33">
        <v>0</v>
      </c>
    </row>
    <row r="865" spans="1:16" ht="24.95" customHeight="1" x14ac:dyDescent="0.2">
      <c r="A865" s="52" t="str">
        <f t="shared" si="39"/>
        <v>1441|1440011|198|2025|7403266000124|4002|401523,43</v>
      </c>
      <c r="B865" s="52" t="str">
        <f t="shared" si="40"/>
        <v>1441|1440011|198|2025|3522</v>
      </c>
      <c r="C865" s="36">
        <v>1441</v>
      </c>
      <c r="D865" s="36">
        <v>1440011</v>
      </c>
      <c r="E865" s="36">
        <v>198</v>
      </c>
      <c r="F865" s="36">
        <v>2025</v>
      </c>
      <c r="G865" s="36">
        <v>7403266000124</v>
      </c>
      <c r="H865" s="37" t="s">
        <v>474</v>
      </c>
      <c r="I865" s="36">
        <v>4002</v>
      </c>
      <c r="J865" s="36" t="s">
        <v>309</v>
      </c>
      <c r="K865" s="38">
        <v>45811</v>
      </c>
      <c r="L865" s="36">
        <v>3522</v>
      </c>
      <c r="M865" s="73">
        <f t="shared" si="41"/>
        <v>401523.43</v>
      </c>
      <c r="N865" s="39">
        <v>382250.3</v>
      </c>
      <c r="O865" s="39">
        <v>19273.13</v>
      </c>
      <c r="P865" s="33">
        <v>0</v>
      </c>
    </row>
    <row r="866" spans="1:16" ht="24.95" customHeight="1" x14ac:dyDescent="0.2">
      <c r="A866" s="52" t="str">
        <f t="shared" si="39"/>
        <v>1441|1440011|199|2025|3354844000129|4002|137374,14</v>
      </c>
      <c r="B866" s="52" t="str">
        <f t="shared" si="40"/>
        <v>1441|1440011|199|2025|2808</v>
      </c>
      <c r="C866" s="36">
        <v>1441</v>
      </c>
      <c r="D866" s="36">
        <v>1440011</v>
      </c>
      <c r="E866" s="36">
        <v>199</v>
      </c>
      <c r="F866" s="36">
        <v>2025</v>
      </c>
      <c r="G866" s="36">
        <v>3354844000129</v>
      </c>
      <c r="H866" s="37" t="s">
        <v>253</v>
      </c>
      <c r="I866" s="36">
        <v>4002</v>
      </c>
      <c r="J866" s="36" t="s">
        <v>309</v>
      </c>
      <c r="K866" s="38">
        <v>45785</v>
      </c>
      <c r="L866" s="36">
        <v>2808</v>
      </c>
      <c r="M866" s="73">
        <f t="shared" si="41"/>
        <v>137374.13999999998</v>
      </c>
      <c r="N866" s="39">
        <v>130780.18</v>
      </c>
      <c r="O866" s="39">
        <v>6593.96</v>
      </c>
      <c r="P866" s="33">
        <v>0</v>
      </c>
    </row>
    <row r="867" spans="1:16" ht="24.95" customHeight="1" x14ac:dyDescent="0.2">
      <c r="A867" s="52" t="str">
        <f t="shared" si="39"/>
        <v>1441|1440011|199|2025|3354844000129|4002|139556,93</v>
      </c>
      <c r="B867" s="52" t="str">
        <f t="shared" si="40"/>
        <v>1441|1440011|199|2025|3218</v>
      </c>
      <c r="C867" s="36">
        <v>1441</v>
      </c>
      <c r="D867" s="36">
        <v>1440011</v>
      </c>
      <c r="E867" s="36">
        <v>199</v>
      </c>
      <c r="F867" s="36">
        <v>2025</v>
      </c>
      <c r="G867" s="36">
        <v>3354844000129</v>
      </c>
      <c r="H867" s="37" t="s">
        <v>253</v>
      </c>
      <c r="I867" s="36">
        <v>4002</v>
      </c>
      <c r="J867" s="36" t="s">
        <v>309</v>
      </c>
      <c r="K867" s="38">
        <v>45798</v>
      </c>
      <c r="L867" s="36">
        <v>3218</v>
      </c>
      <c r="M867" s="73">
        <f t="shared" si="41"/>
        <v>139556.93000000002</v>
      </c>
      <c r="N867" s="39">
        <v>132858.20000000001</v>
      </c>
      <c r="O867" s="39">
        <v>6698.73</v>
      </c>
      <c r="P867" s="33">
        <v>0</v>
      </c>
    </row>
    <row r="868" spans="1:16" ht="24.95" customHeight="1" x14ac:dyDescent="0.2">
      <c r="A868" s="52" t="str">
        <f t="shared" si="39"/>
        <v>1441|1440011|200|2025|35502073000166|3920|9808,22</v>
      </c>
      <c r="B868" s="52" t="str">
        <f t="shared" si="40"/>
        <v>1441|1440011|200|2025|2931</v>
      </c>
      <c r="C868" s="36">
        <v>1441</v>
      </c>
      <c r="D868" s="36">
        <v>1440011</v>
      </c>
      <c r="E868" s="36">
        <v>200</v>
      </c>
      <c r="F868" s="36">
        <v>2025</v>
      </c>
      <c r="G868" s="36">
        <v>35502073000166</v>
      </c>
      <c r="H868" s="37" t="s">
        <v>254</v>
      </c>
      <c r="I868" s="36">
        <v>3920</v>
      </c>
      <c r="J868" s="36" t="s">
        <v>313</v>
      </c>
      <c r="K868" s="38">
        <v>45789</v>
      </c>
      <c r="L868" s="36">
        <v>2931</v>
      </c>
      <c r="M868" s="73">
        <f t="shared" si="41"/>
        <v>9808.2200000000012</v>
      </c>
      <c r="N868" s="39">
        <v>9337.43</v>
      </c>
      <c r="O868" s="39">
        <v>470.79</v>
      </c>
      <c r="P868" s="33">
        <v>0</v>
      </c>
    </row>
    <row r="869" spans="1:16" ht="24.95" customHeight="1" x14ac:dyDescent="0.2">
      <c r="A869" s="52" t="str">
        <f t="shared" si="39"/>
        <v>1441|1440011|200|2025|35502073000166|3920|9808,22</v>
      </c>
      <c r="B869" s="52" t="str">
        <f t="shared" si="40"/>
        <v>1441|1440011|200|2025|3624</v>
      </c>
      <c r="C869" s="36">
        <v>1441</v>
      </c>
      <c r="D869" s="36">
        <v>1440011</v>
      </c>
      <c r="E869" s="36">
        <v>200</v>
      </c>
      <c r="F869" s="36">
        <v>2025</v>
      </c>
      <c r="G869" s="36">
        <v>35502073000166</v>
      </c>
      <c r="H869" s="37" t="s">
        <v>254</v>
      </c>
      <c r="I869" s="36">
        <v>3920</v>
      </c>
      <c r="J869" s="36" t="s">
        <v>313</v>
      </c>
      <c r="K869" s="38">
        <v>45817</v>
      </c>
      <c r="L869" s="36">
        <v>3624</v>
      </c>
      <c r="M869" s="73">
        <f t="shared" si="41"/>
        <v>9808.2200000000012</v>
      </c>
      <c r="N869" s="39">
        <v>9337.43</v>
      </c>
      <c r="O869" s="39">
        <v>470.79</v>
      </c>
      <c r="P869" s="33">
        <v>0</v>
      </c>
    </row>
    <row r="870" spans="1:16" ht="24.95" customHeight="1" x14ac:dyDescent="0.2">
      <c r="A870" s="52" t="str">
        <f t="shared" si="39"/>
        <v>1441|1440011|201|2025|7346326000114|4002|246728,48</v>
      </c>
      <c r="B870" s="52" t="str">
        <f t="shared" si="40"/>
        <v>1441|1440011|201|2025|2765</v>
      </c>
      <c r="C870" s="36">
        <v>1441</v>
      </c>
      <c r="D870" s="36">
        <v>1440011</v>
      </c>
      <c r="E870" s="36">
        <v>201</v>
      </c>
      <c r="F870" s="36">
        <v>2025</v>
      </c>
      <c r="G870" s="36">
        <v>7346326000114</v>
      </c>
      <c r="H870" s="37" t="s">
        <v>255</v>
      </c>
      <c r="I870" s="36">
        <v>4002</v>
      </c>
      <c r="J870" s="36" t="s">
        <v>309</v>
      </c>
      <c r="K870" s="38">
        <v>45784</v>
      </c>
      <c r="L870" s="36">
        <v>2765</v>
      </c>
      <c r="M870" s="73">
        <f t="shared" si="41"/>
        <v>246728.48</v>
      </c>
      <c r="N870" s="39">
        <v>234885.51</v>
      </c>
      <c r="O870" s="39">
        <v>11842.97</v>
      </c>
      <c r="P870" s="33">
        <v>0</v>
      </c>
    </row>
    <row r="871" spans="1:16" ht="24.95" customHeight="1" x14ac:dyDescent="0.2">
      <c r="A871" s="52" t="str">
        <f t="shared" si="39"/>
        <v>1441|1440011|201|2025|7346326000114|4002|9774</v>
      </c>
      <c r="B871" s="52" t="str">
        <f t="shared" si="40"/>
        <v>1441|1440011|201|2025|3030</v>
      </c>
      <c r="C871" s="36">
        <v>1441</v>
      </c>
      <c r="D871" s="36">
        <v>1440011</v>
      </c>
      <c r="E871" s="36">
        <v>201</v>
      </c>
      <c r="F871" s="36">
        <v>2025</v>
      </c>
      <c r="G871" s="36">
        <v>7346326000114</v>
      </c>
      <c r="H871" s="37" t="s">
        <v>255</v>
      </c>
      <c r="I871" s="36">
        <v>4002</v>
      </c>
      <c r="J871" s="36" t="s">
        <v>309</v>
      </c>
      <c r="K871" s="38">
        <v>45791</v>
      </c>
      <c r="L871" s="36">
        <v>3030</v>
      </c>
      <c r="M871" s="73">
        <f t="shared" si="41"/>
        <v>9774</v>
      </c>
      <c r="N871" s="39">
        <v>9304.85</v>
      </c>
      <c r="O871" s="39">
        <v>469.15</v>
      </c>
      <c r="P871" s="33">
        <v>0</v>
      </c>
    </row>
    <row r="872" spans="1:16" ht="24.95" customHeight="1" x14ac:dyDescent="0.2">
      <c r="A872" s="52" t="str">
        <f t="shared" si="39"/>
        <v>1441|1440011|201|2025|7346326000114|4002|250583,26</v>
      </c>
      <c r="B872" s="52" t="str">
        <f t="shared" si="40"/>
        <v>1441|1440011|201|2025|3512</v>
      </c>
      <c r="C872" s="36">
        <v>1441</v>
      </c>
      <c r="D872" s="36">
        <v>1440011</v>
      </c>
      <c r="E872" s="36">
        <v>201</v>
      </c>
      <c r="F872" s="36">
        <v>2025</v>
      </c>
      <c r="G872" s="36">
        <v>7346326000114</v>
      </c>
      <c r="H872" s="37" t="s">
        <v>255</v>
      </c>
      <c r="I872" s="36">
        <v>4002</v>
      </c>
      <c r="J872" s="36" t="s">
        <v>309</v>
      </c>
      <c r="K872" s="38">
        <v>45811</v>
      </c>
      <c r="L872" s="36">
        <v>3512</v>
      </c>
      <c r="M872" s="73">
        <f t="shared" si="41"/>
        <v>250583.26</v>
      </c>
      <c r="N872" s="39">
        <v>238555.26</v>
      </c>
      <c r="O872" s="39">
        <v>12028</v>
      </c>
      <c r="P872" s="33">
        <v>0</v>
      </c>
    </row>
    <row r="873" spans="1:16" ht="24.95" customHeight="1" x14ac:dyDescent="0.2">
      <c r="A873" s="52" t="str">
        <f t="shared" si="39"/>
        <v>1441|1440011|203|2025|16636540000104|4003|8275,8</v>
      </c>
      <c r="B873" s="52" t="str">
        <f t="shared" si="40"/>
        <v>1441|1440011|203|2025|2815</v>
      </c>
      <c r="C873" s="36">
        <v>1441</v>
      </c>
      <c r="D873" s="36">
        <v>1440011</v>
      </c>
      <c r="E873" s="36">
        <v>203</v>
      </c>
      <c r="F873" s="36">
        <v>2025</v>
      </c>
      <c r="G873" s="36">
        <v>16636540000104</v>
      </c>
      <c r="H873" s="37" t="s">
        <v>244</v>
      </c>
      <c r="I873" s="36">
        <v>4003</v>
      </c>
      <c r="J873" s="36" t="s">
        <v>309</v>
      </c>
      <c r="K873" s="38">
        <v>45785</v>
      </c>
      <c r="L873" s="36">
        <v>2815</v>
      </c>
      <c r="M873" s="73">
        <f t="shared" si="41"/>
        <v>8275.7999999999993</v>
      </c>
      <c r="N873" s="39">
        <v>7868.38</v>
      </c>
      <c r="O873" s="39">
        <v>407.42</v>
      </c>
      <c r="P873" s="33">
        <v>0</v>
      </c>
    </row>
    <row r="874" spans="1:16" ht="24.95" customHeight="1" x14ac:dyDescent="0.2">
      <c r="A874" s="52" t="str">
        <f t="shared" si="39"/>
        <v>1441|1440011|203|2025|16636540000104|4003|133</v>
      </c>
      <c r="B874" s="52" t="str">
        <f t="shared" si="40"/>
        <v>1441|1440011|203|2025|2817</v>
      </c>
      <c r="C874" s="36">
        <v>1441</v>
      </c>
      <c r="D874" s="36">
        <v>1440011</v>
      </c>
      <c r="E874" s="36">
        <v>203</v>
      </c>
      <c r="F874" s="36">
        <v>2025</v>
      </c>
      <c r="G874" s="36">
        <v>16636540000104</v>
      </c>
      <c r="H874" s="37" t="s">
        <v>244</v>
      </c>
      <c r="I874" s="36">
        <v>4003</v>
      </c>
      <c r="J874" s="36" t="s">
        <v>309</v>
      </c>
      <c r="K874" s="38">
        <v>45785</v>
      </c>
      <c r="L874" s="36">
        <v>2817</v>
      </c>
      <c r="M874" s="73">
        <f t="shared" si="41"/>
        <v>133</v>
      </c>
      <c r="N874" s="39">
        <v>126.28</v>
      </c>
      <c r="O874" s="39">
        <v>6.72</v>
      </c>
      <c r="P874" s="33">
        <v>0</v>
      </c>
    </row>
    <row r="875" spans="1:16" ht="24.95" customHeight="1" x14ac:dyDescent="0.2">
      <c r="A875" s="52" t="str">
        <f t="shared" si="39"/>
        <v>1441|1440011|203|2025|16636540000104|4003|7847,97</v>
      </c>
      <c r="B875" s="52" t="str">
        <f t="shared" si="40"/>
        <v>1441|1440011|203|2025|3277</v>
      </c>
      <c r="C875" s="36">
        <v>1441</v>
      </c>
      <c r="D875" s="36">
        <v>1440011</v>
      </c>
      <c r="E875" s="36">
        <v>203</v>
      </c>
      <c r="F875" s="36">
        <v>2025</v>
      </c>
      <c r="G875" s="36">
        <v>16636540000104</v>
      </c>
      <c r="H875" s="37" t="s">
        <v>244</v>
      </c>
      <c r="I875" s="36">
        <v>4003</v>
      </c>
      <c r="J875" s="36" t="s">
        <v>309</v>
      </c>
      <c r="K875" s="38">
        <v>45804</v>
      </c>
      <c r="L875" s="36">
        <v>3277</v>
      </c>
      <c r="M875" s="73">
        <f t="shared" si="41"/>
        <v>7847.97</v>
      </c>
      <c r="N875" s="39">
        <v>7847.97</v>
      </c>
      <c r="O875" s="39">
        <v>0</v>
      </c>
      <c r="P875" s="33">
        <v>0</v>
      </c>
    </row>
    <row r="876" spans="1:16" ht="24.95" customHeight="1" x14ac:dyDescent="0.2">
      <c r="A876" s="52" t="str">
        <f t="shared" si="39"/>
        <v>1441|1440011|204|2025|16636540000104|4003|36973,95</v>
      </c>
      <c r="B876" s="52" t="str">
        <f t="shared" si="40"/>
        <v>1441|1440011|204|2025|2813</v>
      </c>
      <c r="C876" s="36">
        <v>1441</v>
      </c>
      <c r="D876" s="36">
        <v>1440011</v>
      </c>
      <c r="E876" s="36">
        <v>204</v>
      </c>
      <c r="F876" s="36">
        <v>2025</v>
      </c>
      <c r="G876" s="36">
        <v>16636540000104</v>
      </c>
      <c r="H876" s="37" t="s">
        <v>244</v>
      </c>
      <c r="I876" s="36">
        <v>4003</v>
      </c>
      <c r="J876" s="36" t="s">
        <v>309</v>
      </c>
      <c r="K876" s="38">
        <v>45785</v>
      </c>
      <c r="L876" s="36">
        <v>2813</v>
      </c>
      <c r="M876" s="73">
        <f t="shared" si="41"/>
        <v>36973.950000000004</v>
      </c>
      <c r="N876" s="39">
        <v>35153.69</v>
      </c>
      <c r="O876" s="39">
        <v>1820.26</v>
      </c>
      <c r="P876" s="33">
        <v>0</v>
      </c>
    </row>
    <row r="877" spans="1:16" ht="24.95" customHeight="1" x14ac:dyDescent="0.2">
      <c r="A877" s="52" t="str">
        <f t="shared" si="39"/>
        <v>1441|1440011|204|2025|16636540000104|4003|36973,95</v>
      </c>
      <c r="B877" s="52" t="str">
        <f t="shared" si="40"/>
        <v>1441|1440011|204|2025|3279</v>
      </c>
      <c r="C877" s="36">
        <v>1441</v>
      </c>
      <c r="D877" s="36">
        <v>1440011</v>
      </c>
      <c r="E877" s="36">
        <v>204</v>
      </c>
      <c r="F877" s="36">
        <v>2025</v>
      </c>
      <c r="G877" s="36">
        <v>16636540000104</v>
      </c>
      <c r="H877" s="37" t="s">
        <v>244</v>
      </c>
      <c r="I877" s="36">
        <v>4003</v>
      </c>
      <c r="J877" s="36" t="s">
        <v>309</v>
      </c>
      <c r="K877" s="38">
        <v>45804</v>
      </c>
      <c r="L877" s="36">
        <v>3279</v>
      </c>
      <c r="M877" s="73">
        <f t="shared" si="41"/>
        <v>36973.949999999997</v>
      </c>
      <c r="N877" s="39">
        <v>36973.949999999997</v>
      </c>
      <c r="O877" s="39">
        <v>0</v>
      </c>
      <c r="P877" s="33">
        <v>0</v>
      </c>
    </row>
    <row r="878" spans="1:16" ht="24.95" customHeight="1" x14ac:dyDescent="0.2">
      <c r="A878" s="52" t="str">
        <f t="shared" si="39"/>
        <v>1441|1440011|205|2025|12723002000198|3920|4000</v>
      </c>
      <c r="B878" s="52" t="str">
        <f t="shared" si="40"/>
        <v>1441|1440011|205|2025|2984</v>
      </c>
      <c r="C878" s="36">
        <v>1441</v>
      </c>
      <c r="D878" s="36">
        <v>1440011</v>
      </c>
      <c r="E878" s="36">
        <v>205</v>
      </c>
      <c r="F878" s="36">
        <v>2025</v>
      </c>
      <c r="G878" s="36">
        <v>12723002000198</v>
      </c>
      <c r="H878" s="37" t="s">
        <v>256</v>
      </c>
      <c r="I878" s="36">
        <v>3920</v>
      </c>
      <c r="J878" s="36" t="s">
        <v>313</v>
      </c>
      <c r="K878" s="38">
        <v>45790</v>
      </c>
      <c r="L878" s="36">
        <v>2984</v>
      </c>
      <c r="M878" s="73">
        <f t="shared" si="41"/>
        <v>4000</v>
      </c>
      <c r="N878" s="39">
        <v>3808</v>
      </c>
      <c r="O878" s="39">
        <v>192</v>
      </c>
      <c r="P878" s="33">
        <v>0</v>
      </c>
    </row>
    <row r="879" spans="1:16" ht="24.95" customHeight="1" x14ac:dyDescent="0.2">
      <c r="A879" s="52" t="str">
        <f t="shared" si="39"/>
        <v>1441|1440011|205|2025|12723002000198|3920|4000</v>
      </c>
      <c r="B879" s="52" t="str">
        <f t="shared" si="40"/>
        <v>1441|1440011|205|2025|3636</v>
      </c>
      <c r="C879" s="36">
        <v>1441</v>
      </c>
      <c r="D879" s="36">
        <v>1440011</v>
      </c>
      <c r="E879" s="36">
        <v>205</v>
      </c>
      <c r="F879" s="36">
        <v>2025</v>
      </c>
      <c r="G879" s="36">
        <v>12723002000198</v>
      </c>
      <c r="H879" s="37" t="s">
        <v>256</v>
      </c>
      <c r="I879" s="36">
        <v>3920</v>
      </c>
      <c r="J879" s="36" t="s">
        <v>313</v>
      </c>
      <c r="K879" s="38">
        <v>45817</v>
      </c>
      <c r="L879" s="36">
        <v>3636</v>
      </c>
      <c r="M879" s="73">
        <f t="shared" si="41"/>
        <v>4000</v>
      </c>
      <c r="N879" s="39">
        <v>3808</v>
      </c>
      <c r="O879" s="39">
        <v>192</v>
      </c>
      <c r="P879" s="33">
        <v>0</v>
      </c>
    </row>
    <row r="880" spans="1:16" ht="24.95" customHeight="1" x14ac:dyDescent="0.2">
      <c r="A880" s="52" t="str">
        <f t="shared" si="39"/>
        <v>1441|1440011|206|2025|81243735000148|4002|25878,91</v>
      </c>
      <c r="B880" s="52" t="str">
        <f t="shared" si="40"/>
        <v>1441|1440011|206|2025|3035</v>
      </c>
      <c r="C880" s="36">
        <v>1441</v>
      </c>
      <c r="D880" s="36">
        <v>1440011</v>
      </c>
      <c r="E880" s="36">
        <v>206</v>
      </c>
      <c r="F880" s="36">
        <v>2025</v>
      </c>
      <c r="G880" s="36">
        <v>81243735000148</v>
      </c>
      <c r="H880" s="37" t="s">
        <v>257</v>
      </c>
      <c r="I880" s="36">
        <v>4002</v>
      </c>
      <c r="J880" s="36" t="s">
        <v>309</v>
      </c>
      <c r="K880" s="38">
        <v>45791</v>
      </c>
      <c r="L880" s="36">
        <v>3035</v>
      </c>
      <c r="M880" s="73">
        <f t="shared" si="41"/>
        <v>25878.91</v>
      </c>
      <c r="N880" s="39">
        <v>24636.720000000001</v>
      </c>
      <c r="O880" s="39">
        <v>1242.19</v>
      </c>
      <c r="P880" s="33">
        <v>0</v>
      </c>
    </row>
    <row r="881" spans="1:16" ht="24.95" customHeight="1" x14ac:dyDescent="0.2">
      <c r="A881" s="52" t="str">
        <f t="shared" si="39"/>
        <v>1441|1440011|206|2025|81243735000148|4002|24802,92</v>
      </c>
      <c r="B881" s="52" t="str">
        <f t="shared" si="40"/>
        <v>1441|1440011|206|2025|3336</v>
      </c>
      <c r="C881" s="36">
        <v>1441</v>
      </c>
      <c r="D881" s="36">
        <v>1440011</v>
      </c>
      <c r="E881" s="36">
        <v>206</v>
      </c>
      <c r="F881" s="36">
        <v>2025</v>
      </c>
      <c r="G881" s="36">
        <v>81243735000148</v>
      </c>
      <c r="H881" s="37" t="s">
        <v>257</v>
      </c>
      <c r="I881" s="36">
        <v>4002</v>
      </c>
      <c r="J881" s="36" t="s">
        <v>309</v>
      </c>
      <c r="K881" s="38">
        <v>45806</v>
      </c>
      <c r="L881" s="36">
        <v>3336</v>
      </c>
      <c r="M881" s="73">
        <f t="shared" si="41"/>
        <v>24802.920000000002</v>
      </c>
      <c r="N881" s="39">
        <v>23612.38</v>
      </c>
      <c r="O881" s="39">
        <v>1190.54</v>
      </c>
      <c r="P881" s="33">
        <v>0</v>
      </c>
    </row>
    <row r="882" spans="1:16" ht="24.95" customHeight="1" x14ac:dyDescent="0.2">
      <c r="A882" s="52" t="str">
        <f t="shared" si="39"/>
        <v>1441|1440011|207|2025|5381960000162|3921|15877,89</v>
      </c>
      <c r="B882" s="52" t="str">
        <f t="shared" si="40"/>
        <v>1441|1440011|207|2025|3058</v>
      </c>
      <c r="C882" s="36">
        <v>1441</v>
      </c>
      <c r="D882" s="36">
        <v>1440011</v>
      </c>
      <c r="E882" s="36">
        <v>207</v>
      </c>
      <c r="F882" s="36">
        <v>2025</v>
      </c>
      <c r="G882" s="36">
        <v>5381960000162</v>
      </c>
      <c r="H882" s="37" t="s">
        <v>258</v>
      </c>
      <c r="I882" s="36">
        <v>3921</v>
      </c>
      <c r="J882" s="36" t="s">
        <v>313</v>
      </c>
      <c r="K882" s="38">
        <v>45792</v>
      </c>
      <c r="L882" s="36">
        <v>3058</v>
      </c>
      <c r="M882" s="73">
        <f t="shared" si="41"/>
        <v>15877.89</v>
      </c>
      <c r="N882" s="39">
        <v>15877.89</v>
      </c>
      <c r="O882" s="39">
        <v>0</v>
      </c>
      <c r="P882" s="33">
        <v>0</v>
      </c>
    </row>
    <row r="883" spans="1:16" ht="24.95" customHeight="1" x14ac:dyDescent="0.2">
      <c r="A883" s="52" t="str">
        <f t="shared" si="39"/>
        <v>1441|1440011|209|2025|18745455000100|3999|491,37</v>
      </c>
      <c r="B883" s="52" t="str">
        <f t="shared" si="40"/>
        <v>1441|1440011|209|2025|3210</v>
      </c>
      <c r="C883" s="36">
        <v>1441</v>
      </c>
      <c r="D883" s="36">
        <v>1440011</v>
      </c>
      <c r="E883" s="36">
        <v>209</v>
      </c>
      <c r="F883" s="36">
        <v>2025</v>
      </c>
      <c r="G883" s="36">
        <v>18745455000100</v>
      </c>
      <c r="H883" s="37" t="s">
        <v>226</v>
      </c>
      <c r="I883" s="36">
        <v>3999</v>
      </c>
      <c r="J883" s="36" t="s">
        <v>313</v>
      </c>
      <c r="K883" s="38">
        <v>45797</v>
      </c>
      <c r="L883" s="36">
        <v>3210</v>
      </c>
      <c r="M883" s="73">
        <f t="shared" si="41"/>
        <v>491.37</v>
      </c>
      <c r="N883" s="39">
        <v>491.37</v>
      </c>
      <c r="O883" s="39">
        <v>0</v>
      </c>
      <c r="P883" s="33">
        <v>0</v>
      </c>
    </row>
    <row r="884" spans="1:16" ht="24.95" customHeight="1" x14ac:dyDescent="0.2">
      <c r="A884" s="52" t="str">
        <f t="shared" si="39"/>
        <v>1441|1440011|211|2025|5381960000162|3921|1059,82</v>
      </c>
      <c r="B884" s="52" t="str">
        <f t="shared" si="40"/>
        <v>1441|1440011|211|2025|3085</v>
      </c>
      <c r="C884" s="36">
        <v>1441</v>
      </c>
      <c r="D884" s="36">
        <v>1440011</v>
      </c>
      <c r="E884" s="36">
        <v>211</v>
      </c>
      <c r="F884" s="36">
        <v>2025</v>
      </c>
      <c r="G884" s="36">
        <v>5381960000162</v>
      </c>
      <c r="H884" s="37" t="s">
        <v>258</v>
      </c>
      <c r="I884" s="36">
        <v>3921</v>
      </c>
      <c r="J884" s="36" t="s">
        <v>313</v>
      </c>
      <c r="K884" s="38">
        <v>45793</v>
      </c>
      <c r="L884" s="36">
        <v>3085</v>
      </c>
      <c r="M884" s="73">
        <f t="shared" si="41"/>
        <v>1059.82</v>
      </c>
      <c r="N884" s="39">
        <v>1059.82</v>
      </c>
      <c r="O884" s="39">
        <v>0</v>
      </c>
      <c r="P884" s="33">
        <v>0</v>
      </c>
    </row>
    <row r="885" spans="1:16" ht="24.95" customHeight="1" x14ac:dyDescent="0.2">
      <c r="A885" s="52" t="str">
        <f t="shared" si="39"/>
        <v>1441|1440011|212|2025|22884260000100|3921|11447,36</v>
      </c>
      <c r="B885" s="52" t="str">
        <f t="shared" si="40"/>
        <v>1441|1440011|212|2025|2819</v>
      </c>
      <c r="C885" s="36">
        <v>1441</v>
      </c>
      <c r="D885" s="36">
        <v>1440011</v>
      </c>
      <c r="E885" s="36">
        <v>212</v>
      </c>
      <c r="F885" s="36">
        <v>2025</v>
      </c>
      <c r="G885" s="36">
        <v>22884260000100</v>
      </c>
      <c r="H885" s="37" t="s">
        <v>183</v>
      </c>
      <c r="I885" s="36">
        <v>3921</v>
      </c>
      <c r="J885" s="36" t="s">
        <v>313</v>
      </c>
      <c r="K885" s="38">
        <v>45786</v>
      </c>
      <c r="L885" s="36">
        <v>2819</v>
      </c>
      <c r="M885" s="73">
        <f t="shared" si="41"/>
        <v>11447.36</v>
      </c>
      <c r="N885" s="39">
        <v>11447.36</v>
      </c>
      <c r="O885" s="39">
        <v>0</v>
      </c>
      <c r="P885" s="33">
        <v>0</v>
      </c>
    </row>
    <row r="886" spans="1:16" ht="24.95" customHeight="1" x14ac:dyDescent="0.2">
      <c r="A886" s="52" t="str">
        <f t="shared" si="39"/>
        <v>1441|1440011|212|2025|22884260000100|3921|11447,36</v>
      </c>
      <c r="B886" s="52" t="str">
        <f t="shared" si="40"/>
        <v>1441|1440011|212|2025|3750</v>
      </c>
      <c r="C886" s="36">
        <v>1441</v>
      </c>
      <c r="D886" s="36">
        <v>1440011</v>
      </c>
      <c r="E886" s="36">
        <v>212</v>
      </c>
      <c r="F886" s="36">
        <v>2025</v>
      </c>
      <c r="G886" s="36">
        <v>22884260000100</v>
      </c>
      <c r="H886" s="37" t="s">
        <v>183</v>
      </c>
      <c r="I886" s="36">
        <v>3921</v>
      </c>
      <c r="J886" s="36" t="s">
        <v>313</v>
      </c>
      <c r="K886" s="38">
        <v>45818</v>
      </c>
      <c r="L886" s="36">
        <v>3750</v>
      </c>
      <c r="M886" s="73">
        <f t="shared" si="41"/>
        <v>11447.36</v>
      </c>
      <c r="N886" s="39">
        <v>11447.36</v>
      </c>
      <c r="O886" s="39">
        <v>0</v>
      </c>
      <c r="P886" s="33">
        <v>0</v>
      </c>
    </row>
    <row r="887" spans="1:16" ht="24.95" customHeight="1" x14ac:dyDescent="0.2">
      <c r="A887" s="52" t="str">
        <f t="shared" si="39"/>
        <v>1441|1440011|213|2025|21103315000134|3903|16614,5</v>
      </c>
      <c r="B887" s="52" t="str">
        <f t="shared" si="40"/>
        <v>1441|1440011|213|2025|3077</v>
      </c>
      <c r="C887" s="36">
        <v>1441</v>
      </c>
      <c r="D887" s="36">
        <v>1440011</v>
      </c>
      <c r="E887" s="36">
        <v>213</v>
      </c>
      <c r="F887" s="36">
        <v>2025</v>
      </c>
      <c r="G887" s="36">
        <v>21103315000134</v>
      </c>
      <c r="H887" s="37" t="s">
        <v>259</v>
      </c>
      <c r="I887" s="36">
        <v>3903</v>
      </c>
      <c r="J887" s="36" t="s">
        <v>313</v>
      </c>
      <c r="K887" s="38">
        <v>45793</v>
      </c>
      <c r="L887" s="36">
        <v>3077</v>
      </c>
      <c r="M887" s="73">
        <f t="shared" si="41"/>
        <v>16614.5</v>
      </c>
      <c r="N887" s="39">
        <v>16614.5</v>
      </c>
      <c r="O887" s="39">
        <v>0</v>
      </c>
      <c r="P887" s="33">
        <v>0</v>
      </c>
    </row>
    <row r="888" spans="1:16" ht="24.95" customHeight="1" x14ac:dyDescent="0.2">
      <c r="A888" s="52" t="str">
        <f t="shared" si="39"/>
        <v>1441|1440011|214|2025|28941803000160|3921|895,69</v>
      </c>
      <c r="B888" s="52" t="str">
        <f t="shared" si="40"/>
        <v>1441|1440011|214|2025|3213</v>
      </c>
      <c r="C888" s="36">
        <v>1441</v>
      </c>
      <c r="D888" s="36">
        <v>1440011</v>
      </c>
      <c r="E888" s="36">
        <v>214</v>
      </c>
      <c r="F888" s="36">
        <v>2025</v>
      </c>
      <c r="G888" s="36">
        <v>28941803000160</v>
      </c>
      <c r="H888" s="37" t="s">
        <v>260</v>
      </c>
      <c r="I888" s="36">
        <v>3921</v>
      </c>
      <c r="J888" s="36" t="s">
        <v>313</v>
      </c>
      <c r="K888" s="38">
        <v>45798</v>
      </c>
      <c r="L888" s="36">
        <v>3213</v>
      </c>
      <c r="M888" s="73">
        <f t="shared" si="41"/>
        <v>895.69</v>
      </c>
      <c r="N888" s="39">
        <v>895.69</v>
      </c>
      <c r="O888" s="39">
        <v>0</v>
      </c>
      <c r="P888" s="33">
        <v>0</v>
      </c>
    </row>
    <row r="889" spans="1:16" ht="24.95" customHeight="1" x14ac:dyDescent="0.2">
      <c r="A889" s="52" t="str">
        <f t="shared" si="39"/>
        <v>1441|1440011|215|2025|8486867000100|3920|12500</v>
      </c>
      <c r="B889" s="52" t="str">
        <f t="shared" si="40"/>
        <v>1441|1440011|215|2025|3013</v>
      </c>
      <c r="C889" s="36">
        <v>1441</v>
      </c>
      <c r="D889" s="36">
        <v>1440011</v>
      </c>
      <c r="E889" s="36">
        <v>215</v>
      </c>
      <c r="F889" s="36">
        <v>2025</v>
      </c>
      <c r="G889" s="36">
        <v>8486867000100</v>
      </c>
      <c r="H889" s="37" t="s">
        <v>261</v>
      </c>
      <c r="I889" s="36">
        <v>3920</v>
      </c>
      <c r="J889" s="36" t="s">
        <v>313</v>
      </c>
      <c r="K889" s="38">
        <v>45791</v>
      </c>
      <c r="L889" s="36">
        <v>3013</v>
      </c>
      <c r="M889" s="73">
        <f t="shared" si="41"/>
        <v>12500</v>
      </c>
      <c r="N889" s="39">
        <v>11900</v>
      </c>
      <c r="O889" s="39">
        <v>600</v>
      </c>
      <c r="P889" s="33">
        <v>0</v>
      </c>
    </row>
    <row r="890" spans="1:16" ht="24.95" customHeight="1" x14ac:dyDescent="0.2">
      <c r="A890" s="52" t="str">
        <f t="shared" si="39"/>
        <v>1441|1440011|215|2025|8486867000100|3920|12500</v>
      </c>
      <c r="B890" s="52" t="str">
        <f t="shared" si="40"/>
        <v>1441|1440011|215|2025|3627</v>
      </c>
      <c r="C890" s="36">
        <v>1441</v>
      </c>
      <c r="D890" s="36">
        <v>1440011</v>
      </c>
      <c r="E890" s="36">
        <v>215</v>
      </c>
      <c r="F890" s="36">
        <v>2025</v>
      </c>
      <c r="G890" s="36">
        <v>8486867000100</v>
      </c>
      <c r="H890" s="37" t="s">
        <v>261</v>
      </c>
      <c r="I890" s="36">
        <v>3920</v>
      </c>
      <c r="J890" s="36" t="s">
        <v>313</v>
      </c>
      <c r="K890" s="38">
        <v>45817</v>
      </c>
      <c r="L890" s="36">
        <v>3627</v>
      </c>
      <c r="M890" s="73">
        <f t="shared" si="41"/>
        <v>12500</v>
      </c>
      <c r="N890" s="39">
        <v>11900</v>
      </c>
      <c r="O890" s="39">
        <v>600</v>
      </c>
      <c r="P890" s="33">
        <v>0</v>
      </c>
    </row>
    <row r="891" spans="1:16" ht="24.95" customHeight="1" x14ac:dyDescent="0.2">
      <c r="A891" s="52" t="str">
        <f t="shared" si="39"/>
        <v>1441|1440011|216|2025|16630743000185|3921|22547,69</v>
      </c>
      <c r="B891" s="52" t="str">
        <f t="shared" si="40"/>
        <v>1441|1440011|216|2025|2810</v>
      </c>
      <c r="C891" s="36">
        <v>1441</v>
      </c>
      <c r="D891" s="36">
        <v>1440011</v>
      </c>
      <c r="E891" s="36">
        <v>216</v>
      </c>
      <c r="F891" s="36">
        <v>2025</v>
      </c>
      <c r="G891" s="36">
        <v>16630743000185</v>
      </c>
      <c r="H891" s="37" t="s">
        <v>262</v>
      </c>
      <c r="I891" s="36">
        <v>3921</v>
      </c>
      <c r="J891" s="36" t="s">
        <v>313</v>
      </c>
      <c r="K891" s="38">
        <v>45785</v>
      </c>
      <c r="L891" s="36">
        <v>2810</v>
      </c>
      <c r="M891" s="73">
        <f t="shared" si="41"/>
        <v>22547.69</v>
      </c>
      <c r="N891" s="39">
        <v>22547.69</v>
      </c>
      <c r="O891" s="39">
        <v>0</v>
      </c>
      <c r="P891" s="33">
        <v>0</v>
      </c>
    </row>
    <row r="892" spans="1:16" ht="24.95" customHeight="1" x14ac:dyDescent="0.2">
      <c r="A892" s="52" t="str">
        <f t="shared" si="39"/>
        <v>1441|1440011|216|2025|16630743000185|3921|2305,2</v>
      </c>
      <c r="B892" s="52" t="str">
        <f t="shared" si="40"/>
        <v>1441|1440011|216|2025|3264</v>
      </c>
      <c r="C892" s="36">
        <v>1441</v>
      </c>
      <c r="D892" s="36">
        <v>1440011</v>
      </c>
      <c r="E892" s="36">
        <v>216</v>
      </c>
      <c r="F892" s="36">
        <v>2025</v>
      </c>
      <c r="G892" s="36">
        <v>16630743000185</v>
      </c>
      <c r="H892" s="37" t="s">
        <v>262</v>
      </c>
      <c r="I892" s="36">
        <v>3921</v>
      </c>
      <c r="J892" s="36" t="s">
        <v>313</v>
      </c>
      <c r="K892" s="38">
        <v>45799</v>
      </c>
      <c r="L892" s="36">
        <v>3264</v>
      </c>
      <c r="M892" s="73">
        <f t="shared" si="41"/>
        <v>2305.1999999999998</v>
      </c>
      <c r="N892" s="39">
        <v>2305.1999999999998</v>
      </c>
      <c r="O892" s="39">
        <v>0</v>
      </c>
      <c r="P892" s="33">
        <v>0</v>
      </c>
    </row>
    <row r="893" spans="1:16" ht="24.95" customHeight="1" x14ac:dyDescent="0.2">
      <c r="A893" s="52" t="str">
        <f t="shared" si="39"/>
        <v>1441|1440011|216|2025|16630743000185|3921|22547,69</v>
      </c>
      <c r="B893" s="52" t="str">
        <f t="shared" si="40"/>
        <v>1441|1440011|216|2025|3560</v>
      </c>
      <c r="C893" s="36">
        <v>1441</v>
      </c>
      <c r="D893" s="36">
        <v>1440011</v>
      </c>
      <c r="E893" s="36">
        <v>216</v>
      </c>
      <c r="F893" s="36">
        <v>2025</v>
      </c>
      <c r="G893" s="36">
        <v>16630743000185</v>
      </c>
      <c r="H893" s="37" t="s">
        <v>262</v>
      </c>
      <c r="I893" s="36">
        <v>3921</v>
      </c>
      <c r="J893" s="36" t="s">
        <v>313</v>
      </c>
      <c r="K893" s="38">
        <v>45811</v>
      </c>
      <c r="L893" s="36">
        <v>3560</v>
      </c>
      <c r="M893" s="73">
        <f t="shared" si="41"/>
        <v>22547.69</v>
      </c>
      <c r="N893" s="39">
        <v>22547.69</v>
      </c>
      <c r="O893" s="39">
        <v>0</v>
      </c>
      <c r="P893" s="33">
        <v>0</v>
      </c>
    </row>
    <row r="894" spans="1:16" ht="24.95" customHeight="1" x14ac:dyDescent="0.2">
      <c r="A894" s="52" t="str">
        <f t="shared" si="39"/>
        <v>1441|1440011|217|2025|8458633000150|3921|250</v>
      </c>
      <c r="B894" s="52" t="str">
        <f t="shared" si="40"/>
        <v>1441|1440011|217|2025|2708</v>
      </c>
      <c r="C894" s="36">
        <v>1441</v>
      </c>
      <c r="D894" s="36">
        <v>1440011</v>
      </c>
      <c r="E894" s="36">
        <v>217</v>
      </c>
      <c r="F894" s="36">
        <v>2025</v>
      </c>
      <c r="G894" s="36">
        <v>8458633000150</v>
      </c>
      <c r="H894" s="37" t="s">
        <v>263</v>
      </c>
      <c r="I894" s="36">
        <v>3921</v>
      </c>
      <c r="J894" s="36" t="s">
        <v>313</v>
      </c>
      <c r="K894" s="38">
        <v>45784</v>
      </c>
      <c r="L894" s="36">
        <v>2708</v>
      </c>
      <c r="M894" s="73">
        <f t="shared" si="41"/>
        <v>250</v>
      </c>
      <c r="N894" s="39">
        <v>250</v>
      </c>
      <c r="O894" s="39">
        <v>0</v>
      </c>
      <c r="P894" s="33">
        <v>0</v>
      </c>
    </row>
    <row r="895" spans="1:16" ht="24.95" customHeight="1" x14ac:dyDescent="0.2">
      <c r="A895" s="52" t="str">
        <f t="shared" si="39"/>
        <v>1441|1440011|218|2024|5666393000190|3305|69,82</v>
      </c>
      <c r="B895" s="52" t="str">
        <f t="shared" si="40"/>
        <v>1441|1440011|218|2024|3080</v>
      </c>
      <c r="C895" s="36">
        <v>1441</v>
      </c>
      <c r="D895" s="36">
        <v>1440011</v>
      </c>
      <c r="E895" s="36">
        <v>218</v>
      </c>
      <c r="F895" s="36">
        <v>2024</v>
      </c>
      <c r="G895" s="36">
        <v>5666393000190</v>
      </c>
      <c r="H895" s="37" t="s">
        <v>282</v>
      </c>
      <c r="I895" s="36">
        <v>3305</v>
      </c>
      <c r="J895" s="36" t="s">
        <v>312</v>
      </c>
      <c r="K895" s="38">
        <v>45793</v>
      </c>
      <c r="L895" s="36">
        <v>3080</v>
      </c>
      <c r="M895" s="73">
        <f t="shared" si="41"/>
        <v>69.819999999999993</v>
      </c>
      <c r="N895" s="39">
        <v>69.819999999999993</v>
      </c>
      <c r="O895" s="39">
        <v>0</v>
      </c>
      <c r="P895" s="33">
        <v>0</v>
      </c>
    </row>
    <row r="896" spans="1:16" ht="24.95" customHeight="1" x14ac:dyDescent="0.2">
      <c r="A896" s="52" t="str">
        <f t="shared" si="39"/>
        <v>1441|1440011|218|2025|8458633000150|3921|600</v>
      </c>
      <c r="B896" s="52" t="str">
        <f t="shared" si="40"/>
        <v>1441|1440011|218|2025|2677</v>
      </c>
      <c r="C896" s="36">
        <v>1441</v>
      </c>
      <c r="D896" s="36">
        <v>1440011</v>
      </c>
      <c r="E896" s="36">
        <v>218</v>
      </c>
      <c r="F896" s="36">
        <v>2025</v>
      </c>
      <c r="G896" s="36">
        <v>8458633000150</v>
      </c>
      <c r="H896" s="37" t="s">
        <v>263</v>
      </c>
      <c r="I896" s="36">
        <v>3921</v>
      </c>
      <c r="J896" s="36" t="s">
        <v>313</v>
      </c>
      <c r="K896" s="38">
        <v>45783</v>
      </c>
      <c r="L896" s="36">
        <v>2677</v>
      </c>
      <c r="M896" s="73">
        <f t="shared" si="41"/>
        <v>600</v>
      </c>
      <c r="N896" s="39">
        <v>600</v>
      </c>
      <c r="O896" s="39">
        <v>0</v>
      </c>
      <c r="P896" s="33">
        <v>0</v>
      </c>
    </row>
    <row r="897" spans="1:16" ht="24.95" customHeight="1" x14ac:dyDescent="0.2">
      <c r="A897" s="52" t="str">
        <f t="shared" si="39"/>
        <v>1441|1440011|219|2025|8458633000150|3921|707,14</v>
      </c>
      <c r="B897" s="52" t="str">
        <f t="shared" si="40"/>
        <v>1441|1440011|219|2025|2715</v>
      </c>
      <c r="C897" s="36">
        <v>1441</v>
      </c>
      <c r="D897" s="36">
        <v>1440011</v>
      </c>
      <c r="E897" s="36">
        <v>219</v>
      </c>
      <c r="F897" s="36">
        <v>2025</v>
      </c>
      <c r="G897" s="36">
        <v>8458633000150</v>
      </c>
      <c r="H897" s="37" t="s">
        <v>263</v>
      </c>
      <c r="I897" s="36">
        <v>3921</v>
      </c>
      <c r="J897" s="36" t="s">
        <v>313</v>
      </c>
      <c r="K897" s="38">
        <v>45784</v>
      </c>
      <c r="L897" s="36">
        <v>2715</v>
      </c>
      <c r="M897" s="73">
        <f t="shared" si="41"/>
        <v>707.14</v>
      </c>
      <c r="N897" s="39">
        <v>707.14</v>
      </c>
      <c r="O897" s="39">
        <v>0</v>
      </c>
      <c r="P897" s="33">
        <v>0</v>
      </c>
    </row>
    <row r="898" spans="1:16" ht="24.95" customHeight="1" x14ac:dyDescent="0.2">
      <c r="A898" s="52" t="str">
        <f t="shared" si="39"/>
        <v>1441|1440011|220|2025|28309420000173|3921|591,39</v>
      </c>
      <c r="B898" s="52" t="str">
        <f t="shared" si="40"/>
        <v>1441|1440011|220|2025|2934</v>
      </c>
      <c r="C898" s="36">
        <v>1441</v>
      </c>
      <c r="D898" s="36">
        <v>1440011</v>
      </c>
      <c r="E898" s="36">
        <v>220</v>
      </c>
      <c r="F898" s="36">
        <v>2025</v>
      </c>
      <c r="G898" s="36">
        <v>28309420000173</v>
      </c>
      <c r="H898" s="37" t="s">
        <v>264</v>
      </c>
      <c r="I898" s="36">
        <v>3921</v>
      </c>
      <c r="J898" s="36" t="s">
        <v>313</v>
      </c>
      <c r="K898" s="38">
        <v>45790</v>
      </c>
      <c r="L898" s="36">
        <v>2934</v>
      </c>
      <c r="M898" s="73">
        <f t="shared" si="41"/>
        <v>591.39</v>
      </c>
      <c r="N898" s="39">
        <v>591.39</v>
      </c>
      <c r="O898" s="39">
        <v>0</v>
      </c>
      <c r="P898" s="33">
        <v>0</v>
      </c>
    </row>
    <row r="899" spans="1:16" ht="24.95" customHeight="1" x14ac:dyDescent="0.2">
      <c r="A899" s="52" t="str">
        <f t="shared" si="39"/>
        <v>1441|1440011|221|2025|32879576000167|3931|6117,98</v>
      </c>
      <c r="B899" s="52" t="str">
        <f t="shared" si="40"/>
        <v>1441|1440011|221|2025|3219</v>
      </c>
      <c r="C899" s="36">
        <v>1441</v>
      </c>
      <c r="D899" s="36">
        <v>1440011</v>
      </c>
      <c r="E899" s="36">
        <v>221</v>
      </c>
      <c r="F899" s="36">
        <v>2025</v>
      </c>
      <c r="G899" s="36">
        <v>32879576000167</v>
      </c>
      <c r="H899" s="37" t="s">
        <v>267</v>
      </c>
      <c r="I899" s="36">
        <v>3931</v>
      </c>
      <c r="J899" s="36" t="s">
        <v>313</v>
      </c>
      <c r="K899" s="38">
        <v>45798</v>
      </c>
      <c r="L899" s="36">
        <v>3219</v>
      </c>
      <c r="M899" s="73">
        <f t="shared" si="41"/>
        <v>6117.98</v>
      </c>
      <c r="N899" s="39">
        <v>6117.98</v>
      </c>
      <c r="O899" s="39">
        <v>0</v>
      </c>
      <c r="P899" s="33">
        <v>0</v>
      </c>
    </row>
    <row r="900" spans="1:16" ht="24.95" customHeight="1" x14ac:dyDescent="0.2">
      <c r="A900" s="52" t="str">
        <f t="shared" si="39"/>
        <v>1441|1440011|221|2025|32879576000167|3931|2293,97</v>
      </c>
      <c r="B900" s="52" t="str">
        <f t="shared" si="40"/>
        <v>1441|1440011|221|2025|3477</v>
      </c>
      <c r="C900" s="36">
        <v>1441</v>
      </c>
      <c r="D900" s="36">
        <v>1440011</v>
      </c>
      <c r="E900" s="36">
        <v>221</v>
      </c>
      <c r="F900" s="36">
        <v>2025</v>
      </c>
      <c r="G900" s="36">
        <v>32879576000167</v>
      </c>
      <c r="H900" s="37" t="s">
        <v>267</v>
      </c>
      <c r="I900" s="36">
        <v>3931</v>
      </c>
      <c r="J900" s="36" t="s">
        <v>313</v>
      </c>
      <c r="K900" s="38">
        <v>45810</v>
      </c>
      <c r="L900" s="36">
        <v>3477</v>
      </c>
      <c r="M900" s="73">
        <f t="shared" si="41"/>
        <v>2293.9699999999998</v>
      </c>
      <c r="N900" s="39">
        <v>2293.9699999999998</v>
      </c>
      <c r="O900" s="39">
        <v>0</v>
      </c>
      <c r="P900" s="33">
        <v>0</v>
      </c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1441|1440011|222|2025|7290137000177|3999|7566,75</v>
      </c>
      <c r="B901" s="52" t="str">
        <f t="shared" ref="B901:B964" si="43">C901&amp;"|"&amp;D901&amp;"|"&amp;E901&amp;"|"&amp;F901&amp;"|"&amp;L901</f>
        <v>1441|1440011|222|2025|2909</v>
      </c>
      <c r="C901" s="36">
        <v>1441</v>
      </c>
      <c r="D901" s="36">
        <v>1440011</v>
      </c>
      <c r="E901" s="36">
        <v>222</v>
      </c>
      <c r="F901" s="36">
        <v>2025</v>
      </c>
      <c r="G901" s="36">
        <v>7290137000177</v>
      </c>
      <c r="H901" s="37" t="s">
        <v>268</v>
      </c>
      <c r="I901" s="36">
        <v>3999</v>
      </c>
      <c r="J901" s="36" t="s">
        <v>313</v>
      </c>
      <c r="K901" s="38">
        <v>45789</v>
      </c>
      <c r="L901" s="36">
        <v>2909</v>
      </c>
      <c r="M901" s="73">
        <f t="shared" si="41"/>
        <v>7566.75</v>
      </c>
      <c r="N901" s="39">
        <v>7566.75</v>
      </c>
      <c r="O901" s="39">
        <v>0</v>
      </c>
      <c r="P901" s="33">
        <v>0</v>
      </c>
    </row>
    <row r="902" spans="1:16" ht="24.95" customHeight="1" x14ac:dyDescent="0.2">
      <c r="A902" s="52" t="str">
        <f t="shared" si="42"/>
        <v>1441|1440011|224|2025|21920437000113|3921|810,81</v>
      </c>
      <c r="B902" s="52" t="str">
        <f t="shared" si="43"/>
        <v>1441|1440011|224|2025|3181</v>
      </c>
      <c r="C902" s="36">
        <v>1441</v>
      </c>
      <c r="D902" s="36">
        <v>1440011</v>
      </c>
      <c r="E902" s="36">
        <v>224</v>
      </c>
      <c r="F902" s="36">
        <v>2025</v>
      </c>
      <c r="G902" s="36">
        <v>21920437000113</v>
      </c>
      <c r="H902" s="37" t="s">
        <v>216</v>
      </c>
      <c r="I902" s="36">
        <v>3921</v>
      </c>
      <c r="J902" s="36" t="s">
        <v>313</v>
      </c>
      <c r="K902" s="38">
        <v>45796</v>
      </c>
      <c r="L902" s="36">
        <v>3181</v>
      </c>
      <c r="M902" s="73">
        <f t="shared" ref="M902:M965" si="44">N902+O902</f>
        <v>810.81</v>
      </c>
      <c r="N902" s="39">
        <v>810.81</v>
      </c>
      <c r="O902" s="39">
        <v>0</v>
      </c>
      <c r="P902" s="33">
        <v>0</v>
      </c>
    </row>
    <row r="903" spans="1:16" ht="24.95" customHeight="1" x14ac:dyDescent="0.2">
      <c r="A903" s="52" t="str">
        <f t="shared" si="42"/>
        <v>1441|1440011|228|2025|7132995000193|3955|1916,51</v>
      </c>
      <c r="B903" s="52" t="str">
        <f t="shared" si="43"/>
        <v>1441|1440011|228|2025|3032</v>
      </c>
      <c r="C903" s="36">
        <v>1441</v>
      </c>
      <c r="D903" s="36">
        <v>1440011</v>
      </c>
      <c r="E903" s="36">
        <v>228</v>
      </c>
      <c r="F903" s="36">
        <v>2025</v>
      </c>
      <c r="G903" s="36">
        <v>7132995000193</v>
      </c>
      <c r="H903" s="37" t="s">
        <v>269</v>
      </c>
      <c r="I903" s="36">
        <v>3955</v>
      </c>
      <c r="J903" s="36" t="s">
        <v>313</v>
      </c>
      <c r="K903" s="38">
        <v>45791</v>
      </c>
      <c r="L903" s="36">
        <v>3032</v>
      </c>
      <c r="M903" s="73">
        <f t="shared" si="44"/>
        <v>1916.51</v>
      </c>
      <c r="N903" s="39">
        <v>1916.51</v>
      </c>
      <c r="O903" s="39">
        <v>0</v>
      </c>
      <c r="P903" s="33">
        <v>0</v>
      </c>
    </row>
    <row r="904" spans="1:16" ht="24.95" customHeight="1" x14ac:dyDescent="0.2">
      <c r="A904" s="52" t="str">
        <f t="shared" si="42"/>
        <v>1441|1440011|229|2025|34454477000169|3921|2837,16</v>
      </c>
      <c r="B904" s="52" t="str">
        <f t="shared" si="43"/>
        <v>1441|1440011|229|2025|2676</v>
      </c>
      <c r="C904" s="36">
        <v>1441</v>
      </c>
      <c r="D904" s="36">
        <v>1440011</v>
      </c>
      <c r="E904" s="36">
        <v>229</v>
      </c>
      <c r="F904" s="36">
        <v>2025</v>
      </c>
      <c r="G904" s="36">
        <v>34454477000169</v>
      </c>
      <c r="H904" s="37" t="s">
        <v>270</v>
      </c>
      <c r="I904" s="36">
        <v>3921</v>
      </c>
      <c r="J904" s="36" t="s">
        <v>313</v>
      </c>
      <c r="K904" s="38">
        <v>45783</v>
      </c>
      <c r="L904" s="36">
        <v>2676</v>
      </c>
      <c r="M904" s="73">
        <f t="shared" si="44"/>
        <v>2837.16</v>
      </c>
      <c r="N904" s="39">
        <v>2837.16</v>
      </c>
      <c r="O904" s="39">
        <v>0</v>
      </c>
      <c r="P904" s="33">
        <v>0</v>
      </c>
    </row>
    <row r="905" spans="1:16" ht="24.95" customHeight="1" x14ac:dyDescent="0.2">
      <c r="A905" s="52" t="str">
        <f t="shared" si="42"/>
        <v>1441|1440011|229|2025|34454477000169|3921|952</v>
      </c>
      <c r="B905" s="52" t="str">
        <f t="shared" si="43"/>
        <v>1441|1440011|229|2025|3223</v>
      </c>
      <c r="C905" s="36">
        <v>1441</v>
      </c>
      <c r="D905" s="36">
        <v>1440011</v>
      </c>
      <c r="E905" s="36">
        <v>229</v>
      </c>
      <c r="F905" s="36">
        <v>2025</v>
      </c>
      <c r="G905" s="36">
        <v>34454477000169</v>
      </c>
      <c r="H905" s="37" t="s">
        <v>270</v>
      </c>
      <c r="I905" s="36">
        <v>3921</v>
      </c>
      <c r="J905" s="36" t="s">
        <v>313</v>
      </c>
      <c r="K905" s="38">
        <v>45798</v>
      </c>
      <c r="L905" s="36">
        <v>3223</v>
      </c>
      <c r="M905" s="73">
        <f t="shared" si="44"/>
        <v>952</v>
      </c>
      <c r="N905" s="39">
        <v>952</v>
      </c>
      <c r="O905" s="39">
        <v>0</v>
      </c>
      <c r="P905" s="33">
        <v>0</v>
      </c>
    </row>
    <row r="906" spans="1:16" ht="24.95" customHeight="1" x14ac:dyDescent="0.2">
      <c r="A906" s="52" t="str">
        <f t="shared" si="42"/>
        <v>1441|1440011|229|2025|34454477000169|3921|2837,16</v>
      </c>
      <c r="B906" s="52" t="str">
        <f t="shared" si="43"/>
        <v>1441|1440011|229|2025|3561</v>
      </c>
      <c r="C906" s="36">
        <v>1441</v>
      </c>
      <c r="D906" s="36">
        <v>1440011</v>
      </c>
      <c r="E906" s="36">
        <v>229</v>
      </c>
      <c r="F906" s="36">
        <v>2025</v>
      </c>
      <c r="G906" s="36">
        <v>34454477000169</v>
      </c>
      <c r="H906" s="37" t="s">
        <v>270</v>
      </c>
      <c r="I906" s="36">
        <v>3921</v>
      </c>
      <c r="J906" s="36" t="s">
        <v>313</v>
      </c>
      <c r="K906" s="38">
        <v>45811</v>
      </c>
      <c r="L906" s="36">
        <v>3561</v>
      </c>
      <c r="M906" s="73">
        <f t="shared" si="44"/>
        <v>2837.16</v>
      </c>
      <c r="N906" s="39">
        <v>2837.16</v>
      </c>
      <c r="O906" s="39">
        <v>0</v>
      </c>
      <c r="P906" s="33">
        <v>0</v>
      </c>
    </row>
    <row r="907" spans="1:16" ht="24.95" customHeight="1" x14ac:dyDescent="0.2">
      <c r="A907" s="52" t="str">
        <f t="shared" si="42"/>
        <v>1441|1440011|230|2025|12057731000152|3922|17000</v>
      </c>
      <c r="B907" s="52" t="str">
        <f t="shared" si="43"/>
        <v>1441|1440011|230|2025|3310</v>
      </c>
      <c r="C907" s="36">
        <v>1441</v>
      </c>
      <c r="D907" s="36">
        <v>1440011</v>
      </c>
      <c r="E907" s="36">
        <v>230</v>
      </c>
      <c r="F907" s="36">
        <v>2025</v>
      </c>
      <c r="G907" s="36">
        <v>12057731000152</v>
      </c>
      <c r="H907" s="37" t="s">
        <v>271</v>
      </c>
      <c r="I907" s="36">
        <v>3922</v>
      </c>
      <c r="J907" s="36" t="s">
        <v>313</v>
      </c>
      <c r="K907" s="38">
        <v>45806</v>
      </c>
      <c r="L907" s="36">
        <v>3310</v>
      </c>
      <c r="M907" s="73">
        <f t="shared" si="44"/>
        <v>17000</v>
      </c>
      <c r="N907" s="39">
        <v>17000</v>
      </c>
      <c r="O907" s="39">
        <v>0</v>
      </c>
      <c r="P907" s="33">
        <v>0</v>
      </c>
    </row>
    <row r="908" spans="1:16" ht="24.95" customHeight="1" x14ac:dyDescent="0.2">
      <c r="A908" s="52" t="str">
        <f t="shared" si="42"/>
        <v>1441|1440011|231|2025|12057731000152|3921|20145</v>
      </c>
      <c r="B908" s="52" t="str">
        <f t="shared" si="43"/>
        <v>1441|1440011|231|2025|3316</v>
      </c>
      <c r="C908" s="36">
        <v>1441</v>
      </c>
      <c r="D908" s="36">
        <v>1440011</v>
      </c>
      <c r="E908" s="36">
        <v>231</v>
      </c>
      <c r="F908" s="36">
        <v>2025</v>
      </c>
      <c r="G908" s="36">
        <v>12057731000152</v>
      </c>
      <c r="H908" s="37" t="s">
        <v>271</v>
      </c>
      <c r="I908" s="36">
        <v>3921</v>
      </c>
      <c r="J908" s="36" t="s">
        <v>313</v>
      </c>
      <c r="K908" s="38">
        <v>45806</v>
      </c>
      <c r="L908" s="36">
        <v>3316</v>
      </c>
      <c r="M908" s="73">
        <f t="shared" si="44"/>
        <v>20145</v>
      </c>
      <c r="N908" s="39">
        <v>20145</v>
      </c>
      <c r="O908" s="39">
        <v>0</v>
      </c>
      <c r="P908" s="33">
        <v>0</v>
      </c>
    </row>
    <row r="909" spans="1:16" ht="24.95" customHeight="1" x14ac:dyDescent="0.2">
      <c r="A909" s="52" t="str">
        <f t="shared" si="42"/>
        <v>1441|1440011|233|2025|32100739000161|3920|11407,49</v>
      </c>
      <c r="B909" s="52" t="str">
        <f t="shared" si="43"/>
        <v>1441|1440011|233|2025|3025</v>
      </c>
      <c r="C909" s="36">
        <v>1441</v>
      </c>
      <c r="D909" s="36">
        <v>1440011</v>
      </c>
      <c r="E909" s="36">
        <v>233</v>
      </c>
      <c r="F909" s="36">
        <v>2025</v>
      </c>
      <c r="G909" s="36">
        <v>32100739000161</v>
      </c>
      <c r="H909" s="37" t="s">
        <v>272</v>
      </c>
      <c r="I909" s="36">
        <v>3920</v>
      </c>
      <c r="J909" s="36" t="s">
        <v>313</v>
      </c>
      <c r="K909" s="38">
        <v>45791</v>
      </c>
      <c r="L909" s="36">
        <v>3025</v>
      </c>
      <c r="M909" s="73">
        <f t="shared" si="44"/>
        <v>11407.49</v>
      </c>
      <c r="N909" s="39">
        <v>10859.93</v>
      </c>
      <c r="O909" s="39">
        <v>547.55999999999995</v>
      </c>
      <c r="P909" s="33">
        <v>0</v>
      </c>
    </row>
    <row r="910" spans="1:16" ht="24.95" customHeight="1" x14ac:dyDescent="0.2">
      <c r="A910" s="52" t="str">
        <f t="shared" si="42"/>
        <v>1441|1440011|233|2025|32100739000161|3920|11407,49</v>
      </c>
      <c r="B910" s="52" t="str">
        <f t="shared" si="43"/>
        <v>1441|1440011|233|2025|3631</v>
      </c>
      <c r="C910" s="36">
        <v>1441</v>
      </c>
      <c r="D910" s="36">
        <v>1440011</v>
      </c>
      <c r="E910" s="36">
        <v>233</v>
      </c>
      <c r="F910" s="36">
        <v>2025</v>
      </c>
      <c r="G910" s="36">
        <v>32100739000161</v>
      </c>
      <c r="H910" s="37" t="s">
        <v>272</v>
      </c>
      <c r="I910" s="36">
        <v>3920</v>
      </c>
      <c r="J910" s="36" t="s">
        <v>313</v>
      </c>
      <c r="K910" s="38">
        <v>45817</v>
      </c>
      <c r="L910" s="36">
        <v>3631</v>
      </c>
      <c r="M910" s="73">
        <f t="shared" si="44"/>
        <v>11407.49</v>
      </c>
      <c r="N910" s="39">
        <v>10859.93</v>
      </c>
      <c r="O910" s="39">
        <v>547.55999999999995</v>
      </c>
      <c r="P910" s="33">
        <v>0</v>
      </c>
    </row>
    <row r="911" spans="1:16" ht="24.95" customHeight="1" x14ac:dyDescent="0.2">
      <c r="A911" s="52" t="str">
        <f t="shared" si="42"/>
        <v>1441|1440011|234|2025|9256973000160|3920|10084,38</v>
      </c>
      <c r="B911" s="52" t="str">
        <f t="shared" si="43"/>
        <v>1441|1440011|234|2025|3012</v>
      </c>
      <c r="C911" s="36">
        <v>1441</v>
      </c>
      <c r="D911" s="36">
        <v>1440011</v>
      </c>
      <c r="E911" s="36">
        <v>234</v>
      </c>
      <c r="F911" s="36">
        <v>2025</v>
      </c>
      <c r="G911" s="36">
        <v>9256973000160</v>
      </c>
      <c r="H911" s="37" t="s">
        <v>273</v>
      </c>
      <c r="I911" s="36">
        <v>3920</v>
      </c>
      <c r="J911" s="36" t="s">
        <v>313</v>
      </c>
      <c r="K911" s="38">
        <v>45791</v>
      </c>
      <c r="L911" s="36">
        <v>3012</v>
      </c>
      <c r="M911" s="73">
        <f t="shared" si="44"/>
        <v>10084.379999999999</v>
      </c>
      <c r="N911" s="39">
        <v>9600.33</v>
      </c>
      <c r="O911" s="39">
        <v>484.05</v>
      </c>
      <c r="P911" s="33">
        <v>0</v>
      </c>
    </row>
    <row r="912" spans="1:16" ht="24.95" customHeight="1" x14ac:dyDescent="0.2">
      <c r="A912" s="52" t="str">
        <f t="shared" si="42"/>
        <v>1441|1440011|234|2025|9256973000160|3920|10084,38</v>
      </c>
      <c r="B912" s="52" t="str">
        <f t="shared" si="43"/>
        <v>1441|1440011|234|2025|3693</v>
      </c>
      <c r="C912" s="36">
        <v>1441</v>
      </c>
      <c r="D912" s="36">
        <v>1440011</v>
      </c>
      <c r="E912" s="36">
        <v>234</v>
      </c>
      <c r="F912" s="36">
        <v>2025</v>
      </c>
      <c r="G912" s="36">
        <v>9256973000160</v>
      </c>
      <c r="H912" s="37" t="s">
        <v>273</v>
      </c>
      <c r="I912" s="36">
        <v>3920</v>
      </c>
      <c r="J912" s="36" t="s">
        <v>313</v>
      </c>
      <c r="K912" s="38">
        <v>45818</v>
      </c>
      <c r="L912" s="36">
        <v>3693</v>
      </c>
      <c r="M912" s="73">
        <f t="shared" si="44"/>
        <v>10084.379999999999</v>
      </c>
      <c r="N912" s="39">
        <v>9600.33</v>
      </c>
      <c r="O912" s="39">
        <v>484.05</v>
      </c>
      <c r="P912" s="33">
        <v>0</v>
      </c>
    </row>
    <row r="913" spans="1:16" ht="24.95" customHeight="1" x14ac:dyDescent="0.2">
      <c r="A913" s="52" t="str">
        <f t="shared" si="42"/>
        <v>1441|1440011|236|2025|40574380000192|3920|194356,62</v>
      </c>
      <c r="B913" s="52" t="str">
        <f t="shared" si="43"/>
        <v>1441|1440011|236|2025|2980</v>
      </c>
      <c r="C913" s="36">
        <v>1441</v>
      </c>
      <c r="D913" s="36">
        <v>1440011</v>
      </c>
      <c r="E913" s="36">
        <v>236</v>
      </c>
      <c r="F913" s="36">
        <v>2025</v>
      </c>
      <c r="G913" s="36">
        <v>40574380000192</v>
      </c>
      <c r="H913" s="37" t="s">
        <v>274</v>
      </c>
      <c r="I913" s="36">
        <v>3920</v>
      </c>
      <c r="J913" s="36" t="s">
        <v>313</v>
      </c>
      <c r="K913" s="38">
        <v>45790</v>
      </c>
      <c r="L913" s="36">
        <v>2980</v>
      </c>
      <c r="M913" s="73">
        <f t="shared" si="44"/>
        <v>194356.62</v>
      </c>
      <c r="N913" s="39">
        <v>185027.5</v>
      </c>
      <c r="O913" s="39">
        <v>9329.1200000000008</v>
      </c>
      <c r="P913" s="33">
        <v>0</v>
      </c>
    </row>
    <row r="914" spans="1:16" ht="24.95" customHeight="1" x14ac:dyDescent="0.2">
      <c r="A914" s="52" t="str">
        <f t="shared" si="42"/>
        <v>1441|1440011|236|2025|40574380000192|3920|194356,62</v>
      </c>
      <c r="B914" s="52" t="str">
        <f t="shared" si="43"/>
        <v>1441|1440011|236|2025|3616</v>
      </c>
      <c r="C914" s="36">
        <v>1441</v>
      </c>
      <c r="D914" s="36">
        <v>1440011</v>
      </c>
      <c r="E914" s="36">
        <v>236</v>
      </c>
      <c r="F914" s="36">
        <v>2025</v>
      </c>
      <c r="G914" s="36">
        <v>40574380000192</v>
      </c>
      <c r="H914" s="37" t="s">
        <v>274</v>
      </c>
      <c r="I914" s="36">
        <v>3920</v>
      </c>
      <c r="J914" s="36" t="s">
        <v>313</v>
      </c>
      <c r="K914" s="38">
        <v>45817</v>
      </c>
      <c r="L914" s="36">
        <v>3616</v>
      </c>
      <c r="M914" s="73">
        <f t="shared" si="44"/>
        <v>194356.62</v>
      </c>
      <c r="N914" s="39">
        <v>185027.5</v>
      </c>
      <c r="O914" s="39">
        <v>9329.1200000000008</v>
      </c>
      <c r="P914" s="33">
        <v>0</v>
      </c>
    </row>
    <row r="915" spans="1:16" ht="24.95" customHeight="1" x14ac:dyDescent="0.2">
      <c r="A915" s="52" t="str">
        <f t="shared" si="42"/>
        <v>1441|1440011|237|2025|29315416000180|3920|2532,18</v>
      </c>
      <c r="B915" s="52" t="str">
        <f t="shared" si="43"/>
        <v>1441|1440011|237|2025|3020</v>
      </c>
      <c r="C915" s="36">
        <v>1441</v>
      </c>
      <c r="D915" s="36">
        <v>1440011</v>
      </c>
      <c r="E915" s="36">
        <v>237</v>
      </c>
      <c r="F915" s="36">
        <v>2025</v>
      </c>
      <c r="G915" s="36">
        <v>29315416000180</v>
      </c>
      <c r="H915" s="37" t="s">
        <v>275</v>
      </c>
      <c r="I915" s="36">
        <v>3920</v>
      </c>
      <c r="J915" s="36" t="s">
        <v>313</v>
      </c>
      <c r="K915" s="38">
        <v>45791</v>
      </c>
      <c r="L915" s="36">
        <v>3020</v>
      </c>
      <c r="M915" s="73">
        <f t="shared" si="44"/>
        <v>2532.1799999999998</v>
      </c>
      <c r="N915" s="39">
        <v>2410.64</v>
      </c>
      <c r="O915" s="39">
        <v>121.54</v>
      </c>
      <c r="P915" s="33">
        <v>0</v>
      </c>
    </row>
    <row r="916" spans="1:16" ht="24.95" customHeight="1" x14ac:dyDescent="0.2">
      <c r="A916" s="52" t="str">
        <f t="shared" si="42"/>
        <v>1441|1440011|237|2025|29315416000180|3920|2532,18</v>
      </c>
      <c r="B916" s="52" t="str">
        <f t="shared" si="43"/>
        <v>1441|1440011|237|2025|3632</v>
      </c>
      <c r="C916" s="36">
        <v>1441</v>
      </c>
      <c r="D916" s="36">
        <v>1440011</v>
      </c>
      <c r="E916" s="36">
        <v>237</v>
      </c>
      <c r="F916" s="36">
        <v>2025</v>
      </c>
      <c r="G916" s="36">
        <v>29315416000180</v>
      </c>
      <c r="H916" s="37" t="s">
        <v>275</v>
      </c>
      <c r="I916" s="36">
        <v>3920</v>
      </c>
      <c r="J916" s="36" t="s">
        <v>313</v>
      </c>
      <c r="K916" s="38">
        <v>45817</v>
      </c>
      <c r="L916" s="36">
        <v>3632</v>
      </c>
      <c r="M916" s="73">
        <f t="shared" si="44"/>
        <v>2532.1799999999998</v>
      </c>
      <c r="N916" s="39">
        <v>2410.64</v>
      </c>
      <c r="O916" s="39">
        <v>121.54</v>
      </c>
      <c r="P916" s="33">
        <v>0</v>
      </c>
    </row>
    <row r="917" spans="1:16" ht="24.95" customHeight="1" x14ac:dyDescent="0.2">
      <c r="A917" s="52" t="str">
        <f t="shared" si="42"/>
        <v>1441|1440011|238|2025|5097591000180|3920|25000</v>
      </c>
      <c r="B917" s="52" t="str">
        <f t="shared" si="43"/>
        <v>1441|1440011|238|2025|2976</v>
      </c>
      <c r="C917" s="36">
        <v>1441</v>
      </c>
      <c r="D917" s="36">
        <v>1440011</v>
      </c>
      <c r="E917" s="36">
        <v>238</v>
      </c>
      <c r="F917" s="36">
        <v>2025</v>
      </c>
      <c r="G917" s="36">
        <v>5097591000180</v>
      </c>
      <c r="H917" s="37" t="s">
        <v>276</v>
      </c>
      <c r="I917" s="36">
        <v>3920</v>
      </c>
      <c r="J917" s="36" t="s">
        <v>313</v>
      </c>
      <c r="K917" s="38">
        <v>45790</v>
      </c>
      <c r="L917" s="36">
        <v>2976</v>
      </c>
      <c r="M917" s="73">
        <f t="shared" si="44"/>
        <v>25000</v>
      </c>
      <c r="N917" s="39">
        <v>23800</v>
      </c>
      <c r="O917" s="39">
        <v>1200</v>
      </c>
      <c r="P917" s="33">
        <v>0</v>
      </c>
    </row>
    <row r="918" spans="1:16" ht="24.95" customHeight="1" x14ac:dyDescent="0.2">
      <c r="A918" s="52" t="str">
        <f t="shared" si="42"/>
        <v>1441|1440011|238|2025|5097591000180|3920|25000</v>
      </c>
      <c r="B918" s="52" t="str">
        <f t="shared" si="43"/>
        <v>1441|1440011|238|2025|3622</v>
      </c>
      <c r="C918" s="36">
        <v>1441</v>
      </c>
      <c r="D918" s="36">
        <v>1440011</v>
      </c>
      <c r="E918" s="36">
        <v>238</v>
      </c>
      <c r="F918" s="36">
        <v>2025</v>
      </c>
      <c r="G918" s="36">
        <v>5097591000180</v>
      </c>
      <c r="H918" s="37" t="s">
        <v>276</v>
      </c>
      <c r="I918" s="36">
        <v>3920</v>
      </c>
      <c r="J918" s="36" t="s">
        <v>313</v>
      </c>
      <c r="K918" s="38">
        <v>45817</v>
      </c>
      <c r="L918" s="36">
        <v>3622</v>
      </c>
      <c r="M918" s="73">
        <f t="shared" si="44"/>
        <v>25000</v>
      </c>
      <c r="N918" s="39">
        <v>23800</v>
      </c>
      <c r="O918" s="39">
        <v>1200</v>
      </c>
      <c r="P918" s="33">
        <v>0</v>
      </c>
    </row>
    <row r="919" spans="1:16" ht="24.95" customHeight="1" x14ac:dyDescent="0.2">
      <c r="A919" s="52" t="str">
        <f t="shared" si="42"/>
        <v>1441|1440011|240|2025|76535764000143|4005|1942,78</v>
      </c>
      <c r="B919" s="52" t="str">
        <f t="shared" si="43"/>
        <v>1441|1440011|240|2025|2823</v>
      </c>
      <c r="C919" s="36">
        <v>1441</v>
      </c>
      <c r="D919" s="36">
        <v>1440011</v>
      </c>
      <c r="E919" s="36">
        <v>240</v>
      </c>
      <c r="F919" s="36">
        <v>2025</v>
      </c>
      <c r="G919" s="36">
        <v>76535764000143</v>
      </c>
      <c r="H919" s="37" t="s">
        <v>277</v>
      </c>
      <c r="I919" s="36">
        <v>4005</v>
      </c>
      <c r="J919" s="36" t="s">
        <v>309</v>
      </c>
      <c r="K919" s="38">
        <v>45786</v>
      </c>
      <c r="L919" s="36">
        <v>2823</v>
      </c>
      <c r="M919" s="73">
        <f t="shared" si="44"/>
        <v>1942.78</v>
      </c>
      <c r="N919" s="39">
        <v>1849.53</v>
      </c>
      <c r="O919" s="39">
        <v>93.25</v>
      </c>
      <c r="P919" s="33">
        <v>0</v>
      </c>
    </row>
    <row r="920" spans="1:16" ht="24.95" customHeight="1" x14ac:dyDescent="0.2">
      <c r="A920" s="52" t="str">
        <f t="shared" si="42"/>
        <v>1441|1440011|240|2025|76535764000143|4005|1942,8</v>
      </c>
      <c r="B920" s="52" t="str">
        <f t="shared" si="43"/>
        <v>1441|1440011|240|2025|3438</v>
      </c>
      <c r="C920" s="36">
        <v>1441</v>
      </c>
      <c r="D920" s="36">
        <v>1440011</v>
      </c>
      <c r="E920" s="36">
        <v>240</v>
      </c>
      <c r="F920" s="36">
        <v>2025</v>
      </c>
      <c r="G920" s="36">
        <v>76535764000143</v>
      </c>
      <c r="H920" s="37" t="s">
        <v>277</v>
      </c>
      <c r="I920" s="36">
        <v>4005</v>
      </c>
      <c r="J920" s="36" t="s">
        <v>309</v>
      </c>
      <c r="K920" s="38">
        <v>45810</v>
      </c>
      <c r="L920" s="36">
        <v>3438</v>
      </c>
      <c r="M920" s="73">
        <f t="shared" si="44"/>
        <v>1942.8</v>
      </c>
      <c r="N920" s="39">
        <v>1849.55</v>
      </c>
      <c r="O920" s="39">
        <v>93.25</v>
      </c>
      <c r="P920" s="33">
        <v>0</v>
      </c>
    </row>
    <row r="921" spans="1:16" ht="24.95" customHeight="1" x14ac:dyDescent="0.2">
      <c r="A921" s="52" t="str">
        <f t="shared" si="42"/>
        <v>1441|1440011|241|2025|76535764000143|4005|257,37</v>
      </c>
      <c r="B921" s="52" t="str">
        <f t="shared" si="43"/>
        <v>1441|1440011|241|2025|2664</v>
      </c>
      <c r="C921" s="36">
        <v>1441</v>
      </c>
      <c r="D921" s="36">
        <v>1440011</v>
      </c>
      <c r="E921" s="36">
        <v>241</v>
      </c>
      <c r="F921" s="36">
        <v>2025</v>
      </c>
      <c r="G921" s="36">
        <v>76535764000143</v>
      </c>
      <c r="H921" s="37" t="s">
        <v>277</v>
      </c>
      <c r="I921" s="36">
        <v>4005</v>
      </c>
      <c r="J921" s="36" t="s">
        <v>309</v>
      </c>
      <c r="K921" s="38">
        <v>45783</v>
      </c>
      <c r="L921" s="36">
        <v>2664</v>
      </c>
      <c r="M921" s="73">
        <f t="shared" si="44"/>
        <v>257.37</v>
      </c>
      <c r="N921" s="39">
        <v>245.02</v>
      </c>
      <c r="O921" s="39">
        <v>12.35</v>
      </c>
      <c r="P921" s="33">
        <v>0</v>
      </c>
    </row>
    <row r="922" spans="1:16" ht="24.95" customHeight="1" x14ac:dyDescent="0.2">
      <c r="A922" s="52" t="str">
        <f t="shared" si="42"/>
        <v>1441|1440011|244|2025|9475334000196|3999|9365,4</v>
      </c>
      <c r="B922" s="52" t="str">
        <f t="shared" si="43"/>
        <v>1441|1440011|244|2025|2955</v>
      </c>
      <c r="C922" s="36">
        <v>1441</v>
      </c>
      <c r="D922" s="36">
        <v>1440011</v>
      </c>
      <c r="E922" s="36">
        <v>244</v>
      </c>
      <c r="F922" s="36">
        <v>2025</v>
      </c>
      <c r="G922" s="36">
        <v>9475334000196</v>
      </c>
      <c r="H922" s="37" t="s">
        <v>279</v>
      </c>
      <c r="I922" s="36">
        <v>3999</v>
      </c>
      <c r="J922" s="36" t="s">
        <v>313</v>
      </c>
      <c r="K922" s="38">
        <v>45790</v>
      </c>
      <c r="L922" s="36">
        <v>2955</v>
      </c>
      <c r="M922" s="73">
        <f t="shared" si="44"/>
        <v>9365.4000000000015</v>
      </c>
      <c r="N922" s="39">
        <v>8915.86</v>
      </c>
      <c r="O922" s="39">
        <v>449.54</v>
      </c>
      <c r="P922" s="33">
        <v>0</v>
      </c>
    </row>
    <row r="923" spans="1:16" ht="24.95" customHeight="1" x14ac:dyDescent="0.2">
      <c r="A923" s="52" t="str">
        <f t="shared" si="42"/>
        <v>1441|1440011|245|2025|2623259000114|3961|947,23</v>
      </c>
      <c r="B923" s="52" t="str">
        <f t="shared" si="43"/>
        <v>1441|1440011|245|2025|2936</v>
      </c>
      <c r="C923" s="36">
        <v>1441</v>
      </c>
      <c r="D923" s="36">
        <v>1440011</v>
      </c>
      <c r="E923" s="36">
        <v>245</v>
      </c>
      <c r="F923" s="36">
        <v>2025</v>
      </c>
      <c r="G923" s="36">
        <v>2623259000114</v>
      </c>
      <c r="H923" s="37" t="s">
        <v>280</v>
      </c>
      <c r="I923" s="36">
        <v>3961</v>
      </c>
      <c r="J923" s="36" t="s">
        <v>313</v>
      </c>
      <c r="K923" s="38">
        <v>45790</v>
      </c>
      <c r="L923" s="36">
        <v>2936</v>
      </c>
      <c r="M923" s="73">
        <f t="shared" si="44"/>
        <v>947.23</v>
      </c>
      <c r="N923" s="39">
        <v>947.23</v>
      </c>
      <c r="O923" s="39">
        <v>0</v>
      </c>
      <c r="P923" s="33">
        <v>0</v>
      </c>
    </row>
    <row r="924" spans="1:16" ht="24.95" customHeight="1" x14ac:dyDescent="0.2">
      <c r="A924" s="52" t="str">
        <f t="shared" si="42"/>
        <v>1441|1440011|246|2025|5666393000190|3305|776</v>
      </c>
      <c r="B924" s="52" t="str">
        <f t="shared" si="43"/>
        <v>1441|1440011|246|2025|2821</v>
      </c>
      <c r="C924" s="36">
        <v>1441</v>
      </c>
      <c r="D924" s="36">
        <v>1440011</v>
      </c>
      <c r="E924" s="36">
        <v>246</v>
      </c>
      <c r="F924" s="36">
        <v>2025</v>
      </c>
      <c r="G924" s="36">
        <v>5666393000190</v>
      </c>
      <c r="H924" s="37" t="s">
        <v>282</v>
      </c>
      <c r="I924" s="36">
        <v>3305</v>
      </c>
      <c r="J924" s="36" t="s">
        <v>312</v>
      </c>
      <c r="K924" s="38">
        <v>45786</v>
      </c>
      <c r="L924" s="36">
        <v>2821</v>
      </c>
      <c r="M924" s="73">
        <f t="shared" si="44"/>
        <v>776</v>
      </c>
      <c r="N924" s="39">
        <v>776</v>
      </c>
      <c r="O924" s="39">
        <v>0</v>
      </c>
      <c r="P924" s="33">
        <v>0</v>
      </c>
    </row>
    <row r="925" spans="1:16" ht="24.95" customHeight="1" x14ac:dyDescent="0.2">
      <c r="A925" s="52" t="str">
        <f t="shared" si="42"/>
        <v>1441|1440011|246|2025|5666393000190|3305|34,91</v>
      </c>
      <c r="B925" s="52" t="str">
        <f t="shared" si="43"/>
        <v>1441|1440011|246|2025|3078</v>
      </c>
      <c r="C925" s="36">
        <v>1441</v>
      </c>
      <c r="D925" s="36">
        <v>1440011</v>
      </c>
      <c r="E925" s="36">
        <v>246</v>
      </c>
      <c r="F925" s="36">
        <v>2025</v>
      </c>
      <c r="G925" s="36">
        <v>5666393000190</v>
      </c>
      <c r="H925" s="37" t="s">
        <v>282</v>
      </c>
      <c r="I925" s="36">
        <v>3305</v>
      </c>
      <c r="J925" s="36" t="s">
        <v>312</v>
      </c>
      <c r="K925" s="38">
        <v>45793</v>
      </c>
      <c r="L925" s="36">
        <v>3078</v>
      </c>
      <c r="M925" s="73">
        <f t="shared" si="44"/>
        <v>34.909999999999997</v>
      </c>
      <c r="N925" s="39">
        <v>34.909999999999997</v>
      </c>
      <c r="O925" s="39">
        <v>0</v>
      </c>
      <c r="P925" s="33">
        <v>0</v>
      </c>
    </row>
    <row r="926" spans="1:16" ht="24.95" customHeight="1" x14ac:dyDescent="0.2">
      <c r="A926" s="52" t="str">
        <f t="shared" si="42"/>
        <v>1441|1440011|248|2025|12057731000152|3921|4864</v>
      </c>
      <c r="B926" s="52" t="str">
        <f t="shared" si="43"/>
        <v>1441|1440011|248|2025|3092</v>
      </c>
      <c r="C926" s="36">
        <v>1441</v>
      </c>
      <c r="D926" s="36">
        <v>1440011</v>
      </c>
      <c r="E926" s="36">
        <v>248</v>
      </c>
      <c r="F926" s="36">
        <v>2025</v>
      </c>
      <c r="G926" s="36">
        <v>12057731000152</v>
      </c>
      <c r="H926" s="37" t="s">
        <v>271</v>
      </c>
      <c r="I926" s="36">
        <v>3921</v>
      </c>
      <c r="J926" s="36" t="s">
        <v>313</v>
      </c>
      <c r="K926" s="38">
        <v>45793</v>
      </c>
      <c r="L926" s="36">
        <v>3092</v>
      </c>
      <c r="M926" s="73">
        <f t="shared" si="44"/>
        <v>4864</v>
      </c>
      <c r="N926" s="39">
        <v>4864</v>
      </c>
      <c r="O926" s="39">
        <v>0</v>
      </c>
      <c r="P926" s="33">
        <v>0</v>
      </c>
    </row>
    <row r="927" spans="1:16" ht="24.95" customHeight="1" x14ac:dyDescent="0.2">
      <c r="A927" s="52" t="str">
        <f t="shared" si="42"/>
        <v>1441|1440011|248|2025|12057731000152|3921|9115</v>
      </c>
      <c r="B927" s="52" t="str">
        <f t="shared" si="43"/>
        <v>1441|1440011|248|2025|3094</v>
      </c>
      <c r="C927" s="36">
        <v>1441</v>
      </c>
      <c r="D927" s="36">
        <v>1440011</v>
      </c>
      <c r="E927" s="36">
        <v>248</v>
      </c>
      <c r="F927" s="36">
        <v>2025</v>
      </c>
      <c r="G927" s="36">
        <v>12057731000152</v>
      </c>
      <c r="H927" s="37" t="s">
        <v>271</v>
      </c>
      <c r="I927" s="36">
        <v>3921</v>
      </c>
      <c r="J927" s="36" t="s">
        <v>313</v>
      </c>
      <c r="K927" s="38">
        <v>45793</v>
      </c>
      <c r="L927" s="36">
        <v>3094</v>
      </c>
      <c r="M927" s="73">
        <f t="shared" si="44"/>
        <v>9115</v>
      </c>
      <c r="N927" s="39">
        <v>9115</v>
      </c>
      <c r="O927" s="39">
        <v>0</v>
      </c>
      <c r="P927" s="33">
        <v>0</v>
      </c>
    </row>
    <row r="928" spans="1:16" ht="24.95" customHeight="1" x14ac:dyDescent="0.2">
      <c r="A928" s="52" t="str">
        <f t="shared" si="42"/>
        <v>1441|1440011|248|2025|12057731000152|3921|42275</v>
      </c>
      <c r="B928" s="52" t="str">
        <f t="shared" si="43"/>
        <v>1441|1440011|248|2025|3319</v>
      </c>
      <c r="C928" s="36">
        <v>1441</v>
      </c>
      <c r="D928" s="36">
        <v>1440011</v>
      </c>
      <c r="E928" s="36">
        <v>248</v>
      </c>
      <c r="F928" s="36">
        <v>2025</v>
      </c>
      <c r="G928" s="36">
        <v>12057731000152</v>
      </c>
      <c r="H928" s="37" t="s">
        <v>271</v>
      </c>
      <c r="I928" s="36">
        <v>3921</v>
      </c>
      <c r="J928" s="36" t="s">
        <v>313</v>
      </c>
      <c r="K928" s="38">
        <v>45806</v>
      </c>
      <c r="L928" s="36">
        <v>3319</v>
      </c>
      <c r="M928" s="73">
        <f t="shared" si="44"/>
        <v>42275</v>
      </c>
      <c r="N928" s="39">
        <v>42275</v>
      </c>
      <c r="O928" s="39">
        <v>0</v>
      </c>
      <c r="P928" s="33">
        <v>0</v>
      </c>
    </row>
    <row r="929" spans="1:16" ht="24.95" customHeight="1" x14ac:dyDescent="0.2">
      <c r="A929" s="52" t="str">
        <f t="shared" si="42"/>
        <v>1441|1440011|248|2025|12057731000152|3921|3610</v>
      </c>
      <c r="B929" s="52" t="str">
        <f t="shared" si="43"/>
        <v>1441|1440011|248|2025|3752</v>
      </c>
      <c r="C929" s="36">
        <v>1441</v>
      </c>
      <c r="D929" s="36">
        <v>1440011</v>
      </c>
      <c r="E929" s="36">
        <v>248</v>
      </c>
      <c r="F929" s="36">
        <v>2025</v>
      </c>
      <c r="G929" s="36">
        <v>12057731000152</v>
      </c>
      <c r="H929" s="37" t="s">
        <v>271</v>
      </c>
      <c r="I929" s="36">
        <v>3921</v>
      </c>
      <c r="J929" s="36" t="s">
        <v>313</v>
      </c>
      <c r="K929" s="38">
        <v>45818</v>
      </c>
      <c r="L929" s="36">
        <v>3752</v>
      </c>
      <c r="M929" s="73">
        <f t="shared" si="44"/>
        <v>3610</v>
      </c>
      <c r="N929" s="39">
        <v>3427.6</v>
      </c>
      <c r="O929" s="39">
        <v>182.4</v>
      </c>
      <c r="P929" s="33">
        <v>0</v>
      </c>
    </row>
    <row r="930" spans="1:16" ht="24.95" customHeight="1" x14ac:dyDescent="0.2">
      <c r="A930" s="52" t="str">
        <f t="shared" si="42"/>
        <v>1441|1440011|249|2025|12057731000152|3922|2000</v>
      </c>
      <c r="B930" s="52" t="str">
        <f t="shared" si="43"/>
        <v>1441|1440011|249|2025|3095</v>
      </c>
      <c r="C930" s="36">
        <v>1441</v>
      </c>
      <c r="D930" s="36">
        <v>1440011</v>
      </c>
      <c r="E930" s="36">
        <v>249</v>
      </c>
      <c r="F930" s="36">
        <v>2025</v>
      </c>
      <c r="G930" s="36">
        <v>12057731000152</v>
      </c>
      <c r="H930" s="37" t="s">
        <v>271</v>
      </c>
      <c r="I930" s="36">
        <v>3922</v>
      </c>
      <c r="J930" s="36" t="s">
        <v>313</v>
      </c>
      <c r="K930" s="38">
        <v>45793</v>
      </c>
      <c r="L930" s="36">
        <v>3095</v>
      </c>
      <c r="M930" s="73">
        <f t="shared" si="44"/>
        <v>2000</v>
      </c>
      <c r="N930" s="39">
        <v>2000</v>
      </c>
      <c r="O930" s="39">
        <v>0</v>
      </c>
      <c r="P930" s="33">
        <v>0</v>
      </c>
    </row>
    <row r="931" spans="1:16" ht="24.95" customHeight="1" x14ac:dyDescent="0.2">
      <c r="A931" s="52" t="str">
        <f t="shared" si="42"/>
        <v>1441|1440011|251|2025|26136325000190|3920|469,85</v>
      </c>
      <c r="B931" s="52" t="str">
        <f t="shared" si="43"/>
        <v>1441|1440011|251|2025|3221</v>
      </c>
      <c r="C931" s="36">
        <v>1441</v>
      </c>
      <c r="D931" s="36">
        <v>1440011</v>
      </c>
      <c r="E931" s="36">
        <v>251</v>
      </c>
      <c r="F931" s="36">
        <v>2025</v>
      </c>
      <c r="G931" s="36">
        <v>26136325000190</v>
      </c>
      <c r="H931" s="37" t="s">
        <v>285</v>
      </c>
      <c r="I931" s="36">
        <v>3920</v>
      </c>
      <c r="J931" s="36" t="s">
        <v>313</v>
      </c>
      <c r="K931" s="38">
        <v>45798</v>
      </c>
      <c r="L931" s="36">
        <v>3221</v>
      </c>
      <c r="M931" s="73">
        <f t="shared" si="44"/>
        <v>469.85</v>
      </c>
      <c r="N931" s="39">
        <v>469.85</v>
      </c>
      <c r="O931" s="39">
        <v>0</v>
      </c>
      <c r="P931" s="33">
        <v>0</v>
      </c>
    </row>
    <row r="932" spans="1:16" ht="24.95" customHeight="1" x14ac:dyDescent="0.2">
      <c r="A932" s="52" t="str">
        <f t="shared" si="42"/>
        <v>1441|1440011|253|2025|5650294000110|3904|38262,7</v>
      </c>
      <c r="B932" s="52" t="str">
        <f t="shared" si="43"/>
        <v>1441|1440011|253|2025|2633</v>
      </c>
      <c r="C932" s="36">
        <v>1441</v>
      </c>
      <c r="D932" s="36">
        <v>1440011</v>
      </c>
      <c r="E932" s="36">
        <v>253</v>
      </c>
      <c r="F932" s="36">
        <v>2025</v>
      </c>
      <c r="G932" s="36">
        <v>5650294000110</v>
      </c>
      <c r="H932" s="37" t="s">
        <v>475</v>
      </c>
      <c r="I932" s="36">
        <v>3904</v>
      </c>
      <c r="J932" s="36" t="s">
        <v>313</v>
      </c>
      <c r="K932" s="38">
        <v>45782</v>
      </c>
      <c r="L932" s="36">
        <v>2633</v>
      </c>
      <c r="M932" s="73">
        <f t="shared" si="44"/>
        <v>38262.699999999997</v>
      </c>
      <c r="N932" s="39">
        <v>38262.699999999997</v>
      </c>
      <c r="O932" s="39">
        <v>0</v>
      </c>
      <c r="P932" s="33">
        <v>0</v>
      </c>
    </row>
    <row r="933" spans="1:16" ht="24.95" customHeight="1" x14ac:dyDescent="0.2">
      <c r="A933" s="52" t="str">
        <f t="shared" si="42"/>
        <v>1441|1440011|258|2025|10658360000139|3921|27600</v>
      </c>
      <c r="B933" s="52" t="str">
        <f t="shared" si="43"/>
        <v>1441|1440011|258|2025|2670</v>
      </c>
      <c r="C933" s="36">
        <v>1441</v>
      </c>
      <c r="D933" s="36">
        <v>1440011</v>
      </c>
      <c r="E933" s="36">
        <v>258</v>
      </c>
      <c r="F933" s="36">
        <v>2025</v>
      </c>
      <c r="G933" s="36">
        <v>10658360000139</v>
      </c>
      <c r="H933" s="37" t="s">
        <v>286</v>
      </c>
      <c r="I933" s="36">
        <v>3921</v>
      </c>
      <c r="J933" s="36" t="s">
        <v>313</v>
      </c>
      <c r="K933" s="38">
        <v>45783</v>
      </c>
      <c r="L933" s="36">
        <v>2670</v>
      </c>
      <c r="M933" s="73">
        <f t="shared" si="44"/>
        <v>27600</v>
      </c>
      <c r="N933" s="39">
        <v>27268.799999999999</v>
      </c>
      <c r="O933" s="39">
        <v>331.2</v>
      </c>
      <c r="P933" s="33">
        <v>0</v>
      </c>
    </row>
    <row r="934" spans="1:16" ht="24.95" customHeight="1" x14ac:dyDescent="0.2">
      <c r="A934" s="52" t="str">
        <f t="shared" si="42"/>
        <v>1441|1440011|258|2025|10658360000139|3921|1053,31</v>
      </c>
      <c r="B934" s="52" t="str">
        <f t="shared" si="43"/>
        <v>1441|1440011|258|2025|2673</v>
      </c>
      <c r="C934" s="36">
        <v>1441</v>
      </c>
      <c r="D934" s="36">
        <v>1440011</v>
      </c>
      <c r="E934" s="36">
        <v>258</v>
      </c>
      <c r="F934" s="36">
        <v>2025</v>
      </c>
      <c r="G934" s="36">
        <v>10658360000139</v>
      </c>
      <c r="H934" s="37" t="s">
        <v>286</v>
      </c>
      <c r="I934" s="36">
        <v>3921</v>
      </c>
      <c r="J934" s="36" t="s">
        <v>313</v>
      </c>
      <c r="K934" s="38">
        <v>45783</v>
      </c>
      <c r="L934" s="36">
        <v>2673</v>
      </c>
      <c r="M934" s="73">
        <f t="shared" si="44"/>
        <v>1053.31</v>
      </c>
      <c r="N934" s="39">
        <v>996.51</v>
      </c>
      <c r="O934" s="39">
        <v>56.8</v>
      </c>
      <c r="P934" s="33">
        <v>0</v>
      </c>
    </row>
    <row r="935" spans="1:16" ht="24.95" customHeight="1" x14ac:dyDescent="0.2">
      <c r="A935" s="52" t="str">
        <f t="shared" si="42"/>
        <v>1441|1440011|260|2025|14822303000102|4002|33430,64</v>
      </c>
      <c r="B935" s="52" t="str">
        <f t="shared" si="43"/>
        <v>1441|1440011|260|2025|3056</v>
      </c>
      <c r="C935" s="36">
        <v>1441</v>
      </c>
      <c r="D935" s="36">
        <v>1440011</v>
      </c>
      <c r="E935" s="36">
        <v>260</v>
      </c>
      <c r="F935" s="36">
        <v>2025</v>
      </c>
      <c r="G935" s="36">
        <v>14822303000102</v>
      </c>
      <c r="H935" s="37" t="s">
        <v>287</v>
      </c>
      <c r="I935" s="36">
        <v>4002</v>
      </c>
      <c r="J935" s="36" t="s">
        <v>309</v>
      </c>
      <c r="K935" s="38">
        <v>45792</v>
      </c>
      <c r="L935" s="36">
        <v>3056</v>
      </c>
      <c r="M935" s="73">
        <f t="shared" si="44"/>
        <v>33430.639999999999</v>
      </c>
      <c r="N935" s="39">
        <v>31825.97</v>
      </c>
      <c r="O935" s="39">
        <v>1604.67</v>
      </c>
      <c r="P935" s="33">
        <v>0</v>
      </c>
    </row>
    <row r="936" spans="1:16" ht="24.95" customHeight="1" x14ac:dyDescent="0.2">
      <c r="A936" s="52" t="str">
        <f t="shared" si="42"/>
        <v>1441|1440011|260|2025|14822303000102|4002|20263,15</v>
      </c>
      <c r="B936" s="52" t="str">
        <f t="shared" si="43"/>
        <v>1441|1440011|260|2025|3511</v>
      </c>
      <c r="C936" s="36">
        <v>1441</v>
      </c>
      <c r="D936" s="36">
        <v>1440011</v>
      </c>
      <c r="E936" s="36">
        <v>260</v>
      </c>
      <c r="F936" s="36">
        <v>2025</v>
      </c>
      <c r="G936" s="36">
        <v>14822303000102</v>
      </c>
      <c r="H936" s="37" t="s">
        <v>287</v>
      </c>
      <c r="I936" s="36">
        <v>4002</v>
      </c>
      <c r="J936" s="36" t="s">
        <v>309</v>
      </c>
      <c r="K936" s="38">
        <v>45811</v>
      </c>
      <c r="L936" s="36">
        <v>3511</v>
      </c>
      <c r="M936" s="73">
        <f t="shared" si="44"/>
        <v>20263.149999999998</v>
      </c>
      <c r="N936" s="39">
        <v>19290.509999999998</v>
      </c>
      <c r="O936" s="39">
        <v>972.64</v>
      </c>
      <c r="P936" s="33">
        <v>0</v>
      </c>
    </row>
    <row r="937" spans="1:16" ht="24.95" customHeight="1" x14ac:dyDescent="0.2">
      <c r="A937" s="52" t="str">
        <f t="shared" si="42"/>
        <v>1441|1440011|263|2025|5814441000140|3919|13851,67</v>
      </c>
      <c r="B937" s="52" t="str">
        <f t="shared" si="43"/>
        <v>1441|1440011|263|2025|3263</v>
      </c>
      <c r="C937" s="36">
        <v>1441</v>
      </c>
      <c r="D937" s="36">
        <v>1440011</v>
      </c>
      <c r="E937" s="36">
        <v>263</v>
      </c>
      <c r="F937" s="36">
        <v>2025</v>
      </c>
      <c r="G937" s="36">
        <v>5814441000140</v>
      </c>
      <c r="H937" s="37" t="s">
        <v>288</v>
      </c>
      <c r="I937" s="36">
        <v>3919</v>
      </c>
      <c r="J937" s="36" t="s">
        <v>313</v>
      </c>
      <c r="K937" s="38">
        <v>45799</v>
      </c>
      <c r="L937" s="36">
        <v>3263</v>
      </c>
      <c r="M937" s="73">
        <f t="shared" si="44"/>
        <v>13851.67</v>
      </c>
      <c r="N937" s="39">
        <v>13186.79</v>
      </c>
      <c r="O937" s="39">
        <v>664.88</v>
      </c>
      <c r="P937" s="33">
        <v>0</v>
      </c>
    </row>
    <row r="938" spans="1:16" ht="24.95" customHeight="1" x14ac:dyDescent="0.2">
      <c r="A938" s="52" t="str">
        <f t="shared" si="42"/>
        <v>1441|1440011|266|2025|20622890000180|4703|577,45</v>
      </c>
      <c r="B938" s="52" t="str">
        <f t="shared" si="43"/>
        <v>1441|1440011|266|2025|3295</v>
      </c>
      <c r="C938" s="36">
        <v>1441</v>
      </c>
      <c r="D938" s="36">
        <v>1440011</v>
      </c>
      <c r="E938" s="36">
        <v>266</v>
      </c>
      <c r="F938" s="36">
        <v>2025</v>
      </c>
      <c r="G938" s="36">
        <v>20622890000180</v>
      </c>
      <c r="H938" s="37" t="s">
        <v>421</v>
      </c>
      <c r="I938" s="36">
        <v>4703</v>
      </c>
      <c r="J938" s="36" t="s">
        <v>472</v>
      </c>
      <c r="K938" s="38">
        <v>45805</v>
      </c>
      <c r="L938" s="36">
        <v>3295</v>
      </c>
      <c r="M938" s="73">
        <f t="shared" si="44"/>
        <v>577.45000000000005</v>
      </c>
      <c r="N938" s="39">
        <v>577.45000000000005</v>
      </c>
      <c r="O938" s="39">
        <v>0</v>
      </c>
      <c r="P938" s="33">
        <v>0</v>
      </c>
    </row>
    <row r="939" spans="1:16" ht="24.95" customHeight="1" x14ac:dyDescent="0.2">
      <c r="A939" s="52" t="str">
        <f t="shared" si="42"/>
        <v>1441|1440011|266|2025|20622890000180|4703|577,45</v>
      </c>
      <c r="B939" s="52" t="str">
        <f t="shared" si="43"/>
        <v>1441|1440011|266|2025|3296</v>
      </c>
      <c r="C939" s="36">
        <v>1441</v>
      </c>
      <c r="D939" s="36">
        <v>1440011</v>
      </c>
      <c r="E939" s="36">
        <v>266</v>
      </c>
      <c r="F939" s="36">
        <v>2025</v>
      </c>
      <c r="G939" s="36">
        <v>20622890000180</v>
      </c>
      <c r="H939" s="37" t="s">
        <v>421</v>
      </c>
      <c r="I939" s="36">
        <v>4703</v>
      </c>
      <c r="J939" s="36" t="s">
        <v>472</v>
      </c>
      <c r="K939" s="38">
        <v>45805</v>
      </c>
      <c r="L939" s="36">
        <v>3296</v>
      </c>
      <c r="M939" s="73">
        <f t="shared" si="44"/>
        <v>577.45000000000005</v>
      </c>
      <c r="N939" s="39">
        <v>577.45000000000005</v>
      </c>
      <c r="O939" s="39">
        <v>0</v>
      </c>
      <c r="P939" s="33">
        <v>0</v>
      </c>
    </row>
    <row r="940" spans="1:16" ht="24.95" customHeight="1" x14ac:dyDescent="0.2">
      <c r="A940" s="52" t="str">
        <f t="shared" si="42"/>
        <v>1441|1440011|267|2025|64486426000180|3920|8333,33</v>
      </c>
      <c r="B940" s="52" t="str">
        <f t="shared" si="43"/>
        <v>1441|1440011|267|2025|3031</v>
      </c>
      <c r="C940" s="36">
        <v>1441</v>
      </c>
      <c r="D940" s="36">
        <v>1440011</v>
      </c>
      <c r="E940" s="36">
        <v>267</v>
      </c>
      <c r="F940" s="36">
        <v>2025</v>
      </c>
      <c r="G940" s="36">
        <v>64486426000180</v>
      </c>
      <c r="H940" s="37" t="s">
        <v>289</v>
      </c>
      <c r="I940" s="36">
        <v>3920</v>
      </c>
      <c r="J940" s="36" t="s">
        <v>313</v>
      </c>
      <c r="K940" s="38">
        <v>45791</v>
      </c>
      <c r="L940" s="36">
        <v>3031</v>
      </c>
      <c r="M940" s="73">
        <f t="shared" si="44"/>
        <v>8333.33</v>
      </c>
      <c r="N940" s="39">
        <v>7117.38</v>
      </c>
      <c r="O940" s="39">
        <v>1215.95</v>
      </c>
      <c r="P940" s="33">
        <v>0</v>
      </c>
    </row>
    <row r="941" spans="1:16" ht="24.95" customHeight="1" x14ac:dyDescent="0.2">
      <c r="A941" s="52" t="str">
        <f t="shared" si="42"/>
        <v>1441|1440011|267|2025|64486426000180|3920|123,71</v>
      </c>
      <c r="B941" s="52" t="str">
        <f t="shared" si="43"/>
        <v>1441|1440011|267|2025|3226</v>
      </c>
      <c r="C941" s="36">
        <v>1441</v>
      </c>
      <c r="D941" s="36">
        <v>1440011</v>
      </c>
      <c r="E941" s="36">
        <v>267</v>
      </c>
      <c r="F941" s="36">
        <v>2025</v>
      </c>
      <c r="G941" s="36">
        <v>64486426000180</v>
      </c>
      <c r="H941" s="37" t="s">
        <v>289</v>
      </c>
      <c r="I941" s="36">
        <v>3920</v>
      </c>
      <c r="J941" s="36" t="s">
        <v>313</v>
      </c>
      <c r="K941" s="38">
        <v>45798</v>
      </c>
      <c r="L941" s="36">
        <v>3226</v>
      </c>
      <c r="M941" s="73">
        <f t="shared" si="44"/>
        <v>123.71</v>
      </c>
      <c r="N941" s="39">
        <v>123.71</v>
      </c>
      <c r="O941" s="39">
        <v>0</v>
      </c>
      <c r="P941" s="33">
        <v>0</v>
      </c>
    </row>
    <row r="942" spans="1:16" ht="24.95" customHeight="1" x14ac:dyDescent="0.2">
      <c r="A942" s="52" t="str">
        <f t="shared" si="42"/>
        <v>1441|1440011|267|2025|64486426000180|3920|20</v>
      </c>
      <c r="B942" s="52" t="str">
        <f t="shared" si="43"/>
        <v>1441|1440011|267|2025|3266</v>
      </c>
      <c r="C942" s="36">
        <v>1441</v>
      </c>
      <c r="D942" s="36">
        <v>1440011</v>
      </c>
      <c r="E942" s="36">
        <v>267</v>
      </c>
      <c r="F942" s="36">
        <v>2025</v>
      </c>
      <c r="G942" s="36">
        <v>64486426000180</v>
      </c>
      <c r="H942" s="37" t="s">
        <v>289</v>
      </c>
      <c r="I942" s="36">
        <v>3920</v>
      </c>
      <c r="J942" s="36" t="s">
        <v>313</v>
      </c>
      <c r="K942" s="38">
        <v>45800</v>
      </c>
      <c r="L942" s="36">
        <v>3266</v>
      </c>
      <c r="M942" s="73">
        <f t="shared" si="44"/>
        <v>20</v>
      </c>
      <c r="N942" s="39">
        <v>20</v>
      </c>
      <c r="O942" s="39">
        <v>0</v>
      </c>
      <c r="P942" s="33">
        <v>0</v>
      </c>
    </row>
    <row r="943" spans="1:16" ht="24.95" customHeight="1" x14ac:dyDescent="0.2">
      <c r="A943" s="52" t="str">
        <f t="shared" si="42"/>
        <v>1441|1440011|267|2025|64486426000180|3920|12500</v>
      </c>
      <c r="B943" s="52" t="str">
        <f t="shared" si="43"/>
        <v>1441|1440011|267|2025|3745</v>
      </c>
      <c r="C943" s="36">
        <v>1441</v>
      </c>
      <c r="D943" s="36">
        <v>1440011</v>
      </c>
      <c r="E943" s="36">
        <v>267</v>
      </c>
      <c r="F943" s="36">
        <v>2025</v>
      </c>
      <c r="G943" s="36">
        <v>64486426000180</v>
      </c>
      <c r="H943" s="37" t="s">
        <v>289</v>
      </c>
      <c r="I943" s="36">
        <v>3920</v>
      </c>
      <c r="J943" s="36" t="s">
        <v>313</v>
      </c>
      <c r="K943" s="38">
        <v>45818</v>
      </c>
      <c r="L943" s="36">
        <v>3745</v>
      </c>
      <c r="M943" s="73">
        <f t="shared" si="44"/>
        <v>12500</v>
      </c>
      <c r="N943" s="39">
        <v>10339.209999999999</v>
      </c>
      <c r="O943" s="39">
        <v>2160.79</v>
      </c>
      <c r="P943" s="33">
        <v>0</v>
      </c>
    </row>
    <row r="944" spans="1:16" ht="24.95" customHeight="1" x14ac:dyDescent="0.2">
      <c r="A944" s="52" t="str">
        <f t="shared" si="42"/>
        <v>1441|1440011|268|2025|1554285000175|4002|1083,6</v>
      </c>
      <c r="B944" s="52" t="str">
        <f t="shared" si="43"/>
        <v>1441|1440011|268|2025|3339</v>
      </c>
      <c r="C944" s="36">
        <v>1441</v>
      </c>
      <c r="D944" s="36">
        <v>1440011</v>
      </c>
      <c r="E944" s="36">
        <v>268</v>
      </c>
      <c r="F944" s="36">
        <v>2025</v>
      </c>
      <c r="G944" s="36">
        <v>1554285000175</v>
      </c>
      <c r="H944" s="37" t="s">
        <v>290</v>
      </c>
      <c r="I944" s="36">
        <v>4002</v>
      </c>
      <c r="J944" s="36" t="s">
        <v>309</v>
      </c>
      <c r="K944" s="38">
        <v>45806</v>
      </c>
      <c r="L944" s="36">
        <v>3339</v>
      </c>
      <c r="M944" s="73">
        <f t="shared" si="44"/>
        <v>1175.4000000000001</v>
      </c>
      <c r="N944" s="39">
        <v>1123.5</v>
      </c>
      <c r="O944" s="39">
        <v>51.9</v>
      </c>
      <c r="P944" s="33">
        <v>91.8</v>
      </c>
    </row>
    <row r="945" spans="1:16" ht="24.95" customHeight="1" x14ac:dyDescent="0.2">
      <c r="A945" s="52" t="str">
        <f t="shared" si="42"/>
        <v>1441|1440011|282|2025|8458633000150|3921|658</v>
      </c>
      <c r="B945" s="52" t="str">
        <f t="shared" si="43"/>
        <v>1441|1440011|282|2025|2679</v>
      </c>
      <c r="C945" s="36">
        <v>1441</v>
      </c>
      <c r="D945" s="36">
        <v>1440011</v>
      </c>
      <c r="E945" s="36">
        <v>282</v>
      </c>
      <c r="F945" s="36">
        <v>2025</v>
      </c>
      <c r="G945" s="36">
        <v>8458633000150</v>
      </c>
      <c r="H945" s="37" t="s">
        <v>263</v>
      </c>
      <c r="I945" s="36">
        <v>3921</v>
      </c>
      <c r="J945" s="36" t="s">
        <v>313</v>
      </c>
      <c r="K945" s="38">
        <v>45783</v>
      </c>
      <c r="L945" s="36">
        <v>2679</v>
      </c>
      <c r="M945" s="73">
        <f t="shared" si="44"/>
        <v>658</v>
      </c>
      <c r="N945" s="39">
        <v>658</v>
      </c>
      <c r="O945" s="39">
        <v>0</v>
      </c>
      <c r="P945" s="33">
        <v>0</v>
      </c>
    </row>
    <row r="946" spans="1:16" ht="24.95" customHeight="1" x14ac:dyDescent="0.2">
      <c r="A946" s="52" t="str">
        <f t="shared" si="42"/>
        <v>1441|1440011|292|2025|6880466000105|3939|433,52</v>
      </c>
      <c r="B946" s="52" t="str">
        <f t="shared" si="43"/>
        <v>1441|1440011|292|2025|3054</v>
      </c>
      <c r="C946" s="36">
        <v>1441</v>
      </c>
      <c r="D946" s="36">
        <v>1440011</v>
      </c>
      <c r="E946" s="36">
        <v>292</v>
      </c>
      <c r="F946" s="36">
        <v>2025</v>
      </c>
      <c r="G946" s="36">
        <v>6880466000105</v>
      </c>
      <c r="H946" s="37" t="s">
        <v>291</v>
      </c>
      <c r="I946" s="36">
        <v>3939</v>
      </c>
      <c r="J946" s="36" t="s">
        <v>313</v>
      </c>
      <c r="K946" s="38">
        <v>45792</v>
      </c>
      <c r="L946" s="36">
        <v>3054</v>
      </c>
      <c r="M946" s="73">
        <f t="shared" si="44"/>
        <v>433.52</v>
      </c>
      <c r="N946" s="39">
        <v>412.4</v>
      </c>
      <c r="O946" s="39">
        <v>21.12</v>
      </c>
      <c r="P946" s="33">
        <v>0</v>
      </c>
    </row>
    <row r="947" spans="1:16" ht="24.95" customHeight="1" x14ac:dyDescent="0.2">
      <c r="A947" s="52" t="str">
        <f t="shared" si="42"/>
        <v>1441|1440011|293|2025|5487631000109|9329|476,04</v>
      </c>
      <c r="B947" s="52" t="str">
        <f t="shared" si="43"/>
        <v>1441|1440011|293|2025|276</v>
      </c>
      <c r="C947" s="36">
        <v>1441</v>
      </c>
      <c r="D947" s="36">
        <v>1440011</v>
      </c>
      <c r="E947" s="36">
        <v>293</v>
      </c>
      <c r="F947" s="36">
        <v>2025</v>
      </c>
      <c r="G947" s="36">
        <v>5487631000109</v>
      </c>
      <c r="H947" s="37" t="s">
        <v>293</v>
      </c>
      <c r="I947" s="36">
        <v>9329</v>
      </c>
      <c r="J947" s="36" t="s">
        <v>476</v>
      </c>
      <c r="K947" s="38">
        <v>45790</v>
      </c>
      <c r="L947" s="36">
        <v>276</v>
      </c>
      <c r="M947" s="73">
        <f t="shared" si="44"/>
        <v>476.04</v>
      </c>
      <c r="N947" s="39">
        <v>476.04</v>
      </c>
      <c r="O947" s="39">
        <v>0</v>
      </c>
      <c r="P947" s="33">
        <v>0</v>
      </c>
    </row>
    <row r="948" spans="1:16" ht="24.95" customHeight="1" x14ac:dyDescent="0.2">
      <c r="A948" s="52" t="str">
        <f t="shared" si="42"/>
        <v>1441|1440011|293|2025|5487631000109|9329|576,35</v>
      </c>
      <c r="B948" s="52" t="str">
        <f t="shared" si="43"/>
        <v>1441|1440011|293|2025|277</v>
      </c>
      <c r="C948" s="36">
        <v>1441</v>
      </c>
      <c r="D948" s="36">
        <v>1440011</v>
      </c>
      <c r="E948" s="36">
        <v>293</v>
      </c>
      <c r="F948" s="36">
        <v>2025</v>
      </c>
      <c r="G948" s="36">
        <v>5487631000109</v>
      </c>
      <c r="H948" s="37" t="s">
        <v>293</v>
      </c>
      <c r="I948" s="36">
        <v>9329</v>
      </c>
      <c r="J948" s="36" t="s">
        <v>476</v>
      </c>
      <c r="K948" s="38">
        <v>45790</v>
      </c>
      <c r="L948" s="36">
        <v>277</v>
      </c>
      <c r="M948" s="73">
        <f t="shared" si="44"/>
        <v>576.35</v>
      </c>
      <c r="N948" s="39">
        <v>576.35</v>
      </c>
      <c r="O948" s="39">
        <v>0</v>
      </c>
      <c r="P948" s="33">
        <v>0</v>
      </c>
    </row>
    <row r="949" spans="1:16" ht="24.95" customHeight="1" x14ac:dyDescent="0.2">
      <c r="A949" s="52" t="str">
        <f t="shared" si="42"/>
        <v>1441|1440011|293|2025|5487631000109|9329|843,21</v>
      </c>
      <c r="B949" s="52" t="str">
        <f t="shared" si="43"/>
        <v>1441|1440011|293|2025|278</v>
      </c>
      <c r="C949" s="36">
        <v>1441</v>
      </c>
      <c r="D949" s="36">
        <v>1440011</v>
      </c>
      <c r="E949" s="36">
        <v>293</v>
      </c>
      <c r="F949" s="36">
        <v>2025</v>
      </c>
      <c r="G949" s="36">
        <v>5487631000109</v>
      </c>
      <c r="H949" s="37" t="s">
        <v>293</v>
      </c>
      <c r="I949" s="36">
        <v>9329</v>
      </c>
      <c r="J949" s="36" t="s">
        <v>476</v>
      </c>
      <c r="K949" s="38">
        <v>45790</v>
      </c>
      <c r="L949" s="36">
        <v>278</v>
      </c>
      <c r="M949" s="73">
        <f t="shared" si="44"/>
        <v>843.21</v>
      </c>
      <c r="N949" s="39">
        <v>843.21</v>
      </c>
      <c r="O949" s="39">
        <v>0</v>
      </c>
      <c r="P949" s="33">
        <v>0</v>
      </c>
    </row>
    <row r="950" spans="1:16" ht="24.95" customHeight="1" x14ac:dyDescent="0.2">
      <c r="A950" s="52" t="str">
        <f t="shared" si="42"/>
        <v>1441|1440011|293|2025|5487631000109|9329|2280</v>
      </c>
      <c r="B950" s="52" t="str">
        <f t="shared" si="43"/>
        <v>1441|1440011|293|2025|282</v>
      </c>
      <c r="C950" s="36">
        <v>1441</v>
      </c>
      <c r="D950" s="36">
        <v>1440011</v>
      </c>
      <c r="E950" s="36">
        <v>293</v>
      </c>
      <c r="F950" s="36">
        <v>2025</v>
      </c>
      <c r="G950" s="36">
        <v>5487631000109</v>
      </c>
      <c r="H950" s="37" t="s">
        <v>293</v>
      </c>
      <c r="I950" s="36">
        <v>9329</v>
      </c>
      <c r="J950" s="36" t="s">
        <v>476</v>
      </c>
      <c r="K950" s="38">
        <v>45807</v>
      </c>
      <c r="L950" s="36">
        <v>282</v>
      </c>
      <c r="M950" s="73">
        <f t="shared" si="44"/>
        <v>2280</v>
      </c>
      <c r="N950" s="39">
        <v>2280</v>
      </c>
      <c r="O950" s="39">
        <v>0</v>
      </c>
      <c r="P950" s="33">
        <v>0</v>
      </c>
    </row>
    <row r="951" spans="1:16" ht="24.95" customHeight="1" x14ac:dyDescent="0.2">
      <c r="A951" s="52" t="str">
        <f t="shared" si="42"/>
        <v>1441|1440011|293|2025|5487631000109|9329|775,92</v>
      </c>
      <c r="B951" s="52" t="str">
        <f t="shared" si="43"/>
        <v>1441|1440011|293|2025|3619</v>
      </c>
      <c r="C951" s="36">
        <v>1441</v>
      </c>
      <c r="D951" s="36">
        <v>1440011</v>
      </c>
      <c r="E951" s="36">
        <v>293</v>
      </c>
      <c r="F951" s="36">
        <v>2025</v>
      </c>
      <c r="G951" s="36">
        <v>5487631000109</v>
      </c>
      <c r="H951" s="37" t="s">
        <v>293</v>
      </c>
      <c r="I951" s="36">
        <v>9329</v>
      </c>
      <c r="J951" s="36" t="s">
        <v>476</v>
      </c>
      <c r="K951" s="38">
        <v>45817</v>
      </c>
      <c r="L951" s="36">
        <v>3619</v>
      </c>
      <c r="M951" s="73">
        <f t="shared" si="44"/>
        <v>775.92</v>
      </c>
      <c r="N951" s="39">
        <v>775.92</v>
      </c>
      <c r="O951" s="39">
        <v>0</v>
      </c>
      <c r="P951" s="33">
        <v>0</v>
      </c>
    </row>
    <row r="952" spans="1:16" ht="24.95" customHeight="1" x14ac:dyDescent="0.2">
      <c r="A952" s="52" t="str">
        <f t="shared" si="42"/>
        <v>1441|1440011|293|2025|5487631000109|9329|387,98</v>
      </c>
      <c r="B952" s="52" t="str">
        <f t="shared" si="43"/>
        <v>1441|1440011|293|2025|3620</v>
      </c>
      <c r="C952" s="36">
        <v>1441</v>
      </c>
      <c r="D952" s="36">
        <v>1440011</v>
      </c>
      <c r="E952" s="36">
        <v>293</v>
      </c>
      <c r="F952" s="36">
        <v>2025</v>
      </c>
      <c r="G952" s="36">
        <v>5487631000109</v>
      </c>
      <c r="H952" s="37" t="s">
        <v>293</v>
      </c>
      <c r="I952" s="36">
        <v>9329</v>
      </c>
      <c r="J952" s="36" t="s">
        <v>476</v>
      </c>
      <c r="K952" s="38">
        <v>45817</v>
      </c>
      <c r="L952" s="36">
        <v>3620</v>
      </c>
      <c r="M952" s="73">
        <f t="shared" si="44"/>
        <v>387.98</v>
      </c>
      <c r="N952" s="39">
        <v>387.98</v>
      </c>
      <c r="O952" s="39">
        <v>0</v>
      </c>
      <c r="P952" s="33">
        <v>0</v>
      </c>
    </row>
    <row r="953" spans="1:16" ht="24.95" customHeight="1" x14ac:dyDescent="0.2">
      <c r="A953" s="52" t="str">
        <f t="shared" si="42"/>
        <v>1441|1440011|293|2025|5487631000109|9329|390,82</v>
      </c>
      <c r="B953" s="52" t="str">
        <f t="shared" si="43"/>
        <v>1441|1440011|293|2025|3621</v>
      </c>
      <c r="C953" s="36">
        <v>1441</v>
      </c>
      <c r="D953" s="36">
        <v>1440011</v>
      </c>
      <c r="E953" s="36">
        <v>293</v>
      </c>
      <c r="F953" s="36">
        <v>2025</v>
      </c>
      <c r="G953" s="36">
        <v>5487631000109</v>
      </c>
      <c r="H953" s="37" t="s">
        <v>293</v>
      </c>
      <c r="I953" s="36">
        <v>9329</v>
      </c>
      <c r="J953" s="36" t="s">
        <v>476</v>
      </c>
      <c r="K953" s="38">
        <v>45817</v>
      </c>
      <c r="L953" s="36">
        <v>3621</v>
      </c>
      <c r="M953" s="73">
        <f t="shared" si="44"/>
        <v>390.82</v>
      </c>
      <c r="N953" s="39">
        <v>390.82</v>
      </c>
      <c r="O953" s="39">
        <v>0</v>
      </c>
      <c r="P953" s="33">
        <v>0</v>
      </c>
    </row>
    <row r="954" spans="1:16" ht="24.95" customHeight="1" x14ac:dyDescent="0.2">
      <c r="A954" s="52" t="str">
        <f t="shared" si="42"/>
        <v>1441|1440011|297|2025|11568355000106|3904|2230,74</v>
      </c>
      <c r="B954" s="52" t="str">
        <f t="shared" si="43"/>
        <v>1441|1440011|297|2025|2632</v>
      </c>
      <c r="C954" s="36">
        <v>1441</v>
      </c>
      <c r="D954" s="36">
        <v>1440011</v>
      </c>
      <c r="E954" s="36">
        <v>297</v>
      </c>
      <c r="F954" s="36">
        <v>2025</v>
      </c>
      <c r="G954" s="36">
        <v>11568355000106</v>
      </c>
      <c r="H954" s="37" t="s">
        <v>295</v>
      </c>
      <c r="I954" s="36">
        <v>3904</v>
      </c>
      <c r="J954" s="36" t="s">
        <v>313</v>
      </c>
      <c r="K954" s="38">
        <v>45782</v>
      </c>
      <c r="L954" s="36">
        <v>2632</v>
      </c>
      <c r="M954" s="73">
        <f t="shared" si="44"/>
        <v>2230.7399999999998</v>
      </c>
      <c r="N954" s="39">
        <v>2230.7399999999998</v>
      </c>
      <c r="O954" s="39">
        <v>0</v>
      </c>
      <c r="P954" s="33">
        <v>0</v>
      </c>
    </row>
    <row r="955" spans="1:16" ht="24.95" customHeight="1" x14ac:dyDescent="0.2">
      <c r="A955" s="52" t="str">
        <f t="shared" si="42"/>
        <v>1441|1440011|297|2025|11568355000106|3904|3009,51</v>
      </c>
      <c r="B955" s="52" t="str">
        <f t="shared" si="43"/>
        <v>1441|1440011|297|2025|2642</v>
      </c>
      <c r="C955" s="36">
        <v>1441</v>
      </c>
      <c r="D955" s="36">
        <v>1440011</v>
      </c>
      <c r="E955" s="36">
        <v>297</v>
      </c>
      <c r="F955" s="36">
        <v>2025</v>
      </c>
      <c r="G955" s="36">
        <v>11568355000106</v>
      </c>
      <c r="H955" s="37" t="s">
        <v>295</v>
      </c>
      <c r="I955" s="36">
        <v>3904</v>
      </c>
      <c r="J955" s="36" t="s">
        <v>313</v>
      </c>
      <c r="K955" s="38">
        <v>45782</v>
      </c>
      <c r="L955" s="36">
        <v>2642</v>
      </c>
      <c r="M955" s="73">
        <f t="shared" si="44"/>
        <v>3009.51</v>
      </c>
      <c r="N955" s="39">
        <v>3009.51</v>
      </c>
      <c r="O955" s="39">
        <v>0</v>
      </c>
      <c r="P955" s="33">
        <v>0</v>
      </c>
    </row>
    <row r="956" spans="1:16" ht="24.95" customHeight="1" x14ac:dyDescent="0.2">
      <c r="A956" s="52" t="str">
        <f t="shared" si="42"/>
        <v>1441|1440011|301|2025|5552627660|3622|2150</v>
      </c>
      <c r="B956" s="52" t="str">
        <f t="shared" si="43"/>
        <v>1441|1440011|301|2025|2630</v>
      </c>
      <c r="C956" s="36">
        <v>1441</v>
      </c>
      <c r="D956" s="36">
        <v>1440011</v>
      </c>
      <c r="E956" s="36">
        <v>301</v>
      </c>
      <c r="F956" s="36">
        <v>2025</v>
      </c>
      <c r="G956" s="36">
        <v>5552627660</v>
      </c>
      <c r="H956" s="37" t="s">
        <v>477</v>
      </c>
      <c r="I956" s="36">
        <v>3622</v>
      </c>
      <c r="J956" s="36" t="s">
        <v>314</v>
      </c>
      <c r="K956" s="38">
        <v>45782</v>
      </c>
      <c r="L956" s="36">
        <v>2630</v>
      </c>
      <c r="M956" s="73">
        <f t="shared" si="44"/>
        <v>2150</v>
      </c>
      <c r="N956" s="39">
        <v>2150</v>
      </c>
      <c r="O956" s="39">
        <v>0</v>
      </c>
      <c r="P956" s="33">
        <v>0</v>
      </c>
    </row>
    <row r="957" spans="1:16" ht="24.95" customHeight="1" x14ac:dyDescent="0.2">
      <c r="A957" s="52" t="str">
        <f t="shared" si="42"/>
        <v>1441|1440011|301|2025|5552627660|3622|2150</v>
      </c>
      <c r="B957" s="52" t="str">
        <f t="shared" si="43"/>
        <v>1441|1440011|301|2025|3458</v>
      </c>
      <c r="C957" s="36">
        <v>1441</v>
      </c>
      <c r="D957" s="36">
        <v>1440011</v>
      </c>
      <c r="E957" s="36">
        <v>301</v>
      </c>
      <c r="F957" s="36">
        <v>2025</v>
      </c>
      <c r="G957" s="36">
        <v>5552627660</v>
      </c>
      <c r="H957" s="37" t="s">
        <v>477</v>
      </c>
      <c r="I957" s="36">
        <v>3622</v>
      </c>
      <c r="J957" s="36" t="s">
        <v>314</v>
      </c>
      <c r="K957" s="38">
        <v>45810</v>
      </c>
      <c r="L957" s="36">
        <v>3458</v>
      </c>
      <c r="M957" s="73">
        <f t="shared" si="44"/>
        <v>2150</v>
      </c>
      <c r="N957" s="39">
        <v>2150</v>
      </c>
      <c r="O957" s="39">
        <v>0</v>
      </c>
      <c r="P957" s="33">
        <v>0</v>
      </c>
    </row>
    <row r="958" spans="1:16" ht="24.95" customHeight="1" x14ac:dyDescent="0.2">
      <c r="A958" s="52" t="str">
        <f t="shared" si="42"/>
        <v>1441|1440011|304|2025|33641663000144|3502|33200</v>
      </c>
      <c r="B958" s="52" t="str">
        <f t="shared" si="43"/>
        <v>1441|1440011|304|2025|3227</v>
      </c>
      <c r="C958" s="36">
        <v>1441</v>
      </c>
      <c r="D958" s="36">
        <v>1440011</v>
      </c>
      <c r="E958" s="36">
        <v>304</v>
      </c>
      <c r="F958" s="36">
        <v>2025</v>
      </c>
      <c r="G958" s="36">
        <v>33641663000144</v>
      </c>
      <c r="H958" s="37" t="s">
        <v>297</v>
      </c>
      <c r="I958" s="36">
        <v>3502</v>
      </c>
      <c r="J958" s="36" t="s">
        <v>478</v>
      </c>
      <c r="K958" s="38">
        <v>45798</v>
      </c>
      <c r="L958" s="36">
        <v>3227</v>
      </c>
      <c r="M958" s="73">
        <f t="shared" si="44"/>
        <v>33200</v>
      </c>
      <c r="N958" s="39">
        <v>33200</v>
      </c>
      <c r="O958" s="39">
        <v>0</v>
      </c>
      <c r="P958" s="33">
        <v>0</v>
      </c>
    </row>
    <row r="959" spans="1:16" ht="24.95" customHeight="1" x14ac:dyDescent="0.2">
      <c r="A959" s="52" t="str">
        <f t="shared" si="42"/>
        <v>1441|1440011|310|2025|3922282000172|3920|426,67</v>
      </c>
      <c r="B959" s="52" t="str">
        <f t="shared" si="43"/>
        <v>1441|1440011|310|2025|3026</v>
      </c>
      <c r="C959" s="36">
        <v>1441</v>
      </c>
      <c r="D959" s="36">
        <v>1440011</v>
      </c>
      <c r="E959" s="36">
        <v>310</v>
      </c>
      <c r="F959" s="36">
        <v>2025</v>
      </c>
      <c r="G959" s="36">
        <v>3922282000172</v>
      </c>
      <c r="H959" s="37" t="s">
        <v>299</v>
      </c>
      <c r="I959" s="36">
        <v>3920</v>
      </c>
      <c r="J959" s="36" t="s">
        <v>313</v>
      </c>
      <c r="K959" s="38">
        <v>45791</v>
      </c>
      <c r="L959" s="36">
        <v>3026</v>
      </c>
      <c r="M959" s="73">
        <f t="shared" si="44"/>
        <v>426.67</v>
      </c>
      <c r="N959" s="39">
        <v>406.19</v>
      </c>
      <c r="O959" s="39">
        <v>20.48</v>
      </c>
      <c r="P959" s="33">
        <v>0</v>
      </c>
    </row>
    <row r="960" spans="1:16" ht="24.95" customHeight="1" x14ac:dyDescent="0.2">
      <c r="A960" s="52" t="str">
        <f t="shared" si="42"/>
        <v>1441|1440011|310|2025|3922282000172|3920|800</v>
      </c>
      <c r="B960" s="52" t="str">
        <f t="shared" si="43"/>
        <v>1441|1440011|310|2025|3660</v>
      </c>
      <c r="C960" s="36">
        <v>1441</v>
      </c>
      <c r="D960" s="36">
        <v>1440011</v>
      </c>
      <c r="E960" s="36">
        <v>310</v>
      </c>
      <c r="F960" s="36">
        <v>2025</v>
      </c>
      <c r="G960" s="36">
        <v>3922282000172</v>
      </c>
      <c r="H960" s="37" t="s">
        <v>299</v>
      </c>
      <c r="I960" s="36">
        <v>3920</v>
      </c>
      <c r="J960" s="36" t="s">
        <v>313</v>
      </c>
      <c r="K960" s="38">
        <v>45817</v>
      </c>
      <c r="L960" s="36">
        <v>3660</v>
      </c>
      <c r="M960" s="73">
        <f t="shared" si="44"/>
        <v>800</v>
      </c>
      <c r="N960" s="39">
        <v>761.6</v>
      </c>
      <c r="O960" s="39">
        <v>38.4</v>
      </c>
      <c r="P960" s="33">
        <v>0</v>
      </c>
    </row>
    <row r="961" spans="1:16" ht="24.95" customHeight="1" x14ac:dyDescent="0.2">
      <c r="A961" s="52" t="str">
        <f t="shared" si="42"/>
        <v>1441|1440011|315|2025|32239405000173|9312|12605,41</v>
      </c>
      <c r="B961" s="52" t="str">
        <f t="shared" si="43"/>
        <v>1441|1440011|315|2025|2634</v>
      </c>
      <c r="C961" s="36">
        <v>1441</v>
      </c>
      <c r="D961" s="36">
        <v>1440011</v>
      </c>
      <c r="E961" s="36">
        <v>315</v>
      </c>
      <c r="F961" s="36">
        <v>2025</v>
      </c>
      <c r="G961" s="36">
        <v>32239405000173</v>
      </c>
      <c r="H961" s="37" t="s">
        <v>479</v>
      </c>
      <c r="I961" s="36">
        <v>9312</v>
      </c>
      <c r="J961" s="36" t="s">
        <v>476</v>
      </c>
      <c r="K961" s="38">
        <v>45782</v>
      </c>
      <c r="L961" s="36">
        <v>2634</v>
      </c>
      <c r="M961" s="73">
        <f t="shared" si="44"/>
        <v>12605.41</v>
      </c>
      <c r="N961" s="39">
        <v>12605.41</v>
      </c>
      <c r="O961" s="39">
        <v>0</v>
      </c>
      <c r="P961" s="33">
        <v>0</v>
      </c>
    </row>
    <row r="962" spans="1:16" ht="24.95" customHeight="1" x14ac:dyDescent="0.2">
      <c r="A962" s="52" t="str">
        <f t="shared" si="42"/>
        <v>1441|1440011|317|2025|19201128000141|3702|34970,36</v>
      </c>
      <c r="B962" s="52" t="str">
        <f t="shared" si="43"/>
        <v>1441|1440011|317|2025|3434</v>
      </c>
      <c r="C962" s="36">
        <v>1441</v>
      </c>
      <c r="D962" s="36">
        <v>1440011</v>
      </c>
      <c r="E962" s="36">
        <v>317</v>
      </c>
      <c r="F962" s="36">
        <v>2025</v>
      </c>
      <c r="G962" s="36">
        <v>19201128000141</v>
      </c>
      <c r="H962" s="37" t="s">
        <v>240</v>
      </c>
      <c r="I962" s="36">
        <v>3702</v>
      </c>
      <c r="J962" s="36" t="s">
        <v>471</v>
      </c>
      <c r="K962" s="38">
        <v>45810</v>
      </c>
      <c r="L962" s="36">
        <v>3434</v>
      </c>
      <c r="M962" s="73">
        <f t="shared" si="44"/>
        <v>34970.36</v>
      </c>
      <c r="N962" s="39">
        <v>34970.36</v>
      </c>
      <c r="O962" s="39">
        <v>0</v>
      </c>
      <c r="P962" s="33">
        <v>0</v>
      </c>
    </row>
    <row r="963" spans="1:16" ht="24.95" customHeight="1" x14ac:dyDescent="0.2">
      <c r="A963" s="52" t="str">
        <f t="shared" si="42"/>
        <v>1441|1440011|318|2025|18715441000135|4703|1893,02</v>
      </c>
      <c r="B963" s="52" t="str">
        <f t="shared" si="43"/>
        <v>1441|1440011|318|2025|2960</v>
      </c>
      <c r="C963" s="36">
        <v>1441</v>
      </c>
      <c r="D963" s="36">
        <v>1440011</v>
      </c>
      <c r="E963" s="36">
        <v>318</v>
      </c>
      <c r="F963" s="36">
        <v>2025</v>
      </c>
      <c r="G963" s="36">
        <v>18715441000135</v>
      </c>
      <c r="H963" s="37" t="s">
        <v>414</v>
      </c>
      <c r="I963" s="36">
        <v>4703</v>
      </c>
      <c r="J963" s="36" t="s">
        <v>472</v>
      </c>
      <c r="K963" s="38">
        <v>45790</v>
      </c>
      <c r="L963" s="36">
        <v>2960</v>
      </c>
      <c r="M963" s="73">
        <f t="shared" si="44"/>
        <v>1893.02</v>
      </c>
      <c r="N963" s="39">
        <v>1893.02</v>
      </c>
      <c r="O963" s="39">
        <v>0</v>
      </c>
      <c r="P963" s="33">
        <v>0</v>
      </c>
    </row>
    <row r="964" spans="1:16" ht="24.95" customHeight="1" x14ac:dyDescent="0.2">
      <c r="A964" s="52" t="str">
        <f t="shared" si="42"/>
        <v>1441|1440011|319|2025|18404889000138|4703|294</v>
      </c>
      <c r="B964" s="52" t="str">
        <f t="shared" si="43"/>
        <v>1441|1440011|319|2025|3072</v>
      </c>
      <c r="C964" s="36">
        <v>1441</v>
      </c>
      <c r="D964" s="36">
        <v>1440011</v>
      </c>
      <c r="E964" s="36">
        <v>319</v>
      </c>
      <c r="F964" s="36">
        <v>2025</v>
      </c>
      <c r="G964" s="36">
        <v>18404889000138</v>
      </c>
      <c r="H964" s="37" t="s">
        <v>389</v>
      </c>
      <c r="I964" s="36">
        <v>4703</v>
      </c>
      <c r="J964" s="36" t="s">
        <v>472</v>
      </c>
      <c r="K964" s="38">
        <v>45793</v>
      </c>
      <c r="L964" s="36">
        <v>3072</v>
      </c>
      <c r="M964" s="73">
        <f t="shared" si="44"/>
        <v>294</v>
      </c>
      <c r="N964" s="39">
        <v>294</v>
      </c>
      <c r="O964" s="39">
        <v>0</v>
      </c>
      <c r="P964" s="33">
        <v>0</v>
      </c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1441|1440011|320|2025|17749896000109|4703|751,74</v>
      </c>
      <c r="B965" s="52" t="str">
        <f t="shared" ref="B965:B1028" si="46">C965&amp;"|"&amp;D965&amp;"|"&amp;E965&amp;"|"&amp;F965&amp;"|"&amp;L965</f>
        <v>1441|1440011|320|2025|3070</v>
      </c>
      <c r="C965" s="36">
        <v>1441</v>
      </c>
      <c r="D965" s="36">
        <v>1440011</v>
      </c>
      <c r="E965" s="36">
        <v>320</v>
      </c>
      <c r="F965" s="36">
        <v>2025</v>
      </c>
      <c r="G965" s="36">
        <v>17749896000109</v>
      </c>
      <c r="H965" s="37" t="s">
        <v>331</v>
      </c>
      <c r="I965" s="36">
        <v>4703</v>
      </c>
      <c r="J965" s="36" t="s">
        <v>472</v>
      </c>
      <c r="K965" s="38">
        <v>45793</v>
      </c>
      <c r="L965" s="36">
        <v>3070</v>
      </c>
      <c r="M965" s="73">
        <f t="shared" si="44"/>
        <v>751.74</v>
      </c>
      <c r="N965" s="39">
        <v>751.74</v>
      </c>
      <c r="O965" s="39">
        <v>0</v>
      </c>
      <c r="P965" s="33">
        <v>0</v>
      </c>
    </row>
    <row r="966" spans="1:16" ht="24.95" customHeight="1" x14ac:dyDescent="0.2">
      <c r="A966" s="52" t="str">
        <f t="shared" si="45"/>
        <v>1441|1440011|321|2025|17702499000181|4703|177,64</v>
      </c>
      <c r="B966" s="52" t="str">
        <f t="shared" si="46"/>
        <v>1441|1440011|321|2025|3071</v>
      </c>
      <c r="C966" s="36">
        <v>1441</v>
      </c>
      <c r="D966" s="36">
        <v>1440011</v>
      </c>
      <c r="E966" s="36">
        <v>321</v>
      </c>
      <c r="F966" s="36">
        <v>2025</v>
      </c>
      <c r="G966" s="36">
        <v>17702499000181</v>
      </c>
      <c r="H966" s="37" t="s">
        <v>327</v>
      </c>
      <c r="I966" s="36">
        <v>4703</v>
      </c>
      <c r="J966" s="36" t="s">
        <v>472</v>
      </c>
      <c r="K966" s="38">
        <v>45793</v>
      </c>
      <c r="L966" s="36">
        <v>3071</v>
      </c>
      <c r="M966" s="73">
        <f t="shared" ref="M966:M1029" si="47">N966+O966</f>
        <v>177.64</v>
      </c>
      <c r="N966" s="39">
        <v>177.64</v>
      </c>
      <c r="O966" s="39">
        <v>0</v>
      </c>
      <c r="P966" s="33">
        <v>0</v>
      </c>
    </row>
    <row r="967" spans="1:16" ht="24.95" customHeight="1" x14ac:dyDescent="0.2">
      <c r="A967" s="52" t="str">
        <f t="shared" si="45"/>
        <v>1441|1440011|322|2025|18558072000114|4703|372,92</v>
      </c>
      <c r="B967" s="52" t="str">
        <f t="shared" si="46"/>
        <v>1441|1440011|322|2025|3073</v>
      </c>
      <c r="C967" s="36">
        <v>1441</v>
      </c>
      <c r="D967" s="36">
        <v>1440011</v>
      </c>
      <c r="E967" s="36">
        <v>322</v>
      </c>
      <c r="F967" s="36">
        <v>2025</v>
      </c>
      <c r="G967" s="36">
        <v>18558072000114</v>
      </c>
      <c r="H967" s="37" t="s">
        <v>398</v>
      </c>
      <c r="I967" s="36">
        <v>4703</v>
      </c>
      <c r="J967" s="36" t="s">
        <v>472</v>
      </c>
      <c r="K967" s="38">
        <v>45793</v>
      </c>
      <c r="L967" s="36">
        <v>3073</v>
      </c>
      <c r="M967" s="73">
        <f t="shared" si="47"/>
        <v>372.92</v>
      </c>
      <c r="N967" s="39">
        <v>372.92</v>
      </c>
      <c r="O967" s="39">
        <v>0</v>
      </c>
      <c r="P967" s="33">
        <v>0</v>
      </c>
    </row>
    <row r="968" spans="1:16" ht="24.95" customHeight="1" x14ac:dyDescent="0.2">
      <c r="A968" s="52" t="str">
        <f t="shared" si="45"/>
        <v>1441|1440011|322|2025|18558072000114|4703|374,51</v>
      </c>
      <c r="B968" s="52" t="str">
        <f t="shared" si="46"/>
        <v>1441|1440011|322|2025|3074</v>
      </c>
      <c r="C968" s="36">
        <v>1441</v>
      </c>
      <c r="D968" s="36">
        <v>1440011</v>
      </c>
      <c r="E968" s="36">
        <v>322</v>
      </c>
      <c r="F968" s="36">
        <v>2025</v>
      </c>
      <c r="G968" s="36">
        <v>18558072000114</v>
      </c>
      <c r="H968" s="37" t="s">
        <v>398</v>
      </c>
      <c r="I968" s="36">
        <v>4703</v>
      </c>
      <c r="J968" s="36" t="s">
        <v>472</v>
      </c>
      <c r="K968" s="38">
        <v>45793</v>
      </c>
      <c r="L968" s="36">
        <v>3074</v>
      </c>
      <c r="M968" s="73">
        <f t="shared" si="47"/>
        <v>374.51</v>
      </c>
      <c r="N968" s="39">
        <v>374.51</v>
      </c>
      <c r="O968" s="39">
        <v>0</v>
      </c>
      <c r="P968" s="33">
        <v>0</v>
      </c>
    </row>
    <row r="969" spans="1:16" ht="24.95" customHeight="1" x14ac:dyDescent="0.2">
      <c r="A969" s="52" t="str">
        <f t="shared" si="45"/>
        <v>1441|1440011|322|2025|18558072000114|4703|314,39</v>
      </c>
      <c r="B969" s="52" t="str">
        <f t="shared" si="46"/>
        <v>1441|1440011|322|2025|3075</v>
      </c>
      <c r="C969" s="36">
        <v>1441</v>
      </c>
      <c r="D969" s="36">
        <v>1440011</v>
      </c>
      <c r="E969" s="36">
        <v>322</v>
      </c>
      <c r="F969" s="36">
        <v>2025</v>
      </c>
      <c r="G969" s="36">
        <v>18558072000114</v>
      </c>
      <c r="H969" s="37" t="s">
        <v>398</v>
      </c>
      <c r="I969" s="36">
        <v>4703</v>
      </c>
      <c r="J969" s="36" t="s">
        <v>472</v>
      </c>
      <c r="K969" s="38">
        <v>45793</v>
      </c>
      <c r="L969" s="36">
        <v>3075</v>
      </c>
      <c r="M969" s="73">
        <f t="shared" si="47"/>
        <v>314.39</v>
      </c>
      <c r="N969" s="39">
        <v>314.39</v>
      </c>
      <c r="O969" s="39">
        <v>0</v>
      </c>
      <c r="P969" s="33">
        <v>0</v>
      </c>
    </row>
    <row r="970" spans="1:16" ht="24.95" customHeight="1" x14ac:dyDescent="0.2">
      <c r="A970" s="52" t="str">
        <f t="shared" si="45"/>
        <v>1441|1440011|323|2025|17754136000190|4703|585,67</v>
      </c>
      <c r="B970" s="52" t="str">
        <f t="shared" si="46"/>
        <v>1441|1440011|323|2025|3097</v>
      </c>
      <c r="C970" s="36">
        <v>1441</v>
      </c>
      <c r="D970" s="36">
        <v>1440011</v>
      </c>
      <c r="E970" s="36">
        <v>323</v>
      </c>
      <c r="F970" s="36">
        <v>2025</v>
      </c>
      <c r="G970" s="36">
        <v>17754136000190</v>
      </c>
      <c r="H970" s="37" t="s">
        <v>333</v>
      </c>
      <c r="I970" s="36">
        <v>4703</v>
      </c>
      <c r="J970" s="36" t="s">
        <v>472</v>
      </c>
      <c r="K970" s="38">
        <v>45793</v>
      </c>
      <c r="L970" s="36">
        <v>3097</v>
      </c>
      <c r="M970" s="73">
        <f t="shared" si="47"/>
        <v>585.66999999999996</v>
      </c>
      <c r="N970" s="39">
        <v>585.66999999999996</v>
      </c>
      <c r="O970" s="39">
        <v>0</v>
      </c>
      <c r="P970" s="33">
        <v>0</v>
      </c>
    </row>
    <row r="971" spans="1:16" ht="24.95" customHeight="1" x14ac:dyDescent="0.2">
      <c r="A971" s="52" t="str">
        <f t="shared" si="45"/>
        <v>1441|1440011|324|2025|18245167000188|4703|861,2</v>
      </c>
      <c r="B971" s="52" t="str">
        <f t="shared" si="46"/>
        <v>1441|1440011|324|2025|3194</v>
      </c>
      <c r="C971" s="36">
        <v>1441</v>
      </c>
      <c r="D971" s="36">
        <v>1440011</v>
      </c>
      <c r="E971" s="36">
        <v>324</v>
      </c>
      <c r="F971" s="36">
        <v>2025</v>
      </c>
      <c r="G971" s="36">
        <v>18245167000188</v>
      </c>
      <c r="H971" s="37" t="s">
        <v>363</v>
      </c>
      <c r="I971" s="36">
        <v>4703</v>
      </c>
      <c r="J971" s="36" t="s">
        <v>472</v>
      </c>
      <c r="K971" s="38">
        <v>45797</v>
      </c>
      <c r="L971" s="36">
        <v>3194</v>
      </c>
      <c r="M971" s="73">
        <f t="shared" si="47"/>
        <v>861.2</v>
      </c>
      <c r="N971" s="39">
        <v>861.2</v>
      </c>
      <c r="O971" s="39">
        <v>0</v>
      </c>
      <c r="P971" s="33">
        <v>0</v>
      </c>
    </row>
    <row r="972" spans="1:16" ht="24.95" customHeight="1" x14ac:dyDescent="0.2">
      <c r="A972" s="52" t="str">
        <f t="shared" si="45"/>
        <v>1441|1440011|325|2025|17894049000138|4703|617,6</v>
      </c>
      <c r="B972" s="52" t="str">
        <f t="shared" si="46"/>
        <v>1441|1440011|325|2025|3193</v>
      </c>
      <c r="C972" s="36">
        <v>1441</v>
      </c>
      <c r="D972" s="36">
        <v>1440011</v>
      </c>
      <c r="E972" s="36">
        <v>325</v>
      </c>
      <c r="F972" s="36">
        <v>2025</v>
      </c>
      <c r="G972" s="36">
        <v>17894049000138</v>
      </c>
      <c r="H972" s="37" t="s">
        <v>334</v>
      </c>
      <c r="I972" s="36">
        <v>4703</v>
      </c>
      <c r="J972" s="36" t="s">
        <v>472</v>
      </c>
      <c r="K972" s="38">
        <v>45797</v>
      </c>
      <c r="L972" s="36">
        <v>3193</v>
      </c>
      <c r="M972" s="73">
        <f t="shared" si="47"/>
        <v>617.6</v>
      </c>
      <c r="N972" s="39">
        <v>617.6</v>
      </c>
      <c r="O972" s="39">
        <v>0</v>
      </c>
      <c r="P972" s="33">
        <v>0</v>
      </c>
    </row>
    <row r="973" spans="1:16" ht="24.95" customHeight="1" x14ac:dyDescent="0.2">
      <c r="A973" s="52" t="str">
        <f t="shared" si="45"/>
        <v>1441|1440011|326|2025|17935396000161|4703|298,73</v>
      </c>
      <c r="B973" s="52" t="str">
        <f t="shared" si="46"/>
        <v>1441|1440011|326|2025|3195</v>
      </c>
      <c r="C973" s="36">
        <v>1441</v>
      </c>
      <c r="D973" s="36">
        <v>1440011</v>
      </c>
      <c r="E973" s="36">
        <v>326</v>
      </c>
      <c r="F973" s="36">
        <v>2025</v>
      </c>
      <c r="G973" s="36">
        <v>17935396000161</v>
      </c>
      <c r="H973" s="37" t="s">
        <v>337</v>
      </c>
      <c r="I973" s="36">
        <v>4703</v>
      </c>
      <c r="J973" s="36" t="s">
        <v>472</v>
      </c>
      <c r="K973" s="38">
        <v>45797</v>
      </c>
      <c r="L973" s="36">
        <v>3195</v>
      </c>
      <c r="M973" s="73">
        <f t="shared" si="47"/>
        <v>298.73</v>
      </c>
      <c r="N973" s="39">
        <v>298.73</v>
      </c>
      <c r="O973" s="39">
        <v>0</v>
      </c>
      <c r="P973" s="33">
        <v>0</v>
      </c>
    </row>
    <row r="974" spans="1:16" ht="24.95" customHeight="1" x14ac:dyDescent="0.2">
      <c r="A974" s="52" t="str">
        <f t="shared" si="45"/>
        <v>1441|1440011|327|2025|40432544000147|9399|270,6</v>
      </c>
      <c r="B974" s="52" t="str">
        <f t="shared" si="46"/>
        <v>1441|1440011|327|2025|280</v>
      </c>
      <c r="C974" s="36">
        <v>1441</v>
      </c>
      <c r="D974" s="36">
        <v>1440011</v>
      </c>
      <c r="E974" s="36">
        <v>327</v>
      </c>
      <c r="F974" s="36">
        <v>2025</v>
      </c>
      <c r="G974" s="36">
        <v>40432544000147</v>
      </c>
      <c r="H974" s="37" t="s">
        <v>237</v>
      </c>
      <c r="I974" s="36">
        <v>9399</v>
      </c>
      <c r="J974" s="36" t="s">
        <v>476</v>
      </c>
      <c r="K974" s="38">
        <v>45798</v>
      </c>
      <c r="L974" s="36">
        <v>280</v>
      </c>
      <c r="M974" s="73">
        <f t="shared" si="47"/>
        <v>270.60000000000002</v>
      </c>
      <c r="N974" s="39">
        <v>257.61</v>
      </c>
      <c r="O974" s="39">
        <v>12.99</v>
      </c>
      <c r="P974" s="33">
        <v>0</v>
      </c>
    </row>
    <row r="975" spans="1:16" ht="24.95" customHeight="1" x14ac:dyDescent="0.2">
      <c r="A975" s="52" t="str">
        <f t="shared" si="45"/>
        <v>1441|1440011|330|2025|18401059000157|4703|1051,36</v>
      </c>
      <c r="B975" s="52" t="str">
        <f t="shared" si="46"/>
        <v>1441|1440011|330|2025|3269</v>
      </c>
      <c r="C975" s="36">
        <v>1441</v>
      </c>
      <c r="D975" s="36">
        <v>1440011</v>
      </c>
      <c r="E975" s="36">
        <v>330</v>
      </c>
      <c r="F975" s="36">
        <v>2025</v>
      </c>
      <c r="G975" s="36">
        <v>18401059000157</v>
      </c>
      <c r="H975" s="37" t="s">
        <v>387</v>
      </c>
      <c r="I975" s="36">
        <v>4703</v>
      </c>
      <c r="J975" s="36" t="s">
        <v>472</v>
      </c>
      <c r="K975" s="38">
        <v>45803</v>
      </c>
      <c r="L975" s="36">
        <v>3269</v>
      </c>
      <c r="M975" s="73">
        <f t="shared" si="47"/>
        <v>1051.3599999999999</v>
      </c>
      <c r="N975" s="39">
        <v>1051.3599999999999</v>
      </c>
      <c r="O975" s="39">
        <v>0</v>
      </c>
      <c r="P975" s="33">
        <v>0</v>
      </c>
    </row>
    <row r="976" spans="1:16" ht="24.95" customHeight="1" x14ac:dyDescent="0.2">
      <c r="A976" s="52" t="str">
        <f t="shared" si="45"/>
        <v>1441|1440011|331|2025|18675983000121|4703|2847,7</v>
      </c>
      <c r="B976" s="52" t="str">
        <f t="shared" si="46"/>
        <v>1441|1440011|331|2025|3270</v>
      </c>
      <c r="C976" s="36">
        <v>1441</v>
      </c>
      <c r="D976" s="36">
        <v>1440011</v>
      </c>
      <c r="E976" s="36">
        <v>331</v>
      </c>
      <c r="F976" s="36">
        <v>2025</v>
      </c>
      <c r="G976" s="36">
        <v>18675983000121</v>
      </c>
      <c r="H976" s="37" t="s">
        <v>407</v>
      </c>
      <c r="I976" s="36">
        <v>4703</v>
      </c>
      <c r="J976" s="36" t="s">
        <v>472</v>
      </c>
      <c r="K976" s="38">
        <v>45803</v>
      </c>
      <c r="L976" s="36">
        <v>3270</v>
      </c>
      <c r="M976" s="73">
        <f t="shared" si="47"/>
        <v>2847.7</v>
      </c>
      <c r="N976" s="39">
        <v>2847.7</v>
      </c>
      <c r="O976" s="39">
        <v>0</v>
      </c>
      <c r="P976" s="33">
        <v>0</v>
      </c>
    </row>
    <row r="977" spans="1:16" ht="24.95" customHeight="1" x14ac:dyDescent="0.2">
      <c r="A977" s="52" t="str">
        <f t="shared" si="45"/>
        <v>1441|1440011|332|2025|73357469000156|4703|785,81</v>
      </c>
      <c r="B977" s="52" t="str">
        <f t="shared" si="46"/>
        <v>1441|1440011|332|2025|3292</v>
      </c>
      <c r="C977" s="36">
        <v>1441</v>
      </c>
      <c r="D977" s="36">
        <v>1440011</v>
      </c>
      <c r="E977" s="36">
        <v>332</v>
      </c>
      <c r="F977" s="36">
        <v>2025</v>
      </c>
      <c r="G977" s="36">
        <v>73357469000156</v>
      </c>
      <c r="H977" s="37" t="s">
        <v>435</v>
      </c>
      <c r="I977" s="36">
        <v>4703</v>
      </c>
      <c r="J977" s="36" t="s">
        <v>472</v>
      </c>
      <c r="K977" s="38">
        <v>45805</v>
      </c>
      <c r="L977" s="36">
        <v>3292</v>
      </c>
      <c r="M977" s="73">
        <f t="shared" si="47"/>
        <v>785.81</v>
      </c>
      <c r="N977" s="39">
        <v>785.81</v>
      </c>
      <c r="O977" s="39">
        <v>0</v>
      </c>
      <c r="P977" s="33">
        <v>0</v>
      </c>
    </row>
    <row r="978" spans="1:16" ht="24.95" customHeight="1" x14ac:dyDescent="0.2">
      <c r="A978" s="52" t="str">
        <f t="shared" si="45"/>
        <v>1441|1440011|332|2025|73357469000156|4703|794,72</v>
      </c>
      <c r="B978" s="52" t="str">
        <f t="shared" si="46"/>
        <v>1441|1440011|332|2025|3293</v>
      </c>
      <c r="C978" s="36">
        <v>1441</v>
      </c>
      <c r="D978" s="36">
        <v>1440011</v>
      </c>
      <c r="E978" s="36">
        <v>332</v>
      </c>
      <c r="F978" s="36">
        <v>2025</v>
      </c>
      <c r="G978" s="36">
        <v>73357469000156</v>
      </c>
      <c r="H978" s="37" t="s">
        <v>435</v>
      </c>
      <c r="I978" s="36">
        <v>4703</v>
      </c>
      <c r="J978" s="36" t="s">
        <v>472</v>
      </c>
      <c r="K978" s="38">
        <v>45805</v>
      </c>
      <c r="L978" s="36">
        <v>3293</v>
      </c>
      <c r="M978" s="73">
        <f t="shared" si="47"/>
        <v>794.72</v>
      </c>
      <c r="N978" s="39">
        <v>794.72</v>
      </c>
      <c r="O978" s="39">
        <v>0</v>
      </c>
      <c r="P978" s="33">
        <v>0</v>
      </c>
    </row>
    <row r="979" spans="1:16" ht="24.95" customHeight="1" x14ac:dyDescent="0.2">
      <c r="A979" s="52" t="str">
        <f t="shared" si="45"/>
        <v>1441|1440011|333|2025|18239590000175|4703|288,84</v>
      </c>
      <c r="B979" s="52" t="str">
        <f t="shared" si="46"/>
        <v>1441|1440011|333|2025|3289</v>
      </c>
      <c r="C979" s="36">
        <v>1441</v>
      </c>
      <c r="D979" s="36">
        <v>1440011</v>
      </c>
      <c r="E979" s="36">
        <v>333</v>
      </c>
      <c r="F979" s="36">
        <v>2025</v>
      </c>
      <c r="G979" s="36">
        <v>18239590000175</v>
      </c>
      <c r="H979" s="37" t="s">
        <v>355</v>
      </c>
      <c r="I979" s="36">
        <v>4703</v>
      </c>
      <c r="J979" s="36" t="s">
        <v>472</v>
      </c>
      <c r="K979" s="38">
        <v>45805</v>
      </c>
      <c r="L979" s="36">
        <v>3289</v>
      </c>
      <c r="M979" s="73">
        <f t="shared" si="47"/>
        <v>288.83999999999997</v>
      </c>
      <c r="N979" s="39">
        <v>288.83999999999997</v>
      </c>
      <c r="O979" s="39">
        <v>0</v>
      </c>
      <c r="P979" s="33">
        <v>0</v>
      </c>
    </row>
    <row r="980" spans="1:16" ht="24.95" customHeight="1" x14ac:dyDescent="0.2">
      <c r="A980" s="52" t="str">
        <f t="shared" si="45"/>
        <v>1441|1440011|334|2025|19718360000151|4703|941,73</v>
      </c>
      <c r="B980" s="52" t="str">
        <f t="shared" si="46"/>
        <v>1441|1440011|334|2025|3291</v>
      </c>
      <c r="C980" s="36">
        <v>1441</v>
      </c>
      <c r="D980" s="36">
        <v>1440011</v>
      </c>
      <c r="E980" s="36">
        <v>334</v>
      </c>
      <c r="F980" s="36">
        <v>2025</v>
      </c>
      <c r="G980" s="36">
        <v>19718360000151</v>
      </c>
      <c r="H980" s="37" t="s">
        <v>419</v>
      </c>
      <c r="I980" s="36">
        <v>4703</v>
      </c>
      <c r="J980" s="36" t="s">
        <v>472</v>
      </c>
      <c r="K980" s="38">
        <v>45805</v>
      </c>
      <c r="L980" s="36">
        <v>3291</v>
      </c>
      <c r="M980" s="73">
        <f t="shared" si="47"/>
        <v>941.73</v>
      </c>
      <c r="N980" s="39">
        <v>941.73</v>
      </c>
      <c r="O980" s="39">
        <v>0</v>
      </c>
      <c r="P980" s="33">
        <v>0</v>
      </c>
    </row>
    <row r="981" spans="1:16" ht="24.95" customHeight="1" x14ac:dyDescent="0.2">
      <c r="A981" s="52" t="str">
        <f t="shared" si="45"/>
        <v>1441|1440011|335|2025|18431155000148|4703|148,53</v>
      </c>
      <c r="B981" s="52" t="str">
        <f t="shared" si="46"/>
        <v>1441|1440011|335|2025|3453</v>
      </c>
      <c r="C981" s="36">
        <v>1441</v>
      </c>
      <c r="D981" s="36">
        <v>1440011</v>
      </c>
      <c r="E981" s="36">
        <v>335</v>
      </c>
      <c r="F981" s="36">
        <v>2025</v>
      </c>
      <c r="G981" s="36">
        <v>18431155000148</v>
      </c>
      <c r="H981" s="37" t="s">
        <v>391</v>
      </c>
      <c r="I981" s="36">
        <v>4703</v>
      </c>
      <c r="J981" s="36" t="s">
        <v>472</v>
      </c>
      <c r="K981" s="38">
        <v>45810</v>
      </c>
      <c r="L981" s="36">
        <v>3453</v>
      </c>
      <c r="M981" s="73">
        <f t="shared" si="47"/>
        <v>148.53</v>
      </c>
      <c r="N981" s="39">
        <v>148.53</v>
      </c>
      <c r="O981" s="39">
        <v>0</v>
      </c>
      <c r="P981" s="33">
        <v>0</v>
      </c>
    </row>
    <row r="982" spans="1:16" ht="24.95" customHeight="1" x14ac:dyDescent="0.2">
      <c r="A982" s="52" t="str">
        <f t="shared" si="45"/>
        <v>1441|1440011|335|2025|18431155000148|4703|164,03</v>
      </c>
      <c r="B982" s="52" t="str">
        <f t="shared" si="46"/>
        <v>1441|1440011|335|2025|3454</v>
      </c>
      <c r="C982" s="36">
        <v>1441</v>
      </c>
      <c r="D982" s="36">
        <v>1440011</v>
      </c>
      <c r="E982" s="36">
        <v>335</v>
      </c>
      <c r="F982" s="36">
        <v>2025</v>
      </c>
      <c r="G982" s="36">
        <v>18431155000148</v>
      </c>
      <c r="H982" s="37" t="s">
        <v>391</v>
      </c>
      <c r="I982" s="36">
        <v>4703</v>
      </c>
      <c r="J982" s="36" t="s">
        <v>472</v>
      </c>
      <c r="K982" s="38">
        <v>45810</v>
      </c>
      <c r="L982" s="36">
        <v>3454</v>
      </c>
      <c r="M982" s="73">
        <f t="shared" si="47"/>
        <v>164.03</v>
      </c>
      <c r="N982" s="39">
        <v>164.03</v>
      </c>
      <c r="O982" s="39">
        <v>0</v>
      </c>
      <c r="P982" s="33">
        <v>0</v>
      </c>
    </row>
    <row r="983" spans="1:16" ht="24.95" customHeight="1" x14ac:dyDescent="0.2">
      <c r="A983" s="52" t="str">
        <f t="shared" si="45"/>
        <v>1441|1440011|336|2025|22934889000117|4703|165,28</v>
      </c>
      <c r="B983" s="52" t="str">
        <f t="shared" si="46"/>
        <v>1441|1440011|336|2025|3447</v>
      </c>
      <c r="C983" s="36">
        <v>1441</v>
      </c>
      <c r="D983" s="36">
        <v>1440011</v>
      </c>
      <c r="E983" s="36">
        <v>336</v>
      </c>
      <c r="F983" s="36">
        <v>2025</v>
      </c>
      <c r="G983" s="36">
        <v>22934889000117</v>
      </c>
      <c r="H983" s="37" t="s">
        <v>427</v>
      </c>
      <c r="I983" s="36">
        <v>4703</v>
      </c>
      <c r="J983" s="36" t="s">
        <v>472</v>
      </c>
      <c r="K983" s="38">
        <v>45810</v>
      </c>
      <c r="L983" s="36">
        <v>3447</v>
      </c>
      <c r="M983" s="73">
        <f t="shared" si="47"/>
        <v>165.28</v>
      </c>
      <c r="N983" s="39">
        <v>165.28</v>
      </c>
      <c r="O983" s="39">
        <v>0</v>
      </c>
      <c r="P983" s="33">
        <v>0</v>
      </c>
    </row>
    <row r="984" spans="1:16" ht="24.95" customHeight="1" x14ac:dyDescent="0.2">
      <c r="A984" s="52" t="str">
        <f t="shared" si="45"/>
        <v>1441|1440011|336|2025|22934889000117|4703|486,94</v>
      </c>
      <c r="B984" s="52" t="str">
        <f t="shared" si="46"/>
        <v>1441|1440011|336|2025|3449</v>
      </c>
      <c r="C984" s="36">
        <v>1441</v>
      </c>
      <c r="D984" s="36">
        <v>1440011</v>
      </c>
      <c r="E984" s="36">
        <v>336</v>
      </c>
      <c r="F984" s="36">
        <v>2025</v>
      </c>
      <c r="G984" s="36">
        <v>22934889000117</v>
      </c>
      <c r="H984" s="37" t="s">
        <v>427</v>
      </c>
      <c r="I984" s="36">
        <v>4703</v>
      </c>
      <c r="J984" s="36" t="s">
        <v>472</v>
      </c>
      <c r="K984" s="38">
        <v>45810</v>
      </c>
      <c r="L984" s="36">
        <v>3449</v>
      </c>
      <c r="M984" s="73">
        <f t="shared" si="47"/>
        <v>486.94</v>
      </c>
      <c r="N984" s="39">
        <v>486.94</v>
      </c>
      <c r="O984" s="39">
        <v>0</v>
      </c>
      <c r="P984" s="33">
        <v>0</v>
      </c>
    </row>
    <row r="985" spans="1:16" ht="24.95" customHeight="1" x14ac:dyDescent="0.2">
      <c r="A985" s="52" t="str">
        <f t="shared" si="45"/>
        <v>1441|1440011|338|2025|18715417000104|4703|441,4</v>
      </c>
      <c r="B985" s="52" t="str">
        <f t="shared" si="46"/>
        <v>1441|1440011|338|2025|3577</v>
      </c>
      <c r="C985" s="36">
        <v>1441</v>
      </c>
      <c r="D985" s="36">
        <v>1440011</v>
      </c>
      <c r="E985" s="36">
        <v>338</v>
      </c>
      <c r="F985" s="36">
        <v>2025</v>
      </c>
      <c r="G985" s="36">
        <v>18715417000104</v>
      </c>
      <c r="H985" s="37" t="s">
        <v>412</v>
      </c>
      <c r="I985" s="36">
        <v>4703</v>
      </c>
      <c r="J985" s="36" t="s">
        <v>472</v>
      </c>
      <c r="K985" s="38">
        <v>45812</v>
      </c>
      <c r="L985" s="36">
        <v>3577</v>
      </c>
      <c r="M985" s="73">
        <f t="shared" si="47"/>
        <v>441.4</v>
      </c>
      <c r="N985" s="39">
        <v>441.4</v>
      </c>
      <c r="O985" s="39">
        <v>0</v>
      </c>
      <c r="P985" s="33">
        <v>0</v>
      </c>
    </row>
    <row r="986" spans="1:16" ht="24.95" customHeight="1" x14ac:dyDescent="0.2">
      <c r="A986" s="52" t="str">
        <f t="shared" si="45"/>
        <v>1441|1440011|339|2025|17309790000194|3930|704,32</v>
      </c>
      <c r="B986" s="52" t="str">
        <f t="shared" si="46"/>
        <v>1441|1440011|339|2025|3605</v>
      </c>
      <c r="C986" s="36">
        <v>1441</v>
      </c>
      <c r="D986" s="36">
        <v>1440011</v>
      </c>
      <c r="E986" s="36">
        <v>339</v>
      </c>
      <c r="F986" s="36">
        <v>2025</v>
      </c>
      <c r="G986" s="36">
        <v>17309790000194</v>
      </c>
      <c r="H986" s="37" t="s">
        <v>480</v>
      </c>
      <c r="I986" s="36">
        <v>3930</v>
      </c>
      <c r="J986" s="36" t="s">
        <v>313</v>
      </c>
      <c r="K986" s="38">
        <v>45814</v>
      </c>
      <c r="L986" s="36">
        <v>3605</v>
      </c>
      <c r="M986" s="73">
        <f t="shared" si="47"/>
        <v>704.32</v>
      </c>
      <c r="N986" s="39">
        <v>704.32</v>
      </c>
      <c r="O986" s="39">
        <v>0</v>
      </c>
      <c r="P986" s="33">
        <v>0</v>
      </c>
    </row>
    <row r="987" spans="1:16" ht="24.95" customHeight="1" x14ac:dyDescent="0.2">
      <c r="A987" s="52" t="str">
        <f t="shared" si="45"/>
        <v>1441|1440011|340|2025|18392530000198|4703|157,26</v>
      </c>
      <c r="B987" s="52" t="str">
        <f t="shared" si="46"/>
        <v>1441|1440011|340|2025|3604</v>
      </c>
      <c r="C987" s="36">
        <v>1441</v>
      </c>
      <c r="D987" s="36">
        <v>1440011</v>
      </c>
      <c r="E987" s="36">
        <v>340</v>
      </c>
      <c r="F987" s="36">
        <v>2025</v>
      </c>
      <c r="G987" s="36">
        <v>18392530000198</v>
      </c>
      <c r="H987" s="37" t="s">
        <v>385</v>
      </c>
      <c r="I987" s="36">
        <v>4703</v>
      </c>
      <c r="J987" s="36" t="s">
        <v>472</v>
      </c>
      <c r="K987" s="38">
        <v>45814</v>
      </c>
      <c r="L987" s="36">
        <v>3604</v>
      </c>
      <c r="M987" s="73">
        <f t="shared" si="47"/>
        <v>157.26</v>
      </c>
      <c r="N987" s="39">
        <v>157.26</v>
      </c>
      <c r="O987" s="39">
        <v>0</v>
      </c>
      <c r="P987" s="33">
        <v>0</v>
      </c>
    </row>
    <row r="988" spans="1:16" ht="24.95" customHeight="1" x14ac:dyDescent="0.2">
      <c r="A988" s="52" t="str">
        <f t="shared" si="45"/>
        <v>1441|1440011|400|2024|11568355000106|3904|10210,12</v>
      </c>
      <c r="B988" s="52" t="str">
        <f t="shared" si="46"/>
        <v>1441|1440011|400|2024|2631</v>
      </c>
      <c r="C988" s="36">
        <v>1441</v>
      </c>
      <c r="D988" s="36">
        <v>1440011</v>
      </c>
      <c r="E988" s="36">
        <v>400</v>
      </c>
      <c r="F988" s="36">
        <v>2024</v>
      </c>
      <c r="G988" s="36">
        <v>11568355000106</v>
      </c>
      <c r="H988" s="37" t="s">
        <v>295</v>
      </c>
      <c r="I988" s="36">
        <v>3904</v>
      </c>
      <c r="J988" s="36" t="s">
        <v>313</v>
      </c>
      <c r="K988" s="38">
        <v>45782</v>
      </c>
      <c r="L988" s="36">
        <v>2631</v>
      </c>
      <c r="M988" s="73">
        <f t="shared" si="47"/>
        <v>10210.120000000001</v>
      </c>
      <c r="N988" s="39">
        <v>10210.120000000001</v>
      </c>
      <c r="O988" s="39">
        <v>0</v>
      </c>
      <c r="P988" s="33">
        <v>0</v>
      </c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terms/"/>
    <ds:schemaRef ds:uri="eb0982ca-2f34-4782-ae56-e7017963951c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6cdcdf08-9007-4546-b332-2dd8ed0a8e0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2025-06-11T17:40:55Z</cp:lastPrinted>
  <dcterms:created xsi:type="dcterms:W3CDTF">2023-11-07T12:09:56Z</dcterms:created>
  <dcterms:modified xsi:type="dcterms:W3CDTF">2025-06-11T17:41:25Z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