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24-CRONOLOGIA DE PAGAMENTOS/ELABORAÇÃO/2026/Janeiro 2026/"/>
    </mc:Choice>
  </mc:AlternateContent>
  <xr:revisionPtr revIDLastSave="7" documentId="8_{8F0E58CF-20B8-4A21-B7FF-03551A6064EA}" xr6:coauthVersionLast="47" xr6:coauthVersionMax="47" xr10:uidLastSave="{7920D993-36AB-414E-AAAE-10AD23EDFA9B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LIQUIDAÇÃO'!$A$4:$Q$614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ELABORAÇÃO'!$A$4:$AD$203</definedName>
    <definedName name="_xlnm._FilterDatabase" localSheetId="1" hidden="1">'PLANILHA PARA PUBLICAÇÃO'!$A$3:$V$206</definedName>
    <definedName name="_xlnm.Print_Area" localSheetId="1">'PLANILHA PARA PUBLICAÇÃO'!$A$1:$U$213</definedName>
    <definedName name="_xlnm.Print_Titles" localSheetId="1">'PLANILHA PARA PUBLICAÇÃO'!$1:$3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96" i="2" l="1"/>
  <c r="Q28" i="2"/>
  <c r="Q5" i="2"/>
  <c r="Q29" i="2"/>
  <c r="Q153" i="2"/>
  <c r="Q193" i="2"/>
  <c r="Q186" i="2"/>
  <c r="Q154" i="2"/>
  <c r="Q155" i="2"/>
  <c r="Q156" i="2"/>
  <c r="Q30" i="2"/>
  <c r="Q165" i="2"/>
  <c r="Q166" i="2"/>
  <c r="Q31" i="2"/>
  <c r="Q157" i="2"/>
  <c r="Q32" i="2"/>
  <c r="Q202" i="2"/>
  <c r="Q194" i="2"/>
  <c r="Q195" i="2"/>
  <c r="Q197" i="2"/>
  <c r="Q158" i="2"/>
  <c r="Q159" i="2"/>
  <c r="Q33" i="2"/>
  <c r="Q34" i="2"/>
  <c r="Q106" i="2"/>
  <c r="Q35" i="2"/>
  <c r="Q36" i="2"/>
  <c r="Q90" i="2"/>
  <c r="Q91" i="2"/>
  <c r="Q6" i="2"/>
  <c r="Q37" i="2"/>
  <c r="Q92" i="2"/>
  <c r="Q38" i="2"/>
  <c r="Q39" i="2"/>
  <c r="Q40" i="2"/>
  <c r="Q41" i="2"/>
  <c r="Q42" i="2"/>
  <c r="Q43" i="2"/>
  <c r="Q107" i="2"/>
  <c r="Q93" i="2"/>
  <c r="Q108" i="2"/>
  <c r="Q109" i="2"/>
  <c r="Q94" i="2"/>
  <c r="Q95" i="2"/>
  <c r="Q110" i="2"/>
  <c r="Q111" i="2"/>
  <c r="Q112" i="2"/>
  <c r="Q203" i="2"/>
  <c r="Q113" i="2"/>
  <c r="Q44" i="2"/>
  <c r="Q114" i="2"/>
  <c r="Q45" i="2"/>
  <c r="Q115" i="2"/>
  <c r="Q116" i="2"/>
  <c r="Q46" i="2"/>
  <c r="Q117" i="2"/>
  <c r="Q118" i="2"/>
  <c r="Q96" i="2"/>
  <c r="Q47" i="2"/>
  <c r="Q48" i="2"/>
  <c r="Q49" i="2"/>
  <c r="Q50" i="2"/>
  <c r="Q51" i="2"/>
  <c r="Q119" i="2"/>
  <c r="Q52" i="2"/>
  <c r="Q53" i="2"/>
  <c r="Q54" i="2"/>
  <c r="Q55" i="2"/>
  <c r="Q56" i="2"/>
  <c r="Q57" i="2"/>
  <c r="Q58" i="2"/>
  <c r="Q59" i="2"/>
  <c r="Q60" i="2"/>
  <c r="Q61" i="2"/>
  <c r="Q62" i="2"/>
  <c r="Q120" i="2"/>
  <c r="Q121" i="2"/>
  <c r="Q9" i="2"/>
  <c r="Q10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7" i="2"/>
  <c r="Q167" i="2"/>
  <c r="Q135" i="2"/>
  <c r="Q136" i="2"/>
  <c r="Q137" i="2"/>
  <c r="Q138" i="2"/>
  <c r="Q139" i="2"/>
  <c r="Q140" i="2"/>
  <c r="Q141" i="2"/>
  <c r="Q142" i="2"/>
  <c r="Q11" i="2"/>
  <c r="Q63" i="2"/>
  <c r="Q64" i="2"/>
  <c r="Q65" i="2"/>
  <c r="Q97" i="2"/>
  <c r="Q66" i="2"/>
  <c r="Q143" i="2"/>
  <c r="Q160" i="2"/>
  <c r="Q144" i="2"/>
  <c r="Q67" i="2"/>
  <c r="Q68" i="2"/>
  <c r="Q145" i="2"/>
  <c r="Q187" i="2"/>
  <c r="Q188" i="2"/>
  <c r="Q171" i="2"/>
  <c r="Q69" i="2"/>
  <c r="Q179" i="2"/>
  <c r="Q70" i="2"/>
  <c r="Q71" i="2"/>
  <c r="Q180" i="2"/>
  <c r="Q12" i="2"/>
  <c r="Q72" i="2"/>
  <c r="Q98" i="2"/>
  <c r="Q181" i="2"/>
  <c r="Q182" i="2"/>
  <c r="Q183" i="2"/>
  <c r="Q184" i="2"/>
  <c r="Q198" i="2"/>
  <c r="Q199" i="2"/>
  <c r="Q73" i="2"/>
  <c r="Q74" i="2"/>
  <c r="Q75" i="2"/>
  <c r="Q175" i="2"/>
  <c r="Q176" i="2"/>
  <c r="Q177" i="2"/>
  <c r="Q146" i="2"/>
  <c r="Q76" i="2"/>
  <c r="Q189" i="2"/>
  <c r="Q99" i="2"/>
  <c r="Q190" i="2"/>
  <c r="Q77" i="2"/>
  <c r="Q185" i="2"/>
  <c r="Q147" i="2"/>
  <c r="Q78" i="2"/>
  <c r="Q161" i="2"/>
  <c r="Q100" i="2"/>
  <c r="Q13" i="2"/>
  <c r="Q14" i="2"/>
  <c r="Q15" i="2"/>
  <c r="Q79" i="2"/>
  <c r="Q16" i="2"/>
  <c r="Q101" i="2"/>
  <c r="Q80" i="2"/>
  <c r="Q148" i="2"/>
  <c r="Q81" i="2"/>
  <c r="Q82" i="2"/>
  <c r="Q204" i="2"/>
  <c r="Q17" i="2"/>
  <c r="Q200" i="2"/>
  <c r="Q168" i="2"/>
  <c r="Q162" i="2"/>
  <c r="Q18" i="2"/>
  <c r="Q19" i="2"/>
  <c r="Q149" i="2"/>
  <c r="Q83" i="2"/>
  <c r="Q102" i="2"/>
  <c r="Q169" i="2"/>
  <c r="Q170" i="2"/>
  <c r="Q20" i="2"/>
  <c r="Q21" i="2"/>
  <c r="Q22" i="2"/>
  <c r="Q84" i="2"/>
  <c r="Q178" i="2"/>
  <c r="Q150" i="2"/>
  <c r="Q85" i="2"/>
  <c r="Q86" i="2"/>
  <c r="Q191" i="2"/>
  <c r="Q23" i="2"/>
  <c r="Q8" i="2"/>
  <c r="Q103" i="2"/>
  <c r="Q24" i="2"/>
  <c r="Q25" i="2"/>
  <c r="Q104" i="2"/>
  <c r="Q151" i="2"/>
  <c r="Q172" i="2"/>
  <c r="Q87" i="2"/>
  <c r="Q105" i="2"/>
  <c r="Q152" i="2"/>
  <c r="Q26" i="2"/>
  <c r="Q205" i="2"/>
  <c r="Q173" i="2"/>
  <c r="Q88" i="2"/>
  <c r="Q174" i="2"/>
  <c r="Q89" i="2"/>
  <c r="Q163" i="2"/>
  <c r="Q164" i="2"/>
  <c r="Q192" i="2"/>
  <c r="Q27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U5" i="1" l="1"/>
  <c r="F5" i="1"/>
  <c r="I5" i="1" l="1"/>
  <c r="Q201" i="2"/>
  <c r="Q613" i="2"/>
  <c r="Q614" i="2"/>
  <c r="F19" i="3" l="1"/>
  <c r="F4" i="3"/>
  <c r="F13" i="3" l="1"/>
  <c r="F5" i="3"/>
  <c r="F14" i="3"/>
  <c r="F15" i="3"/>
  <c r="F10" i="3"/>
  <c r="F11" i="3"/>
  <c r="F17" i="3"/>
  <c r="F18" i="3"/>
  <c r="F12" i="3"/>
  <c r="F6" i="3"/>
  <c r="F16" i="3"/>
  <c r="F9" i="3"/>
  <c r="F7" i="3"/>
  <c r="F8" i="3"/>
  <c r="A196" i="2"/>
  <c r="A28" i="2"/>
  <c r="A5" i="2"/>
  <c r="A29" i="2"/>
  <c r="A153" i="2"/>
  <c r="A193" i="2"/>
  <c r="A186" i="2"/>
  <c r="A154" i="2"/>
  <c r="A155" i="2"/>
  <c r="A156" i="2"/>
  <c r="A30" i="2"/>
  <c r="A165" i="2"/>
  <c r="A166" i="2"/>
  <c r="A31" i="2"/>
  <c r="A157" i="2"/>
  <c r="A32" i="2"/>
  <c r="A202" i="2"/>
  <c r="A194" i="2"/>
  <c r="A195" i="2"/>
  <c r="A197" i="2"/>
  <c r="A158" i="2"/>
  <c r="A159" i="2"/>
  <c r="A33" i="2"/>
  <c r="A34" i="2"/>
  <c r="A106" i="2"/>
  <c r="A35" i="2"/>
  <c r="A36" i="2"/>
  <c r="A90" i="2"/>
  <c r="A91" i="2"/>
  <c r="A6" i="2"/>
  <c r="A37" i="2"/>
  <c r="A92" i="2"/>
  <c r="A38" i="2"/>
  <c r="A39" i="2"/>
  <c r="A40" i="2"/>
  <c r="A41" i="2"/>
  <c r="A42" i="2"/>
  <c r="A43" i="2"/>
  <c r="A107" i="2"/>
  <c r="A93" i="2"/>
  <c r="A108" i="2"/>
  <c r="A109" i="2"/>
  <c r="A94" i="2"/>
  <c r="A95" i="2"/>
  <c r="A110" i="2"/>
  <c r="A111" i="2"/>
  <c r="A112" i="2"/>
  <c r="A203" i="2"/>
  <c r="A113" i="2"/>
  <c r="A44" i="2"/>
  <c r="A114" i="2"/>
  <c r="A45" i="2"/>
  <c r="A115" i="2"/>
  <c r="A116" i="2"/>
  <c r="A46" i="2"/>
  <c r="A117" i="2"/>
  <c r="A118" i="2"/>
  <c r="A96" i="2"/>
  <c r="A47" i="2"/>
  <c r="A48" i="2"/>
  <c r="A49" i="2"/>
  <c r="A50" i="2"/>
  <c r="A51" i="2"/>
  <c r="A119" i="2"/>
  <c r="A52" i="2"/>
  <c r="A53" i="2"/>
  <c r="A54" i="2"/>
  <c r="A55" i="2"/>
  <c r="A56" i="2"/>
  <c r="A57" i="2"/>
  <c r="A58" i="2"/>
  <c r="A59" i="2"/>
  <c r="A60" i="2"/>
  <c r="A61" i="2"/>
  <c r="A62" i="2"/>
  <c r="A120" i="2"/>
  <c r="A121" i="2"/>
  <c r="A9" i="2"/>
  <c r="A10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7" i="2"/>
  <c r="A167" i="2"/>
  <c r="A135" i="2"/>
  <c r="A136" i="2"/>
  <c r="A137" i="2"/>
  <c r="A138" i="2"/>
  <c r="A139" i="2"/>
  <c r="A140" i="2"/>
  <c r="A141" i="2"/>
  <c r="A142" i="2"/>
  <c r="A11" i="2"/>
  <c r="A63" i="2"/>
  <c r="A64" i="2"/>
  <c r="A65" i="2"/>
  <c r="A97" i="2"/>
  <c r="A66" i="2"/>
  <c r="A143" i="2"/>
  <c r="A160" i="2"/>
  <c r="A144" i="2"/>
  <c r="A67" i="2"/>
  <c r="A68" i="2"/>
  <c r="A145" i="2"/>
  <c r="A187" i="2"/>
  <c r="A188" i="2"/>
  <c r="A171" i="2"/>
  <c r="A69" i="2"/>
  <c r="A179" i="2"/>
  <c r="A70" i="2"/>
  <c r="A71" i="2"/>
  <c r="A180" i="2"/>
  <c r="A12" i="2"/>
  <c r="A72" i="2"/>
  <c r="A98" i="2"/>
  <c r="A181" i="2"/>
  <c r="A182" i="2"/>
  <c r="A183" i="2"/>
  <c r="A184" i="2"/>
  <c r="A198" i="2"/>
  <c r="A199" i="2"/>
  <c r="A73" i="2"/>
  <c r="A74" i="2"/>
  <c r="A75" i="2"/>
  <c r="A175" i="2"/>
  <c r="A176" i="2"/>
  <c r="A177" i="2"/>
  <c r="A146" i="2"/>
  <c r="A76" i="2"/>
  <c r="A189" i="2"/>
  <c r="A99" i="2"/>
  <c r="A190" i="2"/>
  <c r="A77" i="2"/>
  <c r="A185" i="2"/>
  <c r="A147" i="2"/>
  <c r="A78" i="2"/>
  <c r="A161" i="2"/>
  <c r="A100" i="2"/>
  <c r="A13" i="2"/>
  <c r="A14" i="2"/>
  <c r="A15" i="2"/>
  <c r="A79" i="2"/>
  <c r="A16" i="2"/>
  <c r="A101" i="2"/>
  <c r="A80" i="2"/>
  <c r="A148" i="2"/>
  <c r="A81" i="2"/>
  <c r="A82" i="2"/>
  <c r="A204" i="2"/>
  <c r="A17" i="2"/>
  <c r="A200" i="2"/>
  <c r="A168" i="2"/>
  <c r="A162" i="2"/>
  <c r="A18" i="2"/>
  <c r="A19" i="2"/>
  <c r="A149" i="2"/>
  <c r="A83" i="2"/>
  <c r="A102" i="2"/>
  <c r="A169" i="2"/>
  <c r="A170" i="2"/>
  <c r="A20" i="2"/>
  <c r="A21" i="2"/>
  <c r="A22" i="2"/>
  <c r="A84" i="2"/>
  <c r="A178" i="2"/>
  <c r="A150" i="2"/>
  <c r="A85" i="2"/>
  <c r="A86" i="2"/>
  <c r="A191" i="2"/>
  <c r="A23" i="2"/>
  <c r="A8" i="2"/>
  <c r="A103" i="2"/>
  <c r="A24" i="2"/>
  <c r="A25" i="2"/>
  <c r="A104" i="2"/>
  <c r="A151" i="2"/>
  <c r="A172" i="2"/>
  <c r="A87" i="2"/>
  <c r="A105" i="2"/>
  <c r="A152" i="2"/>
  <c r="A26" i="2"/>
  <c r="A205" i="2"/>
  <c r="A173" i="2"/>
  <c r="A88" i="2"/>
  <c r="A174" i="2"/>
  <c r="A89" i="2"/>
  <c r="A163" i="2"/>
  <c r="A164" i="2"/>
  <c r="A192" i="2"/>
  <c r="A27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0" i="1"/>
  <c r="X72" i="1"/>
  <c r="X77" i="1"/>
  <c r="X26" i="1"/>
  <c r="X129" i="1"/>
  <c r="X145" i="1"/>
  <c r="X159" i="1"/>
  <c r="X165" i="1"/>
  <c r="X179" i="1"/>
  <c r="X12" i="1"/>
  <c r="X15" i="1"/>
  <c r="X34" i="1"/>
  <c r="X56" i="1"/>
  <c r="X80" i="1"/>
  <c r="X85" i="1"/>
  <c r="X91" i="1"/>
  <c r="X120" i="1"/>
  <c r="X195" i="1"/>
  <c r="X201" i="1"/>
  <c r="X22" i="1"/>
  <c r="X29" i="1"/>
  <c r="X40" i="1"/>
  <c r="X49" i="1"/>
  <c r="X97" i="1"/>
  <c r="X137" i="1"/>
  <c r="X148" i="1"/>
  <c r="X6" i="1"/>
  <c r="X54" i="1"/>
  <c r="X68" i="1"/>
  <c r="X83" i="1"/>
  <c r="X100" i="1"/>
  <c r="X105" i="1"/>
  <c r="X143" i="1"/>
  <c r="X185" i="1"/>
  <c r="X18" i="1"/>
  <c r="X32" i="1"/>
  <c r="X42" i="1"/>
  <c r="X61" i="1"/>
  <c r="X73" i="1"/>
  <c r="X78" i="1"/>
  <c r="X130" i="1"/>
  <c r="X163" i="1"/>
  <c r="X166" i="1"/>
  <c r="X20" i="1"/>
  <c r="X47" i="1"/>
  <c r="X59" i="1"/>
  <c r="X71" i="1"/>
  <c r="X103" i="1"/>
  <c r="X202" i="1"/>
  <c r="X35" i="1"/>
  <c r="X64" i="1"/>
  <c r="X109" i="1"/>
  <c r="X154" i="1"/>
  <c r="X178" i="1"/>
  <c r="X50" i="1"/>
  <c r="X86" i="1"/>
  <c r="X128" i="1"/>
  <c r="X149" i="1"/>
  <c r="X175" i="1"/>
  <c r="X194" i="1"/>
  <c r="X11" i="1"/>
  <c r="X41" i="1"/>
  <c r="X84" i="1"/>
  <c r="X136" i="1"/>
  <c r="X28" i="1"/>
  <c r="X101" i="1"/>
  <c r="X116" i="1"/>
  <c r="X152" i="1"/>
  <c r="X43" i="1"/>
  <c r="X17" i="1"/>
  <c r="X62" i="1"/>
  <c r="X181" i="1"/>
  <c r="X147" i="1"/>
  <c r="X7" i="1"/>
  <c r="X48" i="1"/>
  <c r="X67" i="1"/>
  <c r="X46" i="1"/>
  <c r="X51" i="1"/>
  <c r="X119" i="1"/>
  <c r="X168" i="1"/>
  <c r="X87" i="1"/>
  <c r="X184" i="1"/>
  <c r="X192" i="1"/>
  <c r="X187" i="1"/>
  <c r="X104" i="1"/>
  <c r="X9" i="1"/>
  <c r="X127" i="1"/>
  <c r="X177" i="1"/>
  <c r="X13" i="1"/>
  <c r="X94" i="1"/>
  <c r="X199" i="1"/>
  <c r="X176" i="1"/>
  <c r="X31" i="1"/>
  <c r="X155" i="1"/>
  <c r="X173" i="1"/>
  <c r="X167" i="1"/>
  <c r="X96" i="1"/>
  <c r="X142" i="1"/>
  <c r="X111" i="1"/>
  <c r="X58" i="1"/>
  <c r="X69" i="1"/>
  <c r="X125" i="1"/>
  <c r="X21" i="1"/>
  <c r="X170" i="1"/>
  <c r="X180" i="1"/>
  <c r="X89" i="1"/>
  <c r="X174" i="1"/>
  <c r="X52" i="1"/>
  <c r="X63" i="1"/>
  <c r="X126" i="1"/>
  <c r="X186" i="1"/>
  <c r="X157" i="1"/>
  <c r="X98" i="1"/>
  <c r="X112" i="1"/>
  <c r="X135" i="1"/>
  <c r="X171" i="1"/>
  <c r="X99" i="1"/>
  <c r="X156" i="1"/>
  <c r="X122" i="1"/>
  <c r="X197" i="1"/>
  <c r="X161" i="1"/>
  <c r="X144" i="1"/>
  <c r="X30" i="1"/>
  <c r="X95" i="1"/>
  <c r="X124" i="1"/>
  <c r="X151" i="1"/>
  <c r="X44" i="1"/>
  <c r="X158" i="1"/>
  <c r="X39" i="1"/>
  <c r="X53" i="1"/>
  <c r="X57" i="1"/>
  <c r="X66" i="1"/>
  <c r="X198" i="1"/>
  <c r="X203" i="1"/>
  <c r="X139" i="1"/>
  <c r="X25" i="1"/>
  <c r="X33" i="1"/>
  <c r="X38" i="1"/>
  <c r="X37" i="1"/>
  <c r="X193" i="1"/>
  <c r="X123" i="1"/>
  <c r="X106" i="1"/>
  <c r="X19" i="1"/>
  <c r="X16" i="1"/>
  <c r="X27" i="1"/>
  <c r="X190" i="1"/>
  <c r="X24" i="1"/>
  <c r="X150" i="1"/>
  <c r="X172" i="1"/>
  <c r="X138" i="1"/>
  <c r="X115" i="1"/>
  <c r="X146" i="1"/>
  <c r="X108" i="1"/>
  <c r="X164" i="1"/>
  <c r="X90" i="1"/>
  <c r="X131" i="1"/>
  <c r="X45" i="1"/>
  <c r="X162" i="1"/>
  <c r="X82" i="1"/>
  <c r="X74" i="1"/>
  <c r="X65" i="1"/>
  <c r="X169" i="1"/>
  <c r="X55" i="1"/>
  <c r="X191" i="1"/>
  <c r="X140" i="1"/>
  <c r="X153" i="1"/>
  <c r="X36" i="1"/>
  <c r="X121" i="1"/>
  <c r="X182" i="1"/>
  <c r="X132" i="1"/>
  <c r="X79" i="1"/>
  <c r="X92" i="1"/>
  <c r="X118" i="1"/>
  <c r="X134" i="1"/>
  <c r="X14" i="1"/>
  <c r="X81" i="1"/>
  <c r="X117" i="1"/>
  <c r="X8" i="1"/>
  <c r="X76" i="1"/>
  <c r="X88" i="1"/>
  <c r="X70" i="1"/>
  <c r="X110" i="1"/>
  <c r="X93" i="1"/>
  <c r="X196" i="1"/>
  <c r="X160" i="1"/>
  <c r="X114" i="1"/>
  <c r="X75" i="1"/>
  <c r="X141" i="1"/>
  <c r="X107" i="1"/>
  <c r="X113" i="1"/>
  <c r="X200" i="1"/>
  <c r="X133" i="1"/>
  <c r="X5" i="1"/>
  <c r="C160" i="1" l="1"/>
  <c r="B160" i="1"/>
  <c r="C81" i="1"/>
  <c r="B81" i="1"/>
  <c r="C140" i="1"/>
  <c r="B140" i="1"/>
  <c r="B65" i="1"/>
  <c r="C65" i="1"/>
  <c r="C146" i="1"/>
  <c r="B146" i="1"/>
  <c r="B150" i="1"/>
  <c r="C150" i="1"/>
  <c r="B27" i="1"/>
  <c r="C27" i="1"/>
  <c r="C89" i="1"/>
  <c r="B89" i="1"/>
  <c r="B96" i="1"/>
  <c r="C96" i="1"/>
  <c r="B31" i="1"/>
  <c r="C31" i="1"/>
  <c r="C104" i="1"/>
  <c r="B104" i="1"/>
  <c r="B87" i="1"/>
  <c r="C87" i="1"/>
  <c r="B168" i="1"/>
  <c r="C168" i="1"/>
  <c r="C28" i="1"/>
  <c r="B28" i="1"/>
  <c r="B41" i="1"/>
  <c r="C41" i="1"/>
  <c r="C86" i="1"/>
  <c r="B86" i="1"/>
  <c r="B105" i="1"/>
  <c r="C105" i="1"/>
  <c r="C137" i="1"/>
  <c r="B137" i="1"/>
  <c r="B24" i="1"/>
  <c r="C24" i="1"/>
  <c r="C158" i="1"/>
  <c r="B158" i="1"/>
  <c r="C44" i="1"/>
  <c r="B44" i="1"/>
  <c r="C135" i="1"/>
  <c r="B135" i="1"/>
  <c r="B126" i="1"/>
  <c r="C126" i="1"/>
  <c r="B69" i="1"/>
  <c r="C69" i="1"/>
  <c r="C94" i="1"/>
  <c r="B94" i="1"/>
  <c r="B46" i="1"/>
  <c r="C46" i="1"/>
  <c r="C23" i="1"/>
  <c r="B23" i="1"/>
  <c r="B50" i="1"/>
  <c r="C50" i="1"/>
  <c r="B188" i="1"/>
  <c r="C188" i="1"/>
  <c r="B100" i="1"/>
  <c r="C100" i="1"/>
  <c r="B97" i="1"/>
  <c r="C97" i="1"/>
  <c r="C201" i="1"/>
  <c r="B201" i="1"/>
  <c r="B196" i="1"/>
  <c r="C196" i="1"/>
  <c r="B114" i="1"/>
  <c r="C114" i="1"/>
  <c r="C36" i="1"/>
  <c r="B36" i="1"/>
  <c r="C191" i="1"/>
  <c r="B191" i="1"/>
  <c r="C115" i="1"/>
  <c r="B115" i="1"/>
  <c r="B16" i="1"/>
  <c r="C16" i="1"/>
  <c r="C123" i="1"/>
  <c r="B123" i="1"/>
  <c r="C33" i="1"/>
  <c r="B33" i="1"/>
  <c r="B66" i="1"/>
  <c r="C66" i="1"/>
  <c r="C161" i="1"/>
  <c r="B161" i="1"/>
  <c r="C48" i="1"/>
  <c r="B48" i="1"/>
  <c r="C43" i="1"/>
  <c r="B43" i="1"/>
  <c r="C11" i="1"/>
  <c r="B11" i="1"/>
  <c r="B166" i="1"/>
  <c r="C166" i="1"/>
  <c r="B83" i="1"/>
  <c r="C83" i="1"/>
  <c r="C49" i="1"/>
  <c r="B49" i="1"/>
  <c r="B195" i="1"/>
  <c r="C195" i="1"/>
  <c r="C75" i="1"/>
  <c r="B75" i="1"/>
  <c r="B134" i="1"/>
  <c r="C134" i="1"/>
  <c r="B74" i="1"/>
  <c r="C74" i="1"/>
  <c r="C138" i="1"/>
  <c r="B138" i="1"/>
  <c r="B151" i="1"/>
  <c r="C151" i="1"/>
  <c r="B112" i="1"/>
  <c r="C112" i="1"/>
  <c r="C58" i="1"/>
  <c r="B58" i="1"/>
  <c r="C142" i="1"/>
  <c r="B142" i="1"/>
  <c r="B167" i="1"/>
  <c r="C167" i="1"/>
  <c r="B13" i="1"/>
  <c r="C13" i="1"/>
  <c r="B187" i="1"/>
  <c r="C187" i="1"/>
  <c r="C163" i="1"/>
  <c r="B163" i="1"/>
  <c r="C68" i="1"/>
  <c r="B68" i="1"/>
  <c r="B40" i="1"/>
  <c r="C40" i="1"/>
  <c r="C120" i="1"/>
  <c r="B120" i="1"/>
  <c r="B5" i="1"/>
  <c r="C5" i="1"/>
  <c r="C118" i="1"/>
  <c r="B118" i="1"/>
  <c r="C82" i="1"/>
  <c r="B82" i="1"/>
  <c r="B193" i="1"/>
  <c r="C193" i="1"/>
  <c r="B25" i="1"/>
  <c r="C25" i="1"/>
  <c r="B57" i="1"/>
  <c r="C57" i="1"/>
  <c r="C197" i="1"/>
  <c r="B197" i="1"/>
  <c r="C98" i="1"/>
  <c r="B98" i="1"/>
  <c r="B180" i="1"/>
  <c r="C180" i="1"/>
  <c r="B177" i="1"/>
  <c r="C177" i="1"/>
  <c r="B130" i="1"/>
  <c r="C130" i="1"/>
  <c r="B54" i="1"/>
  <c r="C54" i="1"/>
  <c r="C29" i="1"/>
  <c r="B29" i="1"/>
  <c r="C91" i="1"/>
  <c r="B91" i="1"/>
  <c r="C93" i="1"/>
  <c r="B93" i="1"/>
  <c r="C70" i="1"/>
  <c r="B70" i="1"/>
  <c r="B14" i="1"/>
  <c r="C14" i="1"/>
  <c r="B92" i="1"/>
  <c r="C92" i="1"/>
  <c r="B169" i="1"/>
  <c r="C169" i="1"/>
  <c r="B162" i="1"/>
  <c r="C162" i="1"/>
  <c r="B172" i="1"/>
  <c r="C172" i="1"/>
  <c r="B124" i="1"/>
  <c r="C124" i="1"/>
  <c r="B122" i="1"/>
  <c r="C122" i="1"/>
  <c r="B63" i="1"/>
  <c r="C63" i="1"/>
  <c r="C173" i="1"/>
  <c r="B173" i="1"/>
  <c r="C127" i="1"/>
  <c r="B127" i="1"/>
  <c r="B192" i="1"/>
  <c r="C192" i="1"/>
  <c r="C147" i="1"/>
  <c r="B147" i="1"/>
  <c r="C62" i="1"/>
  <c r="B62" i="1"/>
  <c r="B78" i="1"/>
  <c r="C78" i="1"/>
  <c r="C6" i="1"/>
  <c r="B6" i="1"/>
  <c r="B22" i="1"/>
  <c r="C22" i="1"/>
  <c r="C85" i="1"/>
  <c r="B85" i="1"/>
  <c r="C179" i="1"/>
  <c r="B179" i="1"/>
  <c r="C200" i="1"/>
  <c r="B200" i="1"/>
  <c r="C88" i="1"/>
  <c r="B88" i="1"/>
  <c r="C153" i="1"/>
  <c r="B153" i="1"/>
  <c r="C139" i="1"/>
  <c r="B139" i="1"/>
  <c r="B157" i="1"/>
  <c r="C157" i="1"/>
  <c r="B170" i="1"/>
  <c r="C170" i="1"/>
  <c r="C111" i="1"/>
  <c r="B111" i="1"/>
  <c r="C17" i="1"/>
  <c r="B17" i="1"/>
  <c r="C178" i="1"/>
  <c r="B178" i="1"/>
  <c r="B202" i="1"/>
  <c r="C202" i="1"/>
  <c r="B73" i="1"/>
  <c r="C73" i="1"/>
  <c r="C80" i="1"/>
  <c r="B80" i="1"/>
  <c r="C165" i="1"/>
  <c r="B165" i="1"/>
  <c r="B113" i="1"/>
  <c r="C113" i="1"/>
  <c r="B76" i="1"/>
  <c r="C76" i="1"/>
  <c r="C132" i="1"/>
  <c r="B132" i="1"/>
  <c r="B55" i="1"/>
  <c r="C55" i="1"/>
  <c r="B45" i="1"/>
  <c r="C45" i="1"/>
  <c r="B19" i="1"/>
  <c r="C19" i="1"/>
  <c r="C37" i="1"/>
  <c r="B37" i="1"/>
  <c r="C95" i="1"/>
  <c r="B95" i="1"/>
  <c r="C52" i="1"/>
  <c r="B52" i="1"/>
  <c r="B155" i="1"/>
  <c r="C155" i="1"/>
  <c r="B184" i="1"/>
  <c r="C184" i="1"/>
  <c r="B7" i="1"/>
  <c r="C7" i="1"/>
  <c r="B154" i="1"/>
  <c r="C154" i="1"/>
  <c r="B103" i="1"/>
  <c r="C103" i="1"/>
  <c r="C61" i="1"/>
  <c r="B61" i="1"/>
  <c r="C56" i="1"/>
  <c r="B56" i="1"/>
  <c r="B159" i="1"/>
  <c r="C159" i="1"/>
  <c r="C189" i="1"/>
  <c r="B189" i="1"/>
  <c r="C141" i="1"/>
  <c r="B141" i="1"/>
  <c r="B131" i="1"/>
  <c r="C131" i="1"/>
  <c r="B108" i="1"/>
  <c r="C108" i="1"/>
  <c r="B30" i="1"/>
  <c r="C30" i="1"/>
  <c r="B21" i="1"/>
  <c r="C21" i="1"/>
  <c r="C67" i="1"/>
  <c r="B67" i="1"/>
  <c r="B194" i="1"/>
  <c r="C194" i="1"/>
  <c r="B109" i="1"/>
  <c r="C109" i="1"/>
  <c r="B71" i="1"/>
  <c r="C71" i="1"/>
  <c r="B42" i="1"/>
  <c r="C42" i="1"/>
  <c r="B34" i="1"/>
  <c r="C34" i="1"/>
  <c r="C145" i="1"/>
  <c r="B145" i="1"/>
  <c r="B77" i="1"/>
  <c r="C77" i="1"/>
  <c r="C133" i="1"/>
  <c r="B133" i="1"/>
  <c r="C183" i="1"/>
  <c r="B183" i="1"/>
  <c r="B110" i="1"/>
  <c r="C110" i="1"/>
  <c r="B8" i="1"/>
  <c r="C8" i="1"/>
  <c r="C182" i="1"/>
  <c r="B182" i="1"/>
  <c r="B90" i="1"/>
  <c r="C90" i="1"/>
  <c r="B190" i="1"/>
  <c r="C190" i="1"/>
  <c r="B38" i="1"/>
  <c r="C38" i="1"/>
  <c r="C203" i="1"/>
  <c r="B203" i="1"/>
  <c r="B53" i="1"/>
  <c r="C53" i="1"/>
  <c r="B99" i="1"/>
  <c r="C99" i="1"/>
  <c r="C176" i="1"/>
  <c r="B176" i="1"/>
  <c r="B9" i="1"/>
  <c r="C9" i="1"/>
  <c r="C119" i="1"/>
  <c r="B119" i="1"/>
  <c r="C152" i="1"/>
  <c r="B152" i="1"/>
  <c r="C175" i="1"/>
  <c r="B175" i="1"/>
  <c r="B64" i="1"/>
  <c r="C64" i="1"/>
  <c r="C59" i="1"/>
  <c r="B59" i="1"/>
  <c r="C32" i="1"/>
  <c r="B32" i="1"/>
  <c r="B15" i="1"/>
  <c r="C15" i="1"/>
  <c r="B129" i="1"/>
  <c r="C129" i="1"/>
  <c r="B72" i="1"/>
  <c r="C72" i="1"/>
  <c r="C117" i="1"/>
  <c r="B117" i="1"/>
  <c r="C79" i="1"/>
  <c r="B79" i="1"/>
  <c r="B121" i="1"/>
  <c r="C121" i="1"/>
  <c r="B164" i="1"/>
  <c r="C164" i="1"/>
  <c r="C144" i="1"/>
  <c r="B144" i="1"/>
  <c r="C156" i="1"/>
  <c r="B156" i="1"/>
  <c r="B186" i="1"/>
  <c r="C186" i="1"/>
  <c r="B174" i="1"/>
  <c r="C174" i="1"/>
  <c r="B181" i="1"/>
  <c r="C181" i="1"/>
  <c r="B116" i="1"/>
  <c r="C116" i="1"/>
  <c r="C136" i="1"/>
  <c r="B136" i="1"/>
  <c r="B149" i="1"/>
  <c r="C149" i="1"/>
  <c r="C35" i="1"/>
  <c r="B35" i="1"/>
  <c r="B47" i="1"/>
  <c r="C47" i="1"/>
  <c r="C18" i="1"/>
  <c r="B18" i="1"/>
  <c r="B185" i="1"/>
  <c r="C185" i="1"/>
  <c r="B12" i="1"/>
  <c r="C12" i="1"/>
  <c r="C26" i="1"/>
  <c r="B26" i="1"/>
  <c r="B60" i="1"/>
  <c r="C60" i="1"/>
  <c r="B107" i="1"/>
  <c r="C107" i="1"/>
  <c r="C102" i="1"/>
  <c r="B102" i="1"/>
  <c r="B106" i="1"/>
  <c r="C106" i="1"/>
  <c r="C198" i="1"/>
  <c r="B198" i="1"/>
  <c r="C39" i="1"/>
  <c r="B39" i="1"/>
  <c r="B171" i="1"/>
  <c r="C171" i="1"/>
  <c r="B125" i="1"/>
  <c r="C125" i="1"/>
  <c r="C199" i="1"/>
  <c r="B199" i="1"/>
  <c r="C51" i="1"/>
  <c r="B51" i="1"/>
  <c r="B101" i="1"/>
  <c r="C101" i="1"/>
  <c r="C84" i="1"/>
  <c r="B84" i="1"/>
  <c r="B128" i="1"/>
  <c r="C128" i="1"/>
  <c r="C20" i="1"/>
  <c r="B20" i="1"/>
  <c r="B143" i="1"/>
  <c r="C143" i="1"/>
  <c r="B148" i="1"/>
  <c r="C148" i="1"/>
  <c r="C10" i="1"/>
  <c r="B10" i="1"/>
  <c r="A201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8" i="1" l="1"/>
  <c r="AA150" i="1"/>
  <c r="Z27" i="1"/>
  <c r="Z105" i="1"/>
  <c r="Z150" i="1"/>
  <c r="V89" i="1"/>
  <c r="W89" i="1" s="1"/>
  <c r="AA31" i="1"/>
  <c r="AA105" i="1"/>
  <c r="V158" i="1"/>
  <c r="W158" i="1" s="1"/>
  <c r="V126" i="1"/>
  <c r="W126" i="1" s="1"/>
  <c r="Z94" i="1"/>
  <c r="AA160" i="1"/>
  <c r="Y81" i="1"/>
  <c r="V150" i="1"/>
  <c r="W150" i="1" s="1"/>
  <c r="Y27" i="1"/>
  <c r="Y89" i="1"/>
  <c r="AA96" i="1"/>
  <c r="Z87" i="1"/>
  <c r="Z41" i="1"/>
  <c r="V105" i="1"/>
  <c r="W105" i="1" s="1"/>
  <c r="Y158" i="1"/>
  <c r="Z126" i="1"/>
  <c r="AA94" i="1"/>
  <c r="Y160" i="1"/>
  <c r="V81" i="1"/>
  <c r="W81" i="1" s="1"/>
  <c r="AA27" i="1"/>
  <c r="AA89" i="1"/>
  <c r="Y87" i="1"/>
  <c r="AA41" i="1"/>
  <c r="AA158" i="1"/>
  <c r="V96" i="1"/>
  <c r="W96" i="1" s="1"/>
  <c r="V87" i="1"/>
  <c r="W87" i="1" s="1"/>
  <c r="Y135" i="1"/>
  <c r="Y140" i="1"/>
  <c r="Z65" i="1"/>
  <c r="AA140" i="1"/>
  <c r="Y65" i="1"/>
  <c r="Y96" i="1"/>
  <c r="V24" i="1"/>
  <c r="W24" i="1" s="1"/>
  <c r="V135" i="1"/>
  <c r="W135" i="1" s="1"/>
  <c r="Z96" i="1"/>
  <c r="V28" i="1"/>
  <c r="W28" i="1" s="1"/>
  <c r="AA65" i="1"/>
  <c r="AA146" i="1"/>
  <c r="V31" i="1"/>
  <c r="W31" i="1" s="1"/>
  <c r="V168" i="1"/>
  <c r="W168" i="1" s="1"/>
  <c r="Z28" i="1"/>
  <c r="V137" i="1"/>
  <c r="W137" i="1" s="1"/>
  <c r="AA24" i="1"/>
  <c r="V44" i="1"/>
  <c r="W44" i="1" s="1"/>
  <c r="AA135" i="1"/>
  <c r="AA69" i="1"/>
  <c r="V65" i="1"/>
  <c r="W65" i="1" s="1"/>
  <c r="AA168" i="1"/>
  <c r="AA126" i="1"/>
  <c r="Y94" i="1"/>
  <c r="AA188" i="1"/>
  <c r="Z196" i="1"/>
  <c r="AA191" i="1"/>
  <c r="AA115" i="1"/>
  <c r="Y123" i="1"/>
  <c r="Z48" i="1"/>
  <c r="AA43" i="1"/>
  <c r="Y11" i="1"/>
  <c r="Z134" i="1"/>
  <c r="AA138" i="1"/>
  <c r="V191" i="1"/>
  <c r="W191" i="1" s="1"/>
  <c r="V115" i="1"/>
  <c r="W115" i="1" s="1"/>
  <c r="V43" i="1"/>
  <c r="W43" i="1" s="1"/>
  <c r="AA166" i="1"/>
  <c r="AA58" i="1"/>
  <c r="Z191" i="1"/>
  <c r="Z115" i="1"/>
  <c r="AA48" i="1"/>
  <c r="V166" i="1"/>
  <c r="W166" i="1" s="1"/>
  <c r="Y191" i="1"/>
  <c r="AA66" i="1"/>
  <c r="Y161" i="1"/>
  <c r="Z43" i="1"/>
  <c r="Z166" i="1"/>
  <c r="Y74" i="1"/>
  <c r="Z161" i="1"/>
  <c r="Y48" i="1"/>
  <c r="Y166" i="1"/>
  <c r="AA74" i="1"/>
  <c r="Y16" i="1"/>
  <c r="AA161" i="1"/>
  <c r="V74" i="1"/>
  <c r="W74" i="1" s="1"/>
  <c r="AA50" i="1"/>
  <c r="Y97" i="1"/>
  <c r="Z36" i="1"/>
  <c r="AA16" i="1"/>
  <c r="Y75" i="1"/>
  <c r="V142" i="1"/>
  <c r="W142" i="1" s="1"/>
  <c r="V36" i="1"/>
  <c r="W36" i="1" s="1"/>
  <c r="V16" i="1"/>
  <c r="W16" i="1" s="1"/>
  <c r="V66" i="1"/>
  <c r="W66" i="1" s="1"/>
  <c r="Y49" i="1"/>
  <c r="Z75" i="1"/>
  <c r="Y142" i="1"/>
  <c r="V100" i="1"/>
  <c r="W100" i="1" s="1"/>
  <c r="V49" i="1"/>
  <c r="W49" i="1" s="1"/>
  <c r="AA75" i="1"/>
  <c r="Z49" i="1"/>
  <c r="Y58" i="1"/>
  <c r="AA13" i="1"/>
  <c r="AA142" i="1"/>
  <c r="Y40" i="1"/>
  <c r="V197" i="1"/>
  <c r="W197" i="1" s="1"/>
  <c r="AA98" i="1"/>
  <c r="AA180" i="1"/>
  <c r="Y13" i="1"/>
  <c r="Y98" i="1"/>
  <c r="AA54" i="1"/>
  <c r="Z197" i="1"/>
  <c r="V98" i="1"/>
  <c r="W98" i="1" s="1"/>
  <c r="V40" i="1"/>
  <c r="W40" i="1" s="1"/>
  <c r="Y197" i="1"/>
  <c r="Z40" i="1"/>
  <c r="Y151" i="1"/>
  <c r="V187" i="1"/>
  <c r="W187" i="1" s="1"/>
  <c r="Z68" i="1"/>
  <c r="AA118" i="1"/>
  <c r="Z25" i="1"/>
  <c r="Z57" i="1"/>
  <c r="AA177" i="1"/>
  <c r="Y138" i="1"/>
  <c r="Z167" i="1"/>
  <c r="V177" i="1"/>
  <c r="W177" i="1" s="1"/>
  <c r="AA91" i="1"/>
  <c r="Y25" i="1"/>
  <c r="Y177" i="1"/>
  <c r="AA25" i="1"/>
  <c r="V58" i="1"/>
  <c r="W58" i="1" s="1"/>
  <c r="Z120" i="1"/>
  <c r="AA82" i="1"/>
  <c r="Y180" i="1"/>
  <c r="Z177" i="1"/>
  <c r="V167" i="1"/>
  <c r="W167" i="1" s="1"/>
  <c r="Z98" i="1"/>
  <c r="Y91" i="1"/>
  <c r="V14" i="1"/>
  <c r="W14" i="1" s="1"/>
  <c r="Y169" i="1"/>
  <c r="V162" i="1"/>
  <c r="W162" i="1" s="1"/>
  <c r="Y124" i="1"/>
  <c r="AA63" i="1"/>
  <c r="Y192" i="1"/>
  <c r="Y78" i="1"/>
  <c r="V179" i="1"/>
  <c r="W179" i="1" s="1"/>
  <c r="V200" i="1"/>
  <c r="W200" i="1" s="1"/>
  <c r="Z153" i="1"/>
  <c r="AA139" i="1"/>
  <c r="AA111" i="1"/>
  <c r="V91" i="1"/>
  <c r="W91" i="1" s="1"/>
  <c r="Z200" i="1"/>
  <c r="Y153" i="1"/>
  <c r="Z111" i="1"/>
  <c r="Z54" i="1"/>
  <c r="Z91" i="1"/>
  <c r="AA70" i="1"/>
  <c r="AA124" i="1"/>
  <c r="AA62" i="1"/>
  <c r="V78" i="1"/>
  <c r="W78" i="1" s="1"/>
  <c r="Z6" i="1"/>
  <c r="Y85" i="1"/>
  <c r="Y200" i="1"/>
  <c r="AA153" i="1"/>
  <c r="Y54" i="1"/>
  <c r="V63" i="1"/>
  <c r="W63" i="1" s="1"/>
  <c r="Z62" i="1"/>
  <c r="AA78" i="1"/>
  <c r="AA85" i="1"/>
  <c r="V54" i="1"/>
  <c r="W54" i="1" s="1"/>
  <c r="Z93" i="1"/>
  <c r="Y70" i="1"/>
  <c r="Z124" i="1"/>
  <c r="Y63" i="1"/>
  <c r="V62" i="1"/>
  <c r="W62" i="1" s="1"/>
  <c r="Z85" i="1"/>
  <c r="V70" i="1"/>
  <c r="W70" i="1" s="1"/>
  <c r="Y92" i="1"/>
  <c r="V124" i="1"/>
  <c r="W124" i="1" s="1"/>
  <c r="Y127" i="1"/>
  <c r="Y6" i="1"/>
  <c r="V85" i="1"/>
  <c r="W85" i="1" s="1"/>
  <c r="AA88" i="1"/>
  <c r="Z170" i="1"/>
  <c r="Y130" i="1"/>
  <c r="Z122" i="1"/>
  <c r="Z22" i="1"/>
  <c r="Y111" i="1"/>
  <c r="V29" i="1"/>
  <c r="W29" i="1" s="1"/>
  <c r="Z92" i="1"/>
  <c r="AA169" i="1"/>
  <c r="Y162" i="1"/>
  <c r="AA122" i="1"/>
  <c r="V147" i="1"/>
  <c r="W147" i="1" s="1"/>
  <c r="V22" i="1"/>
  <c r="W22" i="1" s="1"/>
  <c r="AA179" i="1"/>
  <c r="V92" i="1"/>
  <c r="W92" i="1" s="1"/>
  <c r="V122" i="1"/>
  <c r="W122" i="1" s="1"/>
  <c r="Y147" i="1"/>
  <c r="AA22" i="1"/>
  <c r="Y19" i="1"/>
  <c r="V154" i="1"/>
  <c r="W154" i="1" s="1"/>
  <c r="Z45" i="1"/>
  <c r="V7" i="1"/>
  <c r="W7" i="1" s="1"/>
  <c r="Y141" i="1"/>
  <c r="V19" i="1"/>
  <c r="W19" i="1" s="1"/>
  <c r="Y178" i="1"/>
  <c r="AA155" i="1"/>
  <c r="V178" i="1"/>
  <c r="W178" i="1" s="1"/>
  <c r="Y113" i="1"/>
  <c r="Y103" i="1"/>
  <c r="Z189" i="1"/>
  <c r="Z165" i="1"/>
  <c r="AA103" i="1"/>
  <c r="Z7" i="1"/>
  <c r="Z56" i="1"/>
  <c r="V189" i="1"/>
  <c r="W189" i="1" s="1"/>
  <c r="V165" i="1"/>
  <c r="W165" i="1" s="1"/>
  <c r="Z113" i="1"/>
  <c r="V76" i="1"/>
  <c r="W76" i="1" s="1"/>
  <c r="AA132" i="1"/>
  <c r="Z184" i="1"/>
  <c r="Z154" i="1"/>
  <c r="AA56" i="1"/>
  <c r="AA189" i="1"/>
  <c r="V73" i="1"/>
  <c r="W73" i="1" s="1"/>
  <c r="Y165" i="1"/>
  <c r="V132" i="1"/>
  <c r="W132" i="1" s="1"/>
  <c r="AA202" i="1"/>
  <c r="AA76" i="1"/>
  <c r="Y132" i="1"/>
  <c r="Z19" i="1"/>
  <c r="AA154" i="1"/>
  <c r="AA7" i="1"/>
  <c r="V145" i="1"/>
  <c r="W145" i="1" s="1"/>
  <c r="AA9" i="1"/>
  <c r="V152" i="1"/>
  <c r="W152" i="1" s="1"/>
  <c r="Y175" i="1"/>
  <c r="Z145" i="1"/>
  <c r="Z152" i="1"/>
  <c r="V175" i="1"/>
  <c r="W175" i="1" s="1"/>
  <c r="V67" i="1"/>
  <c r="W67" i="1" s="1"/>
  <c r="Z194" i="1"/>
  <c r="AA71" i="1"/>
  <c r="AA42" i="1"/>
  <c r="Y133" i="1"/>
  <c r="V182" i="1"/>
  <c r="W182" i="1" s="1"/>
  <c r="Z53" i="1"/>
  <c r="AA194" i="1"/>
  <c r="Y71" i="1"/>
  <c r="Z133" i="1"/>
  <c r="Z90" i="1"/>
  <c r="V203" i="1"/>
  <c r="W203" i="1" s="1"/>
  <c r="V53" i="1"/>
  <c r="W53" i="1" s="1"/>
  <c r="AA99" i="1"/>
  <c r="Y189" i="1"/>
  <c r="AA21" i="1"/>
  <c r="Y53" i="1"/>
  <c r="Z99" i="1"/>
  <c r="Y154" i="1"/>
  <c r="Y56" i="1"/>
  <c r="Z131" i="1"/>
  <c r="Z21" i="1"/>
  <c r="Y110" i="1"/>
  <c r="AA8" i="1"/>
  <c r="AA182" i="1"/>
  <c r="AA53" i="1"/>
  <c r="Y99" i="1"/>
  <c r="Y8" i="1"/>
  <c r="AA90" i="1"/>
  <c r="Z72" i="1"/>
  <c r="Y131" i="1"/>
  <c r="AA30" i="1"/>
  <c r="Y21" i="1"/>
  <c r="V64" i="1"/>
  <c r="W64" i="1" s="1"/>
  <c r="V103" i="1"/>
  <c r="W103" i="1" s="1"/>
  <c r="AA141" i="1"/>
  <c r="Z30" i="1"/>
  <c r="Z109" i="1"/>
  <c r="AA145" i="1"/>
  <c r="V110" i="1"/>
  <c r="W110" i="1" s="1"/>
  <c r="Y38" i="1"/>
  <c r="V9" i="1"/>
  <c r="W9" i="1" s="1"/>
  <c r="Z103" i="1"/>
  <c r="V141" i="1"/>
  <c r="W141" i="1" s="1"/>
  <c r="Y108" i="1"/>
  <c r="V8" i="1"/>
  <c r="W8" i="1" s="1"/>
  <c r="V38" i="1"/>
  <c r="W38" i="1" s="1"/>
  <c r="Y9" i="1"/>
  <c r="V30" i="1"/>
  <c r="W30" i="1" s="1"/>
  <c r="Y152" i="1"/>
  <c r="Y64" i="1"/>
  <c r="Z15" i="1"/>
  <c r="Y181" i="1"/>
  <c r="V129" i="1"/>
  <c r="W129" i="1" s="1"/>
  <c r="Z47" i="1"/>
  <c r="V18" i="1"/>
  <c r="W18" i="1" s="1"/>
  <c r="AA198" i="1"/>
  <c r="V144" i="1"/>
  <c r="W144" i="1" s="1"/>
  <c r="V181" i="1"/>
  <c r="W181" i="1" s="1"/>
  <c r="Y149" i="1"/>
  <c r="AA18" i="1"/>
  <c r="V107" i="1"/>
  <c r="W107" i="1" s="1"/>
  <c r="Z198" i="1"/>
  <c r="Z144" i="1"/>
  <c r="AA116" i="1"/>
  <c r="Y47" i="1"/>
  <c r="Y18" i="1"/>
  <c r="V12" i="1"/>
  <c r="W12" i="1" s="1"/>
  <c r="Z107" i="1"/>
  <c r="Y198" i="1"/>
  <c r="Z171" i="1"/>
  <c r="V199" i="1"/>
  <c r="W199" i="1" s="1"/>
  <c r="Z51" i="1"/>
  <c r="AA144" i="1"/>
  <c r="V116" i="1"/>
  <c r="W116" i="1" s="1"/>
  <c r="AA149" i="1"/>
  <c r="Y107" i="1"/>
  <c r="V125" i="1"/>
  <c r="W125" i="1" s="1"/>
  <c r="V51" i="1"/>
  <c r="W51" i="1" s="1"/>
  <c r="V72" i="1"/>
  <c r="W72" i="1" s="1"/>
  <c r="V164" i="1"/>
  <c r="W164" i="1" s="1"/>
  <c r="Z175" i="1"/>
  <c r="Y51" i="1"/>
  <c r="Z164" i="1"/>
  <c r="Y174" i="1"/>
  <c r="V39" i="1"/>
  <c r="W39" i="1" s="1"/>
  <c r="AA117" i="1"/>
  <c r="AA164" i="1"/>
  <c r="Z156" i="1"/>
  <c r="V186" i="1"/>
  <c r="W186" i="1" s="1"/>
  <c r="V174" i="1"/>
  <c r="W174" i="1" s="1"/>
  <c r="AA185" i="1"/>
  <c r="Y102" i="1"/>
  <c r="Z106" i="1"/>
  <c r="Y39" i="1"/>
  <c r="V171" i="1"/>
  <c r="W171" i="1" s="1"/>
  <c r="Y125" i="1"/>
  <c r="AA156" i="1"/>
  <c r="AA186" i="1"/>
  <c r="AA174" i="1"/>
  <c r="V35" i="1"/>
  <c r="W35" i="1" s="1"/>
  <c r="V26" i="1"/>
  <c r="W26" i="1" s="1"/>
  <c r="Z102" i="1"/>
  <c r="V106" i="1"/>
  <c r="W106" i="1" s="1"/>
  <c r="AA39" i="1"/>
  <c r="Z125" i="1"/>
  <c r="Y15" i="1"/>
  <c r="Y186" i="1"/>
  <c r="Z174" i="1"/>
  <c r="V20" i="1"/>
  <c r="W20" i="1" s="1"/>
  <c r="Z84" i="1"/>
  <c r="V143" i="1"/>
  <c r="W143" i="1" s="1"/>
  <c r="AA143" i="1"/>
  <c r="Z101" i="1"/>
  <c r="V10" i="1"/>
  <c r="W10" i="1" s="1"/>
  <c r="Y148" i="1"/>
  <c r="V148" i="1"/>
  <c r="W148" i="1" s="1"/>
  <c r="Z148" i="1"/>
  <c r="Z128" i="1"/>
  <c r="Y171" i="1"/>
  <c r="AA128" i="1"/>
  <c r="Y185" i="1"/>
  <c r="Z116" i="1"/>
  <c r="AA32" i="1"/>
  <c r="V42" i="1"/>
  <c r="W42" i="1" s="1"/>
  <c r="Y60" i="1"/>
  <c r="Y143" i="1"/>
  <c r="Z199" i="1"/>
  <c r="Z203" i="1"/>
  <c r="V79" i="1"/>
  <c r="W79" i="1" s="1"/>
  <c r="AA26" i="1"/>
  <c r="Z108" i="1"/>
  <c r="Z9" i="1"/>
  <c r="Y119" i="1"/>
  <c r="AA119" i="1"/>
  <c r="Z42" i="1"/>
  <c r="Z95" i="1"/>
  <c r="V55" i="1"/>
  <c r="W55" i="1" s="1"/>
  <c r="Y122" i="1"/>
  <c r="Z132" i="1"/>
  <c r="V131" i="1"/>
  <c r="W131" i="1" s="1"/>
  <c r="AA178" i="1"/>
  <c r="V173" i="1"/>
  <c r="W173" i="1" s="1"/>
  <c r="Z55" i="1"/>
  <c r="Y193" i="1"/>
  <c r="V88" i="1"/>
  <c r="W88" i="1" s="1"/>
  <c r="AA163" i="1"/>
  <c r="AA199" i="1"/>
  <c r="Y10" i="1"/>
  <c r="V128" i="1"/>
  <c r="W128" i="1" s="1"/>
  <c r="Z136" i="1"/>
  <c r="AA12" i="1"/>
  <c r="Y84" i="1"/>
  <c r="AA102" i="1"/>
  <c r="Z79" i="1"/>
  <c r="V183" i="1"/>
  <c r="W183" i="1" s="1"/>
  <c r="Z18" i="1"/>
  <c r="V47" i="1"/>
  <c r="W47" i="1" s="1"/>
  <c r="AA190" i="1"/>
  <c r="Y202" i="1"/>
  <c r="Y176" i="1"/>
  <c r="AA38" i="1"/>
  <c r="Y90" i="1"/>
  <c r="Y194" i="1"/>
  <c r="V169" i="1"/>
  <c r="W169" i="1" s="1"/>
  <c r="Z172" i="1"/>
  <c r="Y76" i="1"/>
  <c r="V56" i="1"/>
  <c r="W56" i="1" s="1"/>
  <c r="AA95" i="1"/>
  <c r="V80" i="1"/>
  <c r="W80" i="1" s="1"/>
  <c r="Z178" i="1"/>
  <c r="V45" i="1"/>
  <c r="W45" i="1" s="1"/>
  <c r="Z76" i="1"/>
  <c r="V157" i="1"/>
  <c r="W157" i="1" s="1"/>
  <c r="AA127" i="1"/>
  <c r="Z29" i="1"/>
  <c r="AA170" i="1"/>
  <c r="Y22" i="1"/>
  <c r="AA6" i="1"/>
  <c r="V172" i="1"/>
  <c r="W172" i="1" s="1"/>
  <c r="V6" i="1"/>
  <c r="W6" i="1" s="1"/>
  <c r="AA192" i="1"/>
  <c r="Y120" i="1"/>
  <c r="V111" i="1"/>
  <c r="W111" i="1" s="1"/>
  <c r="AA200" i="1"/>
  <c r="Y66" i="1"/>
  <c r="Y187" i="1"/>
  <c r="Y20" i="1"/>
  <c r="AA10" i="1"/>
  <c r="Y128" i="1"/>
  <c r="V156" i="1"/>
  <c r="W156" i="1" s="1"/>
  <c r="Z39" i="1"/>
  <c r="Z67" i="1"/>
  <c r="AA107" i="1"/>
  <c r="Y79" i="1"/>
  <c r="Z149" i="1"/>
  <c r="V136" i="1"/>
  <c r="W136" i="1" s="1"/>
  <c r="Y72" i="1"/>
  <c r="AA176" i="1"/>
  <c r="Z71" i="1"/>
  <c r="V202" i="1"/>
  <c r="W202" i="1" s="1"/>
  <c r="V95" i="1"/>
  <c r="W95" i="1" s="1"/>
  <c r="V127" i="1"/>
  <c r="W127" i="1" s="1"/>
  <c r="AA80" i="1"/>
  <c r="Y173" i="1"/>
  <c r="AA29" i="1"/>
  <c r="Z78" i="1"/>
  <c r="AA120" i="1"/>
  <c r="AA20" i="1"/>
  <c r="Y101" i="1"/>
  <c r="Y199" i="1"/>
  <c r="Y35" i="1"/>
  <c r="V90" i="1"/>
  <c r="W90" i="1" s="1"/>
  <c r="AA72" i="1"/>
  <c r="AA59" i="1"/>
  <c r="V149" i="1"/>
  <c r="W149" i="1" s="1"/>
  <c r="Y145" i="1"/>
  <c r="Y80" i="1"/>
  <c r="V190" i="1"/>
  <c r="W190" i="1" s="1"/>
  <c r="AA159" i="1"/>
  <c r="Y17" i="1"/>
  <c r="Z64" i="1"/>
  <c r="Y182" i="1"/>
  <c r="V52" i="1"/>
  <c r="W52" i="1" s="1"/>
  <c r="Z17" i="1"/>
  <c r="V113" i="1"/>
  <c r="W113" i="1" s="1"/>
  <c r="Y179" i="1"/>
  <c r="Y88" i="1"/>
  <c r="Z173" i="1"/>
  <c r="Y29" i="1"/>
  <c r="AA5" i="1"/>
  <c r="Y157" i="1"/>
  <c r="AA100" i="1"/>
  <c r="V101" i="1"/>
  <c r="W101" i="1" s="1"/>
  <c r="V102" i="1"/>
  <c r="W102" i="1" s="1"/>
  <c r="Y116" i="1"/>
  <c r="AA60" i="1"/>
  <c r="Y12" i="1"/>
  <c r="Z59" i="1"/>
  <c r="Z181" i="1"/>
  <c r="Z159" i="1"/>
  <c r="Y144" i="1"/>
  <c r="Y203" i="1"/>
  <c r="AA110" i="1"/>
  <c r="Z37" i="1"/>
  <c r="Z186" i="1"/>
  <c r="V17" i="1"/>
  <c r="W17" i="1" s="1"/>
  <c r="AA147" i="1"/>
  <c r="Z88" i="1"/>
  <c r="Z162" i="1"/>
  <c r="Y7" i="1"/>
  <c r="Y139" i="1"/>
  <c r="V82" i="1"/>
  <c r="W82" i="1" s="1"/>
  <c r="V130" i="1"/>
  <c r="W130" i="1" s="1"/>
  <c r="AA172" i="1"/>
  <c r="AA14" i="1"/>
  <c r="AA68" i="1"/>
  <c r="Z12" i="1"/>
  <c r="Y156" i="1"/>
  <c r="Z26" i="1"/>
  <c r="Y106" i="1"/>
  <c r="Z185" i="1"/>
  <c r="V59" i="1"/>
  <c r="W59" i="1" s="1"/>
  <c r="Y159" i="1"/>
  <c r="V176" i="1"/>
  <c r="W176" i="1" s="1"/>
  <c r="V133" i="1"/>
  <c r="W133" i="1" s="1"/>
  <c r="AA67" i="1"/>
  <c r="Y45" i="1"/>
  <c r="V184" i="1"/>
  <c r="W184" i="1" s="1"/>
  <c r="AA73" i="1"/>
  <c r="Y155" i="1"/>
  <c r="Z118" i="1"/>
  <c r="Z130" i="1"/>
  <c r="V57" i="1"/>
  <c r="W57" i="1" s="1"/>
  <c r="Z14" i="1"/>
  <c r="Y62" i="1"/>
  <c r="V163" i="1"/>
  <c r="W163" i="1" s="1"/>
  <c r="AA47" i="1"/>
  <c r="Z20" i="1"/>
  <c r="V198" i="1"/>
  <c r="W198" i="1" s="1"/>
  <c r="AA136" i="1"/>
  <c r="V60" i="1"/>
  <c r="W60" i="1" s="1"/>
  <c r="Y164" i="1"/>
  <c r="AA51" i="1"/>
  <c r="Y59" i="1"/>
  <c r="AA129" i="1"/>
  <c r="Z8" i="1"/>
  <c r="Y42" i="1"/>
  <c r="V159" i="1"/>
  <c r="W159" i="1" s="1"/>
  <c r="Z190" i="1"/>
  <c r="V61" i="1"/>
  <c r="W61" i="1" s="1"/>
  <c r="Y67" i="1"/>
  <c r="AA37" i="1"/>
  <c r="AA55" i="1"/>
  <c r="Z73" i="1"/>
  <c r="AA130" i="1"/>
  <c r="V84" i="1"/>
  <c r="W84" i="1" s="1"/>
  <c r="AA181" i="1"/>
  <c r="V15" i="1"/>
  <c r="W15" i="1" s="1"/>
  <c r="V185" i="1"/>
  <c r="W185" i="1" s="1"/>
  <c r="V117" i="1"/>
  <c r="W117" i="1" s="1"/>
  <c r="V119" i="1"/>
  <c r="W119" i="1" s="1"/>
  <c r="Z38" i="1"/>
  <c r="Y129" i="1"/>
  <c r="V109" i="1"/>
  <c r="W109" i="1" s="1"/>
  <c r="Z77" i="1"/>
  <c r="Y61" i="1"/>
  <c r="Z119" i="1"/>
  <c r="V99" i="1"/>
  <c r="W99" i="1" s="1"/>
  <c r="Z182" i="1"/>
  <c r="Y55" i="1"/>
  <c r="Z202" i="1"/>
  <c r="V21" i="1"/>
  <c r="W21" i="1" s="1"/>
  <c r="AA113" i="1"/>
  <c r="AA184" i="1"/>
  <c r="Z155" i="1"/>
  <c r="V37" i="1"/>
  <c r="W37" i="1" s="1"/>
  <c r="AA162" i="1"/>
  <c r="Y172" i="1"/>
  <c r="Z70" i="1"/>
  <c r="V170" i="1"/>
  <c r="W170" i="1" s="1"/>
  <c r="AA157" i="1"/>
  <c r="Y26" i="1"/>
  <c r="AA101" i="1"/>
  <c r="Z32" i="1"/>
  <c r="Z35" i="1"/>
  <c r="Z117" i="1"/>
  <c r="AA175" i="1"/>
  <c r="Y190" i="1"/>
  <c r="Z129" i="1"/>
  <c r="V77" i="1"/>
  <c r="W77" i="1" s="1"/>
  <c r="Y34" i="1"/>
  <c r="AA77" i="1"/>
  <c r="Y30" i="1"/>
  <c r="AA45" i="1"/>
  <c r="AA131" i="1"/>
  <c r="AA34" i="1"/>
  <c r="AA61" i="1"/>
  <c r="V155" i="1"/>
  <c r="W155" i="1" s="1"/>
  <c r="AA165" i="1"/>
  <c r="Z157" i="1"/>
  <c r="Z139" i="1"/>
  <c r="V192" i="1"/>
  <c r="W192" i="1" s="1"/>
  <c r="Y73" i="1"/>
  <c r="Z52" i="1"/>
  <c r="Y37" i="1"/>
  <c r="Z169" i="1"/>
  <c r="AA173" i="1"/>
  <c r="V139" i="1"/>
  <c r="W139" i="1" s="1"/>
  <c r="V112" i="1"/>
  <c r="W112" i="1" s="1"/>
  <c r="Y57" i="1"/>
  <c r="Z163" i="1"/>
  <c r="Y46" i="1"/>
  <c r="AA106" i="1"/>
  <c r="AA64" i="1"/>
  <c r="Y117" i="1"/>
  <c r="Z176" i="1"/>
  <c r="Z143" i="1"/>
  <c r="V121" i="1"/>
  <c r="W121" i="1" s="1"/>
  <c r="Y109" i="1"/>
  <c r="AA152" i="1"/>
  <c r="V194" i="1"/>
  <c r="W194" i="1" s="1"/>
  <c r="Z34" i="1"/>
  <c r="Z61" i="1"/>
  <c r="AA183" i="1"/>
  <c r="Y170" i="1"/>
  <c r="AA19" i="1"/>
  <c r="Z179" i="1"/>
  <c r="V93" i="1"/>
  <c r="W93" i="1" s="1"/>
  <c r="Y14" i="1"/>
  <c r="V83" i="1"/>
  <c r="W83" i="1" s="1"/>
  <c r="Y112" i="1"/>
  <c r="AA93" i="1"/>
  <c r="AA35" i="1"/>
  <c r="Y136" i="1"/>
  <c r="AA133" i="1"/>
  <c r="V32" i="1"/>
  <c r="W32" i="1" s="1"/>
  <c r="Z110" i="1"/>
  <c r="AA84" i="1"/>
  <c r="Y121" i="1"/>
  <c r="V34" i="1"/>
  <c r="W34" i="1" s="1"/>
  <c r="AA148" i="1"/>
  <c r="AA108" i="1"/>
  <c r="AA109" i="1"/>
  <c r="Y52" i="1"/>
  <c r="Y95" i="1"/>
  <c r="AA17" i="1"/>
  <c r="Z147" i="1"/>
  <c r="AA187" i="1"/>
  <c r="Z192" i="1"/>
  <c r="V153" i="1"/>
  <c r="W153" i="1" s="1"/>
  <c r="V23" i="1"/>
  <c r="W23" i="1" s="1"/>
  <c r="Z180" i="1"/>
  <c r="Z10" i="1"/>
  <c r="AA125" i="1"/>
  <c r="Z60" i="1"/>
  <c r="AA121" i="1"/>
  <c r="Y32" i="1"/>
  <c r="AA171" i="1"/>
  <c r="Y77" i="1"/>
  <c r="Z121" i="1"/>
  <c r="V71" i="1"/>
  <c r="W71" i="1" s="1"/>
  <c r="AA79" i="1"/>
  <c r="V108" i="1"/>
  <c r="W108" i="1" s="1"/>
  <c r="Y184" i="1"/>
  <c r="Z141" i="1"/>
  <c r="AA203" i="1"/>
  <c r="Z183" i="1"/>
  <c r="Y183" i="1"/>
  <c r="AA15" i="1"/>
  <c r="AA52" i="1"/>
  <c r="Z80" i="1"/>
  <c r="Z63" i="1"/>
  <c r="Z127" i="1"/>
  <c r="AA57" i="1"/>
  <c r="AA11" i="1"/>
  <c r="V123" i="1"/>
  <c r="W123" i="1" s="1"/>
  <c r="AA114" i="1"/>
  <c r="V188" i="1"/>
  <c r="W188" i="1" s="1"/>
  <c r="Y104" i="1"/>
  <c r="Z31" i="1"/>
  <c r="Y82" i="1"/>
  <c r="Z193" i="1"/>
  <c r="Z187" i="1"/>
  <c r="AA151" i="1"/>
  <c r="Y201" i="1"/>
  <c r="V5" i="1"/>
  <c r="W5" i="1" s="1"/>
  <c r="Z114" i="1"/>
  <c r="V195" i="1"/>
  <c r="W195" i="1" s="1"/>
  <c r="Y33" i="1"/>
  <c r="Z46" i="1"/>
  <c r="Z11" i="1"/>
  <c r="Z23" i="1"/>
  <c r="Y86" i="1"/>
  <c r="V27" i="1"/>
  <c r="W27" i="1" s="1"/>
  <c r="V120" i="1"/>
  <c r="W120" i="1" s="1"/>
  <c r="Y188" i="1"/>
  <c r="Z151" i="1"/>
  <c r="V201" i="1"/>
  <c r="W201" i="1" s="1"/>
  <c r="AA33" i="1"/>
  <c r="AA46" i="1"/>
  <c r="Z201" i="1"/>
  <c r="Z58" i="1"/>
  <c r="Y69" i="1"/>
  <c r="Z137" i="1"/>
  <c r="Y44" i="1"/>
  <c r="V41" i="1"/>
  <c r="W41" i="1" s="1"/>
  <c r="V151" i="1"/>
  <c r="W151" i="1" s="1"/>
  <c r="AA196" i="1"/>
  <c r="AA201" i="1"/>
  <c r="V75" i="1"/>
  <c r="W75" i="1" s="1"/>
  <c r="Y36" i="1"/>
  <c r="Z195" i="1"/>
  <c r="Z16" i="1"/>
  <c r="V146" i="1"/>
  <c r="W146" i="1" s="1"/>
  <c r="Y43" i="1"/>
  <c r="V46" i="1"/>
  <c r="W46" i="1" s="1"/>
  <c r="AA23" i="1"/>
  <c r="Z168" i="1"/>
  <c r="Z140" i="1"/>
  <c r="Z112" i="1"/>
  <c r="Z82" i="1"/>
  <c r="Z5" i="1"/>
  <c r="V118" i="1"/>
  <c r="W118" i="1" s="1"/>
  <c r="Y196" i="1"/>
  <c r="Y23" i="1"/>
  <c r="V13" i="1"/>
  <c r="W13" i="1" s="1"/>
  <c r="AA36" i="1"/>
  <c r="AA83" i="1"/>
  <c r="Y28" i="1"/>
  <c r="Z69" i="1"/>
  <c r="V196" i="1"/>
  <c r="W196" i="1" s="1"/>
  <c r="AA123" i="1"/>
  <c r="V86" i="1"/>
  <c r="W86" i="1" s="1"/>
  <c r="Z24" i="1"/>
  <c r="Y126" i="1"/>
  <c r="Y150" i="1"/>
  <c r="V68" i="1"/>
  <c r="W68" i="1" s="1"/>
  <c r="AA112" i="1"/>
  <c r="V138" i="1"/>
  <c r="W138" i="1" s="1"/>
  <c r="Y134" i="1"/>
  <c r="AA167" i="1"/>
  <c r="AA195" i="1"/>
  <c r="Y100" i="1"/>
  <c r="Z44" i="1"/>
  <c r="V69" i="1"/>
  <c r="W69" i="1" s="1"/>
  <c r="Y5" i="1"/>
  <c r="V180" i="1"/>
  <c r="W180" i="1" s="1"/>
  <c r="AA137" i="1"/>
  <c r="AA97" i="1"/>
  <c r="Y50" i="1"/>
  <c r="Z138" i="1"/>
  <c r="Z146" i="1"/>
  <c r="Y137" i="1"/>
  <c r="Z123" i="1"/>
  <c r="AA197" i="1"/>
  <c r="Y118" i="1"/>
  <c r="Y24" i="1"/>
  <c r="Z142" i="1"/>
  <c r="V97" i="1"/>
  <c r="W97" i="1" s="1"/>
  <c r="V140" i="1"/>
  <c r="W140" i="1" s="1"/>
  <c r="Y105" i="1"/>
  <c r="AB105" i="1" s="1"/>
  <c r="Z81" i="1"/>
  <c r="Y163" i="1"/>
  <c r="Y167" i="1"/>
  <c r="Y68" i="1"/>
  <c r="Y31" i="1"/>
  <c r="V114" i="1"/>
  <c r="W114" i="1" s="1"/>
  <c r="V94" i="1"/>
  <c r="W94" i="1" s="1"/>
  <c r="V50" i="1"/>
  <c r="W50" i="1" s="1"/>
  <c r="V160" i="1"/>
  <c r="W160" i="1" s="1"/>
  <c r="AA81" i="1"/>
  <c r="AA87" i="1"/>
  <c r="Z89" i="1"/>
  <c r="Y93" i="1"/>
  <c r="AA49" i="1"/>
  <c r="AA92" i="1"/>
  <c r="Z100" i="1"/>
  <c r="Z50" i="1"/>
  <c r="AA104" i="1"/>
  <c r="V134" i="1"/>
  <c r="W134" i="1" s="1"/>
  <c r="V104" i="1"/>
  <c r="W104" i="1" s="1"/>
  <c r="Z86" i="1"/>
  <c r="Z160" i="1"/>
  <c r="Y115" i="1"/>
  <c r="AB115" i="1" s="1"/>
  <c r="V25" i="1"/>
  <c r="W25" i="1" s="1"/>
  <c r="Y195" i="1"/>
  <c r="V193" i="1"/>
  <c r="W193" i="1" s="1"/>
  <c r="AA134" i="1"/>
  <c r="V11" i="1"/>
  <c r="W11" i="1" s="1"/>
  <c r="Z188" i="1"/>
  <c r="Z66" i="1"/>
  <c r="AA44" i="1"/>
  <c r="Z74" i="1"/>
  <c r="Z13" i="1"/>
  <c r="Z104" i="1"/>
  <c r="AA28" i="1"/>
  <c r="Y168" i="1"/>
  <c r="V48" i="1"/>
  <c r="W48" i="1" s="1"/>
  <c r="Z33" i="1"/>
  <c r="AA40" i="1"/>
  <c r="AA193" i="1"/>
  <c r="Z97" i="1"/>
  <c r="Y41" i="1"/>
  <c r="Z135" i="1"/>
  <c r="V161" i="1"/>
  <c r="W161" i="1" s="1"/>
  <c r="V33" i="1"/>
  <c r="W33" i="1" s="1"/>
  <c r="Y83" i="1"/>
  <c r="Z83" i="1"/>
  <c r="Y114" i="1"/>
  <c r="AA86" i="1"/>
  <c r="Y146" i="1"/>
  <c r="AB154" i="1" l="1"/>
  <c r="AB28" i="1"/>
  <c r="AC28" i="1" s="1"/>
  <c r="AB94" i="1"/>
  <c r="AB91" i="1"/>
  <c r="AC91" i="1" s="1"/>
  <c r="AC154" i="1"/>
  <c r="AB87" i="1"/>
  <c r="AC87" i="1" s="1"/>
  <c r="AB95" i="1"/>
  <c r="AC95" i="1" s="1"/>
  <c r="AB48" i="1"/>
  <c r="AC48" i="1" s="1"/>
  <c r="AB68" i="1"/>
  <c r="AC68" i="1" s="1"/>
  <c r="AB184" i="1"/>
  <c r="AC184" i="1" s="1"/>
  <c r="AB130" i="1"/>
  <c r="AC130" i="1" s="1"/>
  <c r="AB45" i="1"/>
  <c r="AC45" i="1" s="1"/>
  <c r="AB195" i="1"/>
  <c r="AC195" i="1" s="1"/>
  <c r="AB93" i="1"/>
  <c r="AC93" i="1" s="1"/>
  <c r="AB109" i="1"/>
  <c r="AC109" i="1" s="1"/>
  <c r="AB120" i="1"/>
  <c r="AC120" i="1" s="1"/>
  <c r="AB57" i="1"/>
  <c r="AC57" i="1" s="1"/>
  <c r="AB158" i="1"/>
  <c r="AC158" i="1" s="1"/>
  <c r="AB136" i="1"/>
  <c r="AC136" i="1" s="1"/>
  <c r="AB42" i="1"/>
  <c r="AC42" i="1" s="1"/>
  <c r="AB159" i="1"/>
  <c r="AC159" i="1" s="1"/>
  <c r="AB145" i="1"/>
  <c r="AC145" i="1" s="1"/>
  <c r="AB47" i="1"/>
  <c r="AC47" i="1" s="1"/>
  <c r="AB56" i="1"/>
  <c r="AC56" i="1" s="1"/>
  <c r="AB85" i="1"/>
  <c r="AC85" i="1" s="1"/>
  <c r="AB200" i="1"/>
  <c r="AC200" i="1" s="1"/>
  <c r="AB166" i="1"/>
  <c r="AC166" i="1" s="1"/>
  <c r="AB118" i="1"/>
  <c r="AC118" i="1" s="1"/>
  <c r="AB124" i="1"/>
  <c r="AC124" i="1" s="1"/>
  <c r="AB163" i="1"/>
  <c r="AC163" i="1" s="1"/>
  <c r="AB155" i="1"/>
  <c r="AC155" i="1" s="1"/>
  <c r="AB33" i="1"/>
  <c r="AC33" i="1" s="1"/>
  <c r="AB190" i="1"/>
  <c r="AC190" i="1" s="1"/>
  <c r="AB150" i="1"/>
  <c r="AC150" i="1" s="1"/>
  <c r="AB193" i="1"/>
  <c r="AC193" i="1" s="1"/>
  <c r="AB137" i="1"/>
  <c r="AC137" i="1" s="1"/>
  <c r="AB32" i="1"/>
  <c r="AC32" i="1" s="1"/>
  <c r="AB72" i="1"/>
  <c r="AC72" i="1" s="1"/>
  <c r="AB146" i="1"/>
  <c r="AC146" i="1" s="1"/>
  <c r="AB67" i="1"/>
  <c r="AC67" i="1" s="1"/>
  <c r="AB14" i="1"/>
  <c r="AC14" i="1" s="1"/>
  <c r="AB30" i="1"/>
  <c r="AC30" i="1" s="1"/>
  <c r="AB122" i="1"/>
  <c r="AC122" i="1" s="1"/>
  <c r="AB165" i="1"/>
  <c r="AC165" i="1" s="1"/>
  <c r="AB69" i="1"/>
  <c r="AC69" i="1" s="1"/>
  <c r="AB128" i="1"/>
  <c r="AC128" i="1" s="1"/>
  <c r="AB84" i="1"/>
  <c r="AC84" i="1" s="1"/>
  <c r="AB116" i="1"/>
  <c r="AC116" i="1" s="1"/>
  <c r="AB53" i="1"/>
  <c r="AC53" i="1" s="1"/>
  <c r="AB73" i="1"/>
  <c r="AC73" i="1" s="1"/>
  <c r="AB12" i="1"/>
  <c r="AC12" i="1" s="1"/>
  <c r="AB24" i="1"/>
  <c r="AC24" i="1" s="1"/>
  <c r="AB23" i="1"/>
  <c r="AC23" i="1" s="1"/>
  <c r="AB51" i="1"/>
  <c r="AC51" i="1" s="1"/>
  <c r="AB167" i="1"/>
  <c r="AC167" i="1" s="1"/>
  <c r="AB7" i="1"/>
  <c r="AC7" i="1" s="1"/>
  <c r="AB171" i="1"/>
  <c r="AC171" i="1" s="1"/>
  <c r="AB15" i="1"/>
  <c r="AC15" i="1" s="1"/>
  <c r="AB27" i="1"/>
  <c r="AC27" i="1" s="1"/>
  <c r="AB26" i="1"/>
  <c r="AC26" i="1" s="1"/>
  <c r="AB156" i="1"/>
  <c r="AC156" i="1" s="1"/>
  <c r="AB199" i="1"/>
  <c r="AC199" i="1" s="1"/>
  <c r="AB153" i="1"/>
  <c r="AC153" i="1" s="1"/>
  <c r="AB114" i="1"/>
  <c r="AC114" i="1" s="1"/>
  <c r="AB29" i="1"/>
  <c r="AC29" i="1" s="1"/>
  <c r="AB31" i="1"/>
  <c r="AC31" i="1" s="1"/>
  <c r="AB21" i="1"/>
  <c r="AC21" i="1" s="1"/>
  <c r="AB189" i="1"/>
  <c r="AC189" i="1" s="1"/>
  <c r="AB37" i="1"/>
  <c r="AC37" i="1" s="1"/>
  <c r="AB101" i="1"/>
  <c r="AC101" i="1" s="1"/>
  <c r="AB90" i="1"/>
  <c r="AC90" i="1" s="1"/>
  <c r="AB5" i="1"/>
  <c r="AC5" i="1" s="1"/>
  <c r="AB100" i="1"/>
  <c r="AC100" i="1" s="1"/>
  <c r="AB170" i="1"/>
  <c r="AC170" i="1" s="1"/>
  <c r="AB203" i="1"/>
  <c r="AC203" i="1" s="1"/>
  <c r="AB175" i="1"/>
  <c r="AC175" i="1" s="1"/>
  <c r="AB77" i="1"/>
  <c r="AC77" i="1" s="1"/>
  <c r="AB168" i="1"/>
  <c r="AC168" i="1" s="1"/>
  <c r="AB108" i="1"/>
  <c r="AC108" i="1" s="1"/>
  <c r="AB198" i="1"/>
  <c r="AC198" i="1" s="1"/>
  <c r="AB131" i="1"/>
  <c r="AC131" i="1" s="1"/>
  <c r="AB172" i="1"/>
  <c r="AC172" i="1" s="1"/>
  <c r="AB59" i="1"/>
  <c r="AC59" i="1" s="1"/>
  <c r="AB164" i="1"/>
  <c r="AC164" i="1" s="1"/>
  <c r="AB107" i="1"/>
  <c r="AC107" i="1" s="1"/>
  <c r="AB6" i="1"/>
  <c r="AC6" i="1" s="1"/>
  <c r="AB25" i="1"/>
  <c r="AC25" i="1" s="1"/>
  <c r="AB65" i="1"/>
  <c r="AC65" i="1" s="1"/>
  <c r="AB197" i="1"/>
  <c r="AC197" i="1" s="1"/>
  <c r="AB183" i="1"/>
  <c r="AC183" i="1" s="1"/>
  <c r="AB133" i="1"/>
  <c r="AC133" i="1" s="1"/>
  <c r="AB102" i="1"/>
  <c r="AC102" i="1" s="1"/>
  <c r="AB49" i="1"/>
  <c r="AC49" i="1" s="1"/>
  <c r="AB83" i="1"/>
  <c r="AC83" i="1" s="1"/>
  <c r="AB18" i="1"/>
  <c r="AC18" i="1" s="1"/>
  <c r="AB99" i="1"/>
  <c r="AC99" i="1" s="1"/>
  <c r="AB63" i="1"/>
  <c r="AC63" i="1" s="1"/>
  <c r="AB75" i="1"/>
  <c r="AC75" i="1" s="1"/>
  <c r="AB16" i="1"/>
  <c r="AC16" i="1" s="1"/>
  <c r="AB196" i="1"/>
  <c r="AC196" i="1" s="1"/>
  <c r="AB182" i="1"/>
  <c r="AC182" i="1" s="1"/>
  <c r="AB80" i="1"/>
  <c r="AC80" i="1" s="1"/>
  <c r="AB143" i="1"/>
  <c r="AC143" i="1" s="1"/>
  <c r="AB148" i="1"/>
  <c r="AC148" i="1" s="1"/>
  <c r="AB92" i="1"/>
  <c r="AC92" i="1" s="1"/>
  <c r="AB96" i="1"/>
  <c r="AC96" i="1" s="1"/>
  <c r="AB135" i="1"/>
  <c r="AC135" i="1" s="1"/>
  <c r="AB121" i="1"/>
  <c r="AC121" i="1" s="1"/>
  <c r="AB129" i="1"/>
  <c r="AC129" i="1" s="1"/>
  <c r="AB39" i="1"/>
  <c r="AC39" i="1" s="1"/>
  <c r="AB174" i="1"/>
  <c r="AC174" i="1" s="1"/>
  <c r="AB98" i="1"/>
  <c r="AC98" i="1" s="1"/>
  <c r="AB36" i="1"/>
  <c r="AC36" i="1" s="1"/>
  <c r="AB161" i="1"/>
  <c r="AC161" i="1" s="1"/>
  <c r="AB9" i="1"/>
  <c r="AC9" i="1" s="1"/>
  <c r="AB38" i="1"/>
  <c r="AC38" i="1" s="1"/>
  <c r="AB71" i="1"/>
  <c r="AC71" i="1" s="1"/>
  <c r="AB162" i="1"/>
  <c r="AC162" i="1" s="1"/>
  <c r="AB127" i="1"/>
  <c r="AC127" i="1" s="1"/>
  <c r="AB62" i="1"/>
  <c r="AC62" i="1" s="1"/>
  <c r="AB54" i="1"/>
  <c r="AC54" i="1" s="1"/>
  <c r="AB40" i="1"/>
  <c r="AC40" i="1" s="1"/>
  <c r="AB134" i="1"/>
  <c r="AC134" i="1" s="1"/>
  <c r="AB20" i="1"/>
  <c r="AC20" i="1" s="1"/>
  <c r="AB55" i="1"/>
  <c r="AC55" i="1" s="1"/>
  <c r="AB186" i="1"/>
  <c r="AC186" i="1" s="1"/>
  <c r="AB106" i="1"/>
  <c r="AC106" i="1" s="1"/>
  <c r="AB149" i="1"/>
  <c r="AC149" i="1" s="1"/>
  <c r="AB103" i="1"/>
  <c r="AC103" i="1" s="1"/>
  <c r="AB19" i="1"/>
  <c r="AC19" i="1" s="1"/>
  <c r="AB169" i="1"/>
  <c r="AC169" i="1" s="1"/>
  <c r="AB180" i="1"/>
  <c r="AC180" i="1" s="1"/>
  <c r="AB104" i="1"/>
  <c r="AC104" i="1" s="1"/>
  <c r="AB112" i="1"/>
  <c r="AC112" i="1" s="1"/>
  <c r="AB52" i="1"/>
  <c r="AC52" i="1" s="1"/>
  <c r="AB10" i="1"/>
  <c r="AC10" i="1" s="1"/>
  <c r="AB125" i="1"/>
  <c r="AC125" i="1" s="1"/>
  <c r="AB113" i="1"/>
  <c r="AC113" i="1" s="1"/>
  <c r="AB70" i="1"/>
  <c r="AC70" i="1" s="1"/>
  <c r="AB111" i="1"/>
  <c r="AC111" i="1" s="1"/>
  <c r="AB78" i="1"/>
  <c r="AC78" i="1" s="1"/>
  <c r="AB192" i="1"/>
  <c r="AC192" i="1" s="1"/>
  <c r="AB151" i="1"/>
  <c r="AC151" i="1" s="1"/>
  <c r="AB142" i="1"/>
  <c r="AC142" i="1" s="1"/>
  <c r="AB126" i="1"/>
  <c r="AC126" i="1" s="1"/>
  <c r="AC105" i="1"/>
  <c r="AB50" i="1"/>
  <c r="AC50" i="1" s="1"/>
  <c r="AB188" i="1"/>
  <c r="AC188" i="1" s="1"/>
  <c r="AB86" i="1"/>
  <c r="AC86" i="1" s="1"/>
  <c r="AB88" i="1"/>
  <c r="AC88" i="1" s="1"/>
  <c r="AB179" i="1"/>
  <c r="AC179" i="1" s="1"/>
  <c r="AB176" i="1"/>
  <c r="AC176" i="1" s="1"/>
  <c r="AB79" i="1"/>
  <c r="AC79" i="1" s="1"/>
  <c r="AB185" i="1"/>
  <c r="AC185" i="1" s="1"/>
  <c r="AB144" i="1"/>
  <c r="AC144" i="1" s="1"/>
  <c r="AB22" i="1"/>
  <c r="AC22" i="1" s="1"/>
  <c r="AB177" i="1"/>
  <c r="AC177" i="1" s="1"/>
  <c r="AB43" i="1"/>
  <c r="AC43" i="1" s="1"/>
  <c r="AB123" i="1"/>
  <c r="AC123" i="1" s="1"/>
  <c r="AB41" i="1"/>
  <c r="AC41" i="1" s="1"/>
  <c r="AB82" i="1"/>
  <c r="AC82" i="1" s="1"/>
  <c r="AB46" i="1"/>
  <c r="AC46" i="1" s="1"/>
  <c r="AB35" i="1"/>
  <c r="AC35" i="1" s="1"/>
  <c r="AB202" i="1"/>
  <c r="AC202" i="1" s="1"/>
  <c r="AB60" i="1"/>
  <c r="AC60" i="1" s="1"/>
  <c r="AB181" i="1"/>
  <c r="AC181" i="1" s="1"/>
  <c r="AB110" i="1"/>
  <c r="AC110" i="1" s="1"/>
  <c r="AB141" i="1"/>
  <c r="AC141" i="1" s="1"/>
  <c r="AB13" i="1"/>
  <c r="AC13" i="1" s="1"/>
  <c r="AB58" i="1"/>
  <c r="AC58" i="1" s="1"/>
  <c r="AB97" i="1"/>
  <c r="AC97" i="1" s="1"/>
  <c r="AB11" i="1"/>
  <c r="AC11" i="1" s="1"/>
  <c r="AC115" i="1"/>
  <c r="AB81" i="1"/>
  <c r="AC81" i="1" s="1"/>
  <c r="AB201" i="1"/>
  <c r="AC201" i="1" s="1"/>
  <c r="AB34" i="1"/>
  <c r="AC34" i="1" s="1"/>
  <c r="AB187" i="1"/>
  <c r="AC187" i="1" s="1"/>
  <c r="AB66" i="1"/>
  <c r="AC66" i="1" s="1"/>
  <c r="AB138" i="1"/>
  <c r="AC138" i="1" s="1"/>
  <c r="AB157" i="1"/>
  <c r="AC157" i="1" s="1"/>
  <c r="AB76" i="1"/>
  <c r="AC76" i="1" s="1"/>
  <c r="AB119" i="1"/>
  <c r="AC119" i="1" s="1"/>
  <c r="AB8" i="1"/>
  <c r="AC8" i="1" s="1"/>
  <c r="AB140" i="1"/>
  <c r="AC140" i="1" s="1"/>
  <c r="AC94" i="1"/>
  <c r="AB44" i="1"/>
  <c r="AC44" i="1" s="1"/>
  <c r="AB139" i="1"/>
  <c r="AC139" i="1" s="1"/>
  <c r="AB173" i="1"/>
  <c r="AC173" i="1" s="1"/>
  <c r="AB194" i="1"/>
  <c r="AC194" i="1" s="1"/>
  <c r="AB89" i="1"/>
  <c r="AC89" i="1" s="1"/>
  <c r="AB117" i="1"/>
  <c r="AC117" i="1" s="1"/>
  <c r="AB61" i="1"/>
  <c r="AC61" i="1" s="1"/>
  <c r="AB17" i="1"/>
  <c r="AC17" i="1" s="1"/>
  <c r="AB64" i="1"/>
  <c r="AC64" i="1" s="1"/>
  <c r="AB152" i="1"/>
  <c r="AC152" i="1" s="1"/>
  <c r="AB132" i="1"/>
  <c r="AC132" i="1" s="1"/>
  <c r="AB178" i="1"/>
  <c r="AC178" i="1" s="1"/>
  <c r="AB147" i="1"/>
  <c r="AC147" i="1" s="1"/>
  <c r="AB74" i="1"/>
  <c r="AC74" i="1" s="1"/>
  <c r="AB191" i="1"/>
  <c r="AC191" i="1" s="1"/>
  <c r="AB160" i="1"/>
  <c r="AC1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10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3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<sst xmlns="http://schemas.openxmlformats.org/spreadsheetml/2006/main" count="3331" uniqueCount="661">
  <si>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</si>
  <si>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</si>
  <si>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</si>
  <si>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</si>
  <si>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</si>
  <si>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</si>
  <si>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</si>
  <si>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</si>
  <si>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</si>
  <si>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MATERIA-PRIMA E PROD. P/ MANIPULACAO E INDUSTRIAS DE TRANSFORMACAO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</si>
  <si>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</si>
  <si>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</si>
  <si>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</si>
  <si>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</si>
  <si>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</si>
  <si>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</si>
  <si>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</si>
  <si>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</si>
  <si>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</si>
  <si>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</si>
  <si>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</si>
  <si>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</si>
  <si>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</si>
  <si>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CURSOS, EXPOSICOES, CONGRESSOS E CONFERENCIAS</t>
  </si>
  <si>
    <t>LOCACAO DE SERVICOS GRAFICOS</t>
  </si>
  <si>
    <t>CURSOS DE FORMACAO, CAPACITACAO E POS-GRADUACAO PARA SERVIDORES</t>
  </si>
  <si>
    <t>EVENTOS DE COMUNICACAO INSTITUCIONAL</t>
  </si>
  <si>
    <t>SERVICO DE IMPRENSA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</si>
  <si>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</si>
  <si>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</si>
  <si>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</si>
  <si>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</si>
  <si>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</si>
  <si>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EQUIPAMENTOS DE COMUNICACAO E TELEFONIA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</si>
  <si>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</si>
  <si>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</si>
  <si>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</si>
  <si>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</si>
  <si>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</si>
  <si>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</si>
  <si>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</si>
  <si>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</si>
  <si>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</si>
  <si>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</si>
  <si>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</si>
  <si>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</si>
  <si>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CRONOLOGIA DE PAGAMENTOS - JAN/2026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</si>
  <si>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</si>
  <si>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</si>
  <si>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</si>
  <si>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</si>
  <si>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</si>
  <si>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</si>
  <si>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</si>
  <si>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</si>
  <si>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</si>
  <si>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</si>
  <si>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</si>
  <si>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</si>
  <si>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</si>
  <si>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</si>
  <si>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</si>
  <si>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</si>
  <si>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</si>
  <si>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</si>
  <si>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</si>
  <si>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</si>
  <si>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71/2025</t>
  </si>
  <si>
    <t>10.1</t>
  </si>
  <si>
    <t>TRIBUNAL DA JUSTICA DO ESTADO DE MINAS GERAIS</t>
  </si>
  <si>
    <t>LOCACAO DE BENS IMOVEIS</t>
  </si>
  <si>
    <t>146/2025</t>
  </si>
  <si>
    <t>EMPRESA BRASILEIRA DE CORREIOS E TELEGRAFOS - ECT</t>
  </si>
  <si>
    <t>TRANSPORTE E ACONDICIONAMENTO DE MATERIAIS</t>
  </si>
  <si>
    <t>352/2025</t>
  </si>
  <si>
    <t>LAERCIO SOUZA CARDOSO - CPF 32493177649 - ME</t>
  </si>
  <si>
    <t>SERVICOS DE CONSERVACAO E LIMPEZA</t>
  </si>
  <si>
    <t>126/2025</t>
  </si>
  <si>
    <t>METODO SYSTEM COMERCIO E SERVICOS LTDA</t>
  </si>
  <si>
    <t>REPAROS DE EQUIPAMENTOS, INSTALACOES E MATERIAL PERMANENTE</t>
  </si>
  <si>
    <t>190/2025</t>
  </si>
  <si>
    <t>SERVICO FEDERAL DE PROCESSAMENTO DE DADOS (SERPRO)</t>
  </si>
  <si>
    <t>SERVICO DE TECNOLOGIA DA INFORMACAO</t>
  </si>
  <si>
    <t>216/2025</t>
  </si>
  <si>
    <t>ELIABE DO NASCIMENTO LUIZ</t>
  </si>
  <si>
    <t>218/2025</t>
  </si>
  <si>
    <t>ESMARTY ESPECIALISTA EM MANUTENCAO DE ELEVADORES LTDA</t>
  </si>
  <si>
    <t>219/2025</t>
  </si>
  <si>
    <t>229/2025</t>
  </si>
  <si>
    <t>PLANEAR ENGENHARIA DE AR CONDICIONADO LTDA</t>
  </si>
  <si>
    <t>244/2025</t>
  </si>
  <si>
    <t>EDUCALIBRAS TREINAMENTO E DESENVOLVIMENTO DO IDIOMA DE LIBRAS LTDA</t>
  </si>
  <si>
    <t>OUTROS SERVICOS PESSOA JURIDICA</t>
  </si>
  <si>
    <t>261/2025</t>
  </si>
  <si>
    <t>263/2025</t>
  </si>
  <si>
    <t>PREMIER SEGURANCA ELETRONICA LTDA</t>
  </si>
  <si>
    <t>LOCACAO DE MAQUINAS E EQUIPAMENTOS</t>
  </si>
  <si>
    <t>348/2025</t>
  </si>
  <si>
    <t>BF DOS SANTOS RESTAURANTE LTDA</t>
  </si>
  <si>
    <t>358/2025</t>
  </si>
  <si>
    <t>IMAX TECNOLOGIA DE COMUNICACAO LTDA.</t>
  </si>
  <si>
    <t>376/2025</t>
  </si>
  <si>
    <t>417/2025</t>
  </si>
  <si>
    <t>OLIVEIRA ANDRADE SERVICOS DE MONITORAMENTO DE INFORMACOES LTDA -EPP</t>
  </si>
  <si>
    <t>23/2025</t>
  </si>
  <si>
    <t>CRIATIVA SOLUCOES PARA CONSTRUCAO LTDA</t>
  </si>
  <si>
    <t>UTENSILIOS PARA COPA, REFEITORIO E COZINHA</t>
  </si>
  <si>
    <t>81/2025</t>
  </si>
  <si>
    <t>REIS COMERCIO ATACADISTA E VAREJISTA DE DIVERSOS ARTIGOS E SUPRIMENTOS</t>
  </si>
  <si>
    <t>ARTIGOS PARA LIMPEZA E HIGIENE</t>
  </si>
  <si>
    <t>145/2025</t>
  </si>
  <si>
    <t>DISTRIBUIDORA PERES &amp; ARAUJO LTDA - ME</t>
  </si>
  <si>
    <t>159/2025</t>
  </si>
  <si>
    <t>DISTRIBUIDORA DE AGUAS MINERAIS BH LTDA -EPP</t>
  </si>
  <si>
    <t>PRODUTOS ALIMENTICIOS</t>
  </si>
  <si>
    <t>163/2025</t>
  </si>
  <si>
    <t>SUPREMA HIDROELETRICA LTDA - EPP</t>
  </si>
  <si>
    <t>64/2025</t>
  </si>
  <si>
    <t>JOSE GERALDO EUGENIO DE MACEDO</t>
  </si>
  <si>
    <t>Os pagamentos de locação de imóvel referentes ao mês de dezembro possuem prazo estendido, conforme previsão contratual, em razão da indisponibilidade do SIAFI no início de janeiro.</t>
  </si>
  <si>
    <t>65/2025</t>
  </si>
  <si>
    <t>CRISOSTOMO DE JESUS OLIVOTTI</t>
  </si>
  <si>
    <t>67/2025</t>
  </si>
  <si>
    <t>FELIPE DE ATAIDE OLIVOTTI</t>
  </si>
  <si>
    <t>68/2025</t>
  </si>
  <si>
    <t>JUSSARA ASSUNCAO MIGUEL</t>
  </si>
  <si>
    <t>72/2025</t>
  </si>
  <si>
    <t>MAGDA LUIZA RODRIGUES DE SOUZA</t>
  </si>
  <si>
    <t>74/2025</t>
  </si>
  <si>
    <t>ANTONIO EDWARD JORGE BEDETTI</t>
  </si>
  <si>
    <t>75/2025</t>
  </si>
  <si>
    <t>DJALMA PINHEIRO DE SOUZA</t>
  </si>
  <si>
    <t>76/2025</t>
  </si>
  <si>
    <t>ALINE DAVI DE MORAIS</t>
  </si>
  <si>
    <t>77/2025</t>
  </si>
  <si>
    <t>ACOM EMPREENDIMENTOS IMOBILIARIOS LTDA</t>
  </si>
  <si>
    <t>78/2025</t>
  </si>
  <si>
    <t>DANIELLY SOUSA FONSECA</t>
  </si>
  <si>
    <t>80/2025</t>
  </si>
  <si>
    <t>ANA PAULA MONT ALVAO LOPES</t>
  </si>
  <si>
    <t>94/2025</t>
  </si>
  <si>
    <t>ROBERTO NAVES BEMFICA</t>
  </si>
  <si>
    <t>96/2025</t>
  </si>
  <si>
    <t>PATRICIA FRANCO JARDIM LAURINDO</t>
  </si>
  <si>
    <t>99/2025</t>
  </si>
  <si>
    <t>AZEVEDO DUARTE LTDA</t>
  </si>
  <si>
    <t>103/2025</t>
  </si>
  <si>
    <t>LUIZ FERNANDO TAVARES</t>
  </si>
  <si>
    <t>104/2025</t>
  </si>
  <si>
    <t>ESEQUIEL SOUZA RODRIGUES</t>
  </si>
  <si>
    <t>105/2025</t>
  </si>
  <si>
    <t>VALDETE APARECIDA MOREIRA LANA</t>
  </si>
  <si>
    <t>106/2025</t>
  </si>
  <si>
    <t>TAINA SILVEIRA CRUVINEL</t>
  </si>
  <si>
    <t>107/2025</t>
  </si>
  <si>
    <t>ANA PAULA SILVA PINTO</t>
  </si>
  <si>
    <t>109/2025</t>
  </si>
  <si>
    <t>SILVANA BARRETO DE ALMEIDA FERREIRA</t>
  </si>
  <si>
    <t>110/2025</t>
  </si>
  <si>
    <t>CLICIA GONCALVES MINCHILLO</t>
  </si>
  <si>
    <t>111/2025</t>
  </si>
  <si>
    <t>PAULO CESAR CECILIO RIBEIRO</t>
  </si>
  <si>
    <t>112/2025</t>
  </si>
  <si>
    <t>RENATA CAMILO CECILIO RIBEIRO</t>
  </si>
  <si>
    <t>113/2025</t>
  </si>
  <si>
    <t>PATRICIA BARBOSA RODRIGUES DE MELO</t>
  </si>
  <si>
    <t>114/2025</t>
  </si>
  <si>
    <t>NELIO MARCIO SILVA</t>
  </si>
  <si>
    <t>115/2025</t>
  </si>
  <si>
    <t>NILTON ANTONIO SILVA</t>
  </si>
  <si>
    <t>116/2025</t>
  </si>
  <si>
    <t>SILVIO ROMERO DE SIQUEIRA AGUIAR</t>
  </si>
  <si>
    <t>118/2025</t>
  </si>
  <si>
    <t>ROGERIO MENDES VILELA</t>
  </si>
  <si>
    <t>119/2025</t>
  </si>
  <si>
    <t>SIDNEY PEREZ SANCHES</t>
  </si>
  <si>
    <t>122/2025</t>
  </si>
  <si>
    <t>DEUSDETE MARQUES ENEIAS</t>
  </si>
  <si>
    <t>162/2025</t>
  </si>
  <si>
    <t>SRB EMPREENDIMENTOS IMOBILIARIOS LTDA</t>
  </si>
  <si>
    <t>164/2025</t>
  </si>
  <si>
    <t>IMOVEIS BRUNO LARA LTDA</t>
  </si>
  <si>
    <t>165/2025</t>
  </si>
  <si>
    <t>CONCRETA PARTICIPACOES S.A.</t>
  </si>
  <si>
    <t>169/2025</t>
  </si>
  <si>
    <t>PRESTADORA DE SERVICOS CABRAL &amp; OLIVEIRA LTDA - EPP</t>
  </si>
  <si>
    <t>175/2025</t>
  </si>
  <si>
    <t>CONEDI PARTICIPACOES LTDA</t>
  </si>
  <si>
    <t>176/2025</t>
  </si>
  <si>
    <t>CONSTRUTORA MIQUERINOS LTDA</t>
  </si>
  <si>
    <t>180/2025</t>
  </si>
  <si>
    <t>POLO LOCACOES E EMPREENDIMENTOS LTDA</t>
  </si>
  <si>
    <t>186/2025</t>
  </si>
  <si>
    <t>W C NASCIMENTO TURQUETTI EMPREENDIMENTOS LTDA</t>
  </si>
  <si>
    <t>189/2025</t>
  </si>
  <si>
    <t>COMPANHIA DE TECNOLOGIA DA INFORMACAO DO ESTADO DE MINAS GERAIS-PRODEM</t>
  </si>
  <si>
    <t>SERVICO DE INFORMATICA EXECUTADO PELA PRODEMGE</t>
  </si>
  <si>
    <t>193/2025</t>
  </si>
  <si>
    <t>METRON DESENVOLVIMENTO URBANO LTDA</t>
  </si>
  <si>
    <t>195/2025</t>
  </si>
  <si>
    <t>ALPA CONSTRUTORA E INCORPORADORA LTDA</t>
  </si>
  <si>
    <t>196/2025</t>
  </si>
  <si>
    <t>FRR CONSULTORIA LTDA</t>
  </si>
  <si>
    <t>197/2025</t>
  </si>
  <si>
    <t>PALUMA IMOVEIS LTDA</t>
  </si>
  <si>
    <t>200/2025</t>
  </si>
  <si>
    <t>VIS PARTICIPACOES E EMPREENDIMENTOS LTDA</t>
  </si>
  <si>
    <t>204/2025</t>
  </si>
  <si>
    <t>207/2025</t>
  </si>
  <si>
    <t>AMBIENTE AR CONDICIONADO LTDA - ME</t>
  </si>
  <si>
    <t>220/2025</t>
  </si>
  <si>
    <t>ESTRELA GERADORES &amp; ENERGIA ELETRICA LTDA - EPP</t>
  </si>
  <si>
    <t>236/2025</t>
  </si>
  <si>
    <t>VILAREJO PARTICIPACOES LTDA.</t>
  </si>
  <si>
    <t>238/2025</t>
  </si>
  <si>
    <t>INOVAR CONSTRUCOES E EMPREENDIMENTOS IMOBILIARIOS LTDA</t>
  </si>
  <si>
    <t>240/2025</t>
  </si>
  <si>
    <t>OI S.A. - EM RECUPERACAO JUDICIAL</t>
  </si>
  <si>
    <t>REDE IP MULTISSERVICOS</t>
  </si>
  <si>
    <t>268/2025</t>
  </si>
  <si>
    <t>CERTISIGN CERTIFICADORA DIGITAL S.A</t>
  </si>
  <si>
    <t>294/2025</t>
  </si>
  <si>
    <t>DLB IMOBILIARIA LTDA</t>
  </si>
  <si>
    <t>328/2025</t>
  </si>
  <si>
    <t>VALDEMIR LOBO ABRANCHES</t>
  </si>
  <si>
    <t>329/2025</t>
  </si>
  <si>
    <t>367/2025</t>
  </si>
  <si>
    <t>VIVENDA LOCACAO E VENDA DE IMOVEIS LTDA - EPP</t>
  </si>
  <si>
    <t>384/2025</t>
  </si>
  <si>
    <t>LETTEL DISTRIBUIDORA DE TELEFONIA LTDA</t>
  </si>
  <si>
    <t>391/2025</t>
  </si>
  <si>
    <t>7789113000167cro</t>
  </si>
  <si>
    <t>CONSORCIO CEMIG SIM GD III</t>
  </si>
  <si>
    <t>CONTRATOS DE ENERGIA ELETRICA</t>
  </si>
  <si>
    <t>69/2025</t>
  </si>
  <si>
    <t>MARCIO GONCALVES DE PADUA</t>
  </si>
  <si>
    <t>70/2025</t>
  </si>
  <si>
    <t>GILBERTO SILVEIRA ALVES DE CARVALHO</t>
  </si>
  <si>
    <t>73/2025</t>
  </si>
  <si>
    <t>ROCHA FARIA EMPREENDIMENTOS IMOBILIARIOS LTDA</t>
  </si>
  <si>
    <t>82/2025</t>
  </si>
  <si>
    <t>RONALDO DE JESUS</t>
  </si>
  <si>
    <t>86/2025</t>
  </si>
  <si>
    <t>SILVIA CRISTINA LONGO RONDIS</t>
  </si>
  <si>
    <t>87/2025</t>
  </si>
  <si>
    <t>MASTER IMOBILIARIA LTDA</t>
  </si>
  <si>
    <t>102/2025</t>
  </si>
  <si>
    <t>ALISSON ANTUNES DANTAS</t>
  </si>
  <si>
    <t>166/2025</t>
  </si>
  <si>
    <t>ALIANCA PARTICIPACOES E EMPREENDIMENTOS LTDA.</t>
  </si>
  <si>
    <t>194/2025</t>
  </si>
  <si>
    <t>FACILITAHCM TECNOLOGIA E GESTAO LTDA.</t>
  </si>
  <si>
    <t>203/2025</t>
  </si>
  <si>
    <t>215/2025</t>
  </si>
  <si>
    <t>TERRA NOSSA PARTICIPACOES LTDA</t>
  </si>
  <si>
    <t>234/2025</t>
  </si>
  <si>
    <t>FERNANDA ALVES BARBOSA SILVA</t>
  </si>
  <si>
    <t>279/2025</t>
  </si>
  <si>
    <t>MORADA MINEIRA NEGOCIOS IMOBILIARIOS LTDA</t>
  </si>
  <si>
    <t>356/2025</t>
  </si>
  <si>
    <t>GENI LUIZA MARQUES DOS SANTOS FERREIRA</t>
  </si>
  <si>
    <t>374/2025</t>
  </si>
  <si>
    <t>AAC CONSTRUTORA &amp; INCORPORADORA LTDA - ME</t>
  </si>
  <si>
    <t>66/2025</t>
  </si>
  <si>
    <t>JOSE RUBENS NERES</t>
  </si>
  <si>
    <t>JOAO DA COSTA FARIAS</t>
  </si>
  <si>
    <t>84/2025</t>
  </si>
  <si>
    <t>DEMACOL CONSTRUCOES E LOCACOES DE IMOVEIS LTDA</t>
  </si>
  <si>
    <t>85/2025</t>
  </si>
  <si>
    <t>EMILIA MARIA FURTADO LOPES</t>
  </si>
  <si>
    <t>88/2025</t>
  </si>
  <si>
    <t>ADILSON LONGATTI BARBOSA</t>
  </si>
  <si>
    <t>89/2025</t>
  </si>
  <si>
    <t>ALUISIO LONGATTI BARBOSA</t>
  </si>
  <si>
    <t>90/2025</t>
  </si>
  <si>
    <t>AGOSTINHO LONGATTI BARBOSA</t>
  </si>
  <si>
    <t>92/2025</t>
  </si>
  <si>
    <t>ADAILTON NUNES GUIMARAES</t>
  </si>
  <si>
    <t>95/2025</t>
  </si>
  <si>
    <t>CLAUDIONOR AMERICO MARCON</t>
  </si>
  <si>
    <t>97/2025</t>
  </si>
  <si>
    <t>EMILENE CAZZO VARGAS CHEDE</t>
  </si>
  <si>
    <t>98/2025</t>
  </si>
  <si>
    <t>SUELY CAMPOS NERES</t>
  </si>
  <si>
    <t>100/2025</t>
  </si>
  <si>
    <t>CLEISE ANDREA ALMEIDA CASTRO</t>
  </si>
  <si>
    <t>101/2025</t>
  </si>
  <si>
    <t>LUIZ ROBERTO MOREIRA DE CARVALHO</t>
  </si>
  <si>
    <t>108/2025</t>
  </si>
  <si>
    <t>JOSE LINDOMAR COELHO</t>
  </si>
  <si>
    <t>124/2025</t>
  </si>
  <si>
    <t>JOSE CARLOS DUARTE E DUARTE</t>
  </si>
  <si>
    <t>125/2025</t>
  </si>
  <si>
    <t>PATRICIA MARIA TANNUS</t>
  </si>
  <si>
    <t>127/2025</t>
  </si>
  <si>
    <t>MIGUEL ANGELO ABRAHAO PIGOZZO</t>
  </si>
  <si>
    <t>128/2025</t>
  </si>
  <si>
    <t>DIVINA DE MOURA RAMOS</t>
  </si>
  <si>
    <t>130/2025</t>
  </si>
  <si>
    <t>LAERTE RIBEIRO JUNIOR</t>
  </si>
  <si>
    <t>133/2025</t>
  </si>
  <si>
    <t>MAURICIO GOMES FARIAS</t>
  </si>
  <si>
    <t>135/2025</t>
  </si>
  <si>
    <t>GLAUBER CESAR RODRIGUES SILVA</t>
  </si>
  <si>
    <t>138/2025</t>
  </si>
  <si>
    <t>ERIKA MARIA KALLAS RIBEIRO DO VALLE</t>
  </si>
  <si>
    <t>139/2025</t>
  </si>
  <si>
    <t>BEMO IMOVEIS E PARTICIPACOES LTDA</t>
  </si>
  <si>
    <t>140/2025</t>
  </si>
  <si>
    <t>CAVALCANTI ONLINE EMPREENDIMENTOS IMOBILIARIOS LTDA -ME</t>
  </si>
  <si>
    <t>141/2025</t>
  </si>
  <si>
    <t>CELSO JOAQUIM RIBEIRO</t>
  </si>
  <si>
    <t>142/2025</t>
  </si>
  <si>
    <t>LUCIO FERNANDO PINTO</t>
  </si>
  <si>
    <t>143/2025</t>
  </si>
  <si>
    <t>DOMICIO JOSE OLIVEIRA</t>
  </si>
  <si>
    <t>144/2025</t>
  </si>
  <si>
    <t>KELLEN CRISTINA DIAS COSTA BRITO</t>
  </si>
  <si>
    <t>JULIANA SANTOS MARTINS BARBOSA</t>
  </si>
  <si>
    <t>147/2025</t>
  </si>
  <si>
    <t>GIGA EMPREENDIMENTOS LTDA</t>
  </si>
  <si>
    <t>148/2025</t>
  </si>
  <si>
    <t>UROCLIN ADMINISTRACAO E PARTICIPACOES LTDA</t>
  </si>
  <si>
    <t>150/2025</t>
  </si>
  <si>
    <t>LAILA C.VOLPE J.PAIVA - ME</t>
  </si>
  <si>
    <t>151/2025</t>
  </si>
  <si>
    <t>VHD IMOVEIS CASANOVA LTDA</t>
  </si>
  <si>
    <t>152/2025</t>
  </si>
  <si>
    <t>VISTA ALEGRE PARTICIPACOES LTDA</t>
  </si>
  <si>
    <t>153/2025</t>
  </si>
  <si>
    <t>NOGUEIRA E BRANQUINHO IMOVEIS LTDA - ME</t>
  </si>
  <si>
    <t>154/2025</t>
  </si>
  <si>
    <t>LEMOS E LEMOS EMPREENDIMENTOS, INVESTIMENTOS E PARTICIPACOES LTDA</t>
  </si>
  <si>
    <t>155/2025</t>
  </si>
  <si>
    <t>PPL EMPREENDIMENTOS E ADMINISTRACAO DE IMOVEIS LTDA</t>
  </si>
  <si>
    <t>170/2025</t>
  </si>
  <si>
    <t>AW NEGOCIOS IMOBILIARIOS LTDA</t>
  </si>
  <si>
    <t>172/2025</t>
  </si>
  <si>
    <t>IMOBILIARIA ARISTEU RIOS IMOVEIS LTDA - ME</t>
  </si>
  <si>
    <t>177/2025</t>
  </si>
  <si>
    <t>ALFA IMOVEIS CONSTRUCOES LTDA</t>
  </si>
  <si>
    <t>199/2025</t>
  </si>
  <si>
    <t>MINDWORKS INFORMATICA LTDA</t>
  </si>
  <si>
    <t>205/2025</t>
  </si>
  <si>
    <t>BRAGA ADMINISTRACAO E PARTICIPACAO LTDA.</t>
  </si>
  <si>
    <t>237/2025</t>
  </si>
  <si>
    <t>PIT EMPREENDIMENTOS E PARTICIPACOES LTDA</t>
  </si>
  <si>
    <t>267/2025</t>
  </si>
  <si>
    <t>IMOBILIARIA LUCIAN LTDA</t>
  </si>
  <si>
    <t>310/2025</t>
  </si>
  <si>
    <t>JAMAICA VEICULOS LTDA</t>
  </si>
  <si>
    <t>362/2025</t>
  </si>
  <si>
    <t>JMQ IMOBILIARIA LTDA</t>
  </si>
  <si>
    <t>375/2025</t>
  </si>
  <si>
    <t>3A INCORPORACOES E EMPREENDIMENTOS LTDA.</t>
  </si>
  <si>
    <t>EMPRESA DE PESQUISA AGROPECUARIA DE MINAS GERAIS</t>
  </si>
  <si>
    <t>MC RESTAURACAO, COMERCIO, IMPORTACAO E EXPORTACAO EIRELI</t>
  </si>
  <si>
    <t>FERRAMENTAS, FERRAGENS E UTENSILIOS</t>
  </si>
  <si>
    <t>MATERIAL PARA ESCRITORIO</t>
  </si>
  <si>
    <t>ARTIGOS PARA CONFECCAO E VESTUARIO</t>
  </si>
  <si>
    <t>63.458.794 HESDRO DE OLIVEIRA NEVES JUNIOR</t>
  </si>
  <si>
    <t>35/2025</t>
  </si>
  <si>
    <t>UNIVERSIDADE CORPORATIVA DO BRASIL LTDA</t>
  </si>
  <si>
    <t>41/2025</t>
  </si>
  <si>
    <t>171/2025</t>
  </si>
  <si>
    <t>MBM SEGURADORA S/A</t>
  </si>
  <si>
    <t>PREMIOS DE SEGUROS</t>
  </si>
  <si>
    <t>209/2025</t>
  </si>
  <si>
    <t>CHAVEK LTDA - ME</t>
  </si>
  <si>
    <t>260/2025</t>
  </si>
  <si>
    <t>EMX TECNOLOGIA LTDA - EPP</t>
  </si>
  <si>
    <t>396/2025</t>
  </si>
  <si>
    <t>G4F SOLUCOES CORPORATIVAS LTDA</t>
  </si>
  <si>
    <t>HOMEOFFICE MOVEIS LTDA</t>
  </si>
  <si>
    <t>MOBILIARIO</t>
  </si>
  <si>
    <t>156/2025</t>
  </si>
  <si>
    <t>AILZA PEREIRA DOS SANTOS 86997432620</t>
  </si>
  <si>
    <t>PECAS E ACESSORIOS P/ EQUIP.  E OUTROS MATERIAIS PERMANENTES</t>
  </si>
  <si>
    <t>258/2025</t>
  </si>
  <si>
    <t>ATENAS ELEVADORES LTDA</t>
  </si>
  <si>
    <t>292/2025</t>
  </si>
  <si>
    <t>RICCI DIARIOS, PUBLICACOES E AGENCIAMENTO LTDA - EPP</t>
  </si>
  <si>
    <t>SERVICOS DE PUBLICACAO E DIVULGACAO</t>
  </si>
  <si>
    <t>179/2025</t>
  </si>
  <si>
    <t>PRIME CONSULTORIA E ASSESSORIA EMPRESARIAL LTDA</t>
  </si>
  <si>
    <t>SERVICOS DE GERENCIAMENTO E FORNECIMENTO DE COMBUSTIVEL</t>
  </si>
  <si>
    <t>363/2025</t>
  </si>
  <si>
    <t>AVOHAI EVENTOS LTDA -ME</t>
  </si>
  <si>
    <t>SERVICOS GRAFICOS</t>
  </si>
  <si>
    <t>378/2025</t>
  </si>
  <si>
    <t>LCR SERVICOS CINEMATOGRAFICOS LTDA</t>
  </si>
  <si>
    <t>387/2025</t>
  </si>
  <si>
    <t>VOETUR TURISMO E REPRESENTACOES LTDA</t>
  </si>
  <si>
    <t>198/2025</t>
  </si>
  <si>
    <t>MUNDO TELECOMUNICACOES E INFORMATICA LTDA</t>
  </si>
  <si>
    <t>304/2025</t>
  </si>
  <si>
    <t>FUNDACAO GETULIO VARGAS</t>
  </si>
  <si>
    <t>SERVICOS DE CONSULTORIA - PESSOA JURIDICA</t>
  </si>
  <si>
    <t>185/2025</t>
  </si>
  <si>
    <t>ECS EMPRESA DE COMUNICACAO E SEGURANCA LTDA</t>
  </si>
  <si>
    <t>178/2025</t>
  </si>
  <si>
    <t>SERVICO POSTAL-TELEGRAFICO</t>
  </si>
  <si>
    <t>201/2025</t>
  </si>
  <si>
    <t>REPROS SOLUCOES EM TECNOLOGIA LTDA</t>
  </si>
  <si>
    <t>410/2025</t>
  </si>
  <si>
    <t>M&amp;E ALUGUEL DE CARROS LTDA</t>
  </si>
  <si>
    <t>LOCACAO DE VEICULOS</t>
  </si>
  <si>
    <t>EQUIPAMENTOS DE INFORMATICA</t>
  </si>
  <si>
    <t>174/2025</t>
  </si>
  <si>
    <t>MULTIMIX DISTRIBUIDORA LTDA</t>
  </si>
  <si>
    <t>MATERIAL DE INFORMATICA</t>
  </si>
  <si>
    <t>MATERIAL FOTOGRAFICO, CINEMATOGRAFICO E DE COMUNICACAO</t>
  </si>
  <si>
    <t>21/2025</t>
  </si>
  <si>
    <t>TREZE DISTRIBUIDORA LTDA</t>
  </si>
  <si>
    <t>247/2025</t>
  </si>
  <si>
    <t>TIM S A</t>
  </si>
  <si>
    <t>SERVICO DE TELECOMUNICACAO</t>
  </si>
  <si>
    <t>3/2025</t>
  </si>
  <si>
    <t>91/2025</t>
  </si>
  <si>
    <t>377/2025</t>
  </si>
  <si>
    <t>PERSIMINAS DECOR LTDA</t>
  </si>
  <si>
    <t>CONFECCAO EM GERAL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</si>
  <si>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</si>
  <si>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</si>
  <si>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</si>
  <si>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</si>
  <si>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</si>
  <si>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</si>
  <si>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</si>
  <si>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</si>
  <si>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</si>
  <si>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</si>
  <si>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</si>
  <si>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Acesso em: 10 de fevereiro de 2026</t>
  </si>
  <si>
    <t>Diretoria de Finanças, Pagamento e Contabilidade</t>
  </si>
  <si>
    <t>Belo Horizonte, 10 de fevereiro de 2026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</si>
  <si>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</si>
  <si>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</si>
  <si>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</si>
  <si>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</si>
  <si>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</si>
  <si>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</si>
  <si>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</si>
  <si>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</si>
  <si>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</si>
  <si>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</si>
  <si>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</si>
  <si>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</si>
  <si>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</si>
  <si>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</si>
  <si>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</si>
  <si>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</si>
  <si>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</si>
  <si>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</si>
  <si>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</si>
  <si>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</si>
  <si>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</si>
  <si>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</si>
  <si>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MASTER COMERCIO DE TAPETES LTDA - ME</t>
  </si>
  <si>
    <t>SECRETARIA DE ESTADO DE JUSTICA E SEGURANCA PUBLICA - SEJUSP</t>
  </si>
  <si>
    <t>RESSARCIMENTO SOBRE A REMUNERACAO DOS PRESOS EM TRABALHO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</si>
  <si>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</si>
  <si>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</si>
  <si>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</si>
  <si>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</si>
  <si>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</si>
  <si>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</si>
  <si>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BENEFICIARIOS DE ESTAGIOS E BOLSAS DE ESTUDO</t>
  </si>
  <si>
    <t>ESTAGIARIOS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</si>
  <si>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</si>
  <si>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</si>
  <si>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</si>
  <si>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</si>
  <si>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</si>
  <si>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</si>
  <si>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</si>
  <si>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</si>
  <si>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EQUIPAMENTOS E MATERIAL PERMANENTE</t>
  </si>
  <si>
    <t>AC CLEAN COMERCIO DE LIMPEZA LTDA</t>
  </si>
  <si>
    <t>V. Z. MERCEARIA PANORAMA II LTDA -ME</t>
  </si>
  <si>
    <t>27.386.559 CLAUDIA MARCIA DE PAULA OLIVEIRA</t>
  </si>
  <si>
    <t>FAST CLEAN DISTRIBUIDORA LTDA</t>
  </si>
  <si>
    <t>SILVEIRA &amp; DALMAS LTDA</t>
  </si>
  <si>
    <t>SECRETARIA DE ESTADO DE FAZENDA</t>
  </si>
  <si>
    <t>DESPESAS CORRENTES</t>
  </si>
  <si>
    <t>OUTROS SERVICOS DE TERCEIROS - PESSOA JURIDICA</t>
  </si>
  <si>
    <t>PM FORMIGA</t>
  </si>
  <si>
    <t>PM ARAGUARI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</si>
  <si>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</si>
  <si>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</si>
  <si>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</si>
  <si>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</si>
  <si>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</si>
  <si>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</si>
  <si>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</si>
  <si>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</si>
  <si>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</si>
  <si>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</si>
  <si>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</si>
  <si>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</si>
  <si>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</si>
  <si>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</si>
  <si>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</si>
  <si>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</si>
  <si>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</si>
  <si>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</si>
  <si>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</si>
  <si>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</si>
  <si>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</si>
  <si>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</si>
  <si>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</si>
  <si>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</si>
  <si>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</si>
  <si>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</si>
  <si>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</si>
  <si>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</si>
  <si>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</si>
  <si>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</si>
  <si>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</si>
  <si>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</si>
  <si>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</si>
  <si>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</si>
  <si>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</si>
  <si>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</si>
  <si>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</si>
  <si>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</si>
  <si>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</si>
  <si>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</si>
  <si>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</si>
  <si>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</si>
  <si>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</si>
  <si>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</si>
  <si>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</si>
  <si>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</si>
  <si>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</si>
  <si>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</si>
  <si>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</si>
  <si>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</si>
  <si>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</si>
  <si>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</si>
  <si>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</si>
  <si>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</si>
  <si>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</si>
  <si>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</si>
  <si>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</si>
  <si>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</si>
  <si>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</si>
  <si>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</si>
  <si>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</si>
  <si>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</si>
  <si>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</si>
  <si>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</si>
  <si>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</si>
  <si>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</si>
  <si>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</si>
  <si>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</si>
  <si>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</si>
  <si>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</si>
  <si>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</si>
  <si>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</si>
  <si>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</si>
  <si>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</si>
  <si>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</si>
  <si>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</si>
  <si>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</si>
  <si>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</si>
  <si>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</si>
  <si>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</si>
  <si>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</si>
  <si>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</si>
  <si>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</si>
  <si>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</si>
  <si>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</si>
  <si>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</si>
  <si>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</si>
  <si>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BELO HORIZONTE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</si>
  <si>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</si>
  <si>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</si>
  <si>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</si>
  <si>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</si>
  <si>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</si>
  <si>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</si>
  <si>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</si>
  <si>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</si>
  <si>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BOCAIUVA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</si>
  <si>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</si>
  <si>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</si>
  <si>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</si>
  <si>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</si>
  <si>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</si>
  <si>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</si>
  <si>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</si>
  <si>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</si>
  <si>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SAO FRANCISCO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</si>
  <si>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</si>
  <si>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</si>
  <si>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</si>
  <si>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</si>
  <si>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</si>
  <si>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</si>
  <si>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</si>
  <si>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</si>
  <si>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</si>
  <si>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</si>
  <si>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</si>
  <si>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</si>
  <si>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</si>
  <si>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</si>
  <si>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</si>
  <si>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</si>
  <si>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</si>
  <si>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</si>
  <si>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</si>
  <si>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</si>
  <si>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</si>
  <si>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</si>
  <si>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</si>
  <si>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</si>
  <si>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PATOS SANEAMENTO S.A.</t>
  </si>
  <si>
    <t>DEPARTAMENTO MUNICIPAL DE AGUA, ESGOTO E SANEAMENTO</t>
  </si>
  <si>
    <t>SAAE - SERVICO AUTONOMO DE AGUA E ESGOTO - SAO LOURENCO</t>
  </si>
  <si>
    <t>DAMAE-DEPARTAMENTO AUTONOMO DE AGUA E ESGOTO DE S.J.DEL REI</t>
  </si>
  <si>
    <t>SERVICO AUTONOMO DE AGUA E ESGOTO - TRES PONTAS</t>
  </si>
  <si>
    <t>SERVICO AUTONOMO DE AGUA E ESGOTO SAAE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</si>
  <si>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</si>
  <si>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</si>
  <si>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</si>
  <si>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</si>
  <si>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</si>
  <si>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ELIANE DE SOUZA</t>
  </si>
  <si>
    <t>OUTROS SERVICOS DE TERCEIROS - PESSOA FISICA</t>
  </si>
  <si>
    <t>CONDOMINIO DIAMOND WORK CENTER</t>
  </si>
  <si>
    <t>CONDOMINIO DO EDIFICIO BRUMADO</t>
  </si>
  <si>
    <t>CONDOMINIO EDIFICIO ENTERPRISE</t>
  </si>
  <si>
    <t>EDIFICIO PRIME</t>
  </si>
  <si>
    <t>CONDOMINIO ALIANCA SHOPPING E APART-HOTEL</t>
  </si>
  <si>
    <t>CONDOMINIO DO EDIFICIO BEMO OFFICE</t>
  </si>
  <si>
    <t>PAULO HENRIQUE CAMPOS DE OLIVEIRA 06949794657</t>
  </si>
  <si>
    <t>LUCIA HELENA DOS SANTOS ARAUJO</t>
  </si>
  <si>
    <t>CONDOMINIO DO EDIFICIO ILHA</t>
  </si>
  <si>
    <t>OBRIGACOES TRIBUTARIAS E CONTRIBUTIVAS</t>
  </si>
  <si>
    <t>MGS MINAS GERAIS ADMINISTRACAO E SERVICOS S/A</t>
  </si>
  <si>
    <t>LOCACAO DE MAO-DE-OBRA</t>
  </si>
  <si>
    <t>ESSENCIAL SISTEMA DE SEGURANCA LTDA</t>
  </si>
  <si>
    <t>CEMIG DISTRIBUICAO S.A.</t>
  </si>
  <si>
    <t>SEGEX SEGURANCA PRIVADA LTDA</t>
  </si>
  <si>
    <t>SERVICOS DE TECNOLOGIA DA INFORMACAO E COMUNICACAO -  PESSOA JURIDICA</t>
  </si>
  <si>
    <t>INDENIZACOES E RESTITUICOES</t>
  </si>
  <si>
    <t>RGR ENGENHARIA DE SERVICOS LTDA</t>
  </si>
  <si>
    <t>POSITIVO TECNOLOGIA S.A.</t>
  </si>
  <si>
    <t>SERVICOS DE CONSULTORIA</t>
  </si>
  <si>
    <t>CONDOMINIO EDIFICIO COMERCIAL CAMEL CENTER BUSINESS</t>
  </si>
  <si>
    <t>LV DE SOUZA COMERCIO E SERVICOS - ME</t>
  </si>
  <si>
    <t>PASSAGENS E DESPESAS COM LOCOMOCAO</t>
  </si>
  <si>
    <t>PULSAR BRASIL TELECOMUNICACOES S.A.</t>
  </si>
  <si>
    <t>OLIMPO SEGURANCA E VIGILANCIA LTDA</t>
  </si>
  <si>
    <t>ALGIZ VIGILANCIA E SEGURANCA LTDA.</t>
  </si>
  <si>
    <t>VIGILARM SEGURANCA PRIVADA LTDA</t>
  </si>
  <si>
    <t>1441|1440011|142|2023|2779161604|3611|3|9,79</t>
  </si>
  <si>
    <t>1441|1440011|142|2023|2779161604|3611|2|9,79</t>
  </si>
  <si>
    <t>1441|1440011|142|2023|1175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</si>
</sst>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5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1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6" fontId="14" fillId="6" borderId="1" xfId="0" applyNumberFormat="1" applyFont="1" applyFill="1" applyBorder="1" applyAlignment="1">
      <alignment horizontal="center" vertical="center"/>
    </xf>
    <xf numFmtId="165" fontId="14" fillId="8" borderId="1" xfId="0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left" vertical="justify" wrapText="1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topLeftCell="A37" workbookViewId="0">
      <selection activeCell="G73" sqref="G73"/>
    </sheetView>
  </sheetViews>
  <sheetFormatPr defaultRowHeight="12.75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>
      <c r="A1" s="42" t="s">
        <v>0</v>
      </c>
      <c r="B1" s="43" t="s">
        <v>1</v>
      </c>
      <c r="C1" s="43" t="s">
        <v>2</v>
      </c>
    </row>
    <row r="2" spans="1:3" ht="18" customHeight="1">
      <c r="A2" s="44">
        <v>3002</v>
      </c>
      <c r="B2" s="45" t="s">
        <v>3</v>
      </c>
      <c r="C2" s="46" t="s">
        <v>4</v>
      </c>
    </row>
    <row r="3" spans="1:3">
      <c r="A3" s="44">
        <v>3003</v>
      </c>
      <c r="B3" s="45" t="s">
        <v>5</v>
      </c>
      <c r="C3" s="47" t="s">
        <v>4</v>
      </c>
    </row>
    <row r="4" spans="1:3">
      <c r="A4" s="44">
        <v>3005</v>
      </c>
      <c r="B4" s="45" t="s">
        <v>5</v>
      </c>
      <c r="C4" s="47" t="s">
        <v>4</v>
      </c>
    </row>
    <row r="5" spans="1:3">
      <c r="A5" s="44">
        <v>3008</v>
      </c>
      <c r="B5" s="45" t="s">
        <v>5</v>
      </c>
      <c r="C5" s="47" t="s">
        <v>4</v>
      </c>
    </row>
    <row r="6" spans="1:3">
      <c r="A6" s="44">
        <v>3010</v>
      </c>
      <c r="B6" s="45" t="s">
        <v>6</v>
      </c>
      <c r="C6" s="46" t="s">
        <v>4</v>
      </c>
    </row>
    <row r="7" spans="1:3">
      <c r="A7" s="44">
        <v>3012</v>
      </c>
      <c r="B7" s="45" t="s">
        <v>7</v>
      </c>
      <c r="C7" s="46" t="s">
        <v>4</v>
      </c>
    </row>
    <row r="8" spans="1:3">
      <c r="A8" s="44">
        <v>3013</v>
      </c>
      <c r="B8" s="48" t="s">
        <v>8</v>
      </c>
      <c r="C8" s="47" t="s">
        <v>4</v>
      </c>
    </row>
    <row r="9" spans="1:3">
      <c r="A9" s="44">
        <v>3013</v>
      </c>
      <c r="B9" s="48" t="s">
        <v>8</v>
      </c>
      <c r="C9" s="47" t="s">
        <v>4</v>
      </c>
    </row>
    <row r="10" spans="1:3">
      <c r="A10" s="44">
        <v>3015</v>
      </c>
      <c r="B10" s="45" t="s">
        <v>5</v>
      </c>
      <c r="C10" s="47" t="s">
        <v>4</v>
      </c>
    </row>
    <row r="11" spans="1:3">
      <c r="A11" s="44">
        <v>3016</v>
      </c>
      <c r="B11" s="45" t="s">
        <v>5</v>
      </c>
      <c r="C11" s="47" t="s">
        <v>4</v>
      </c>
    </row>
    <row r="12" spans="1:3">
      <c r="A12" s="44">
        <v>3017</v>
      </c>
      <c r="B12" s="45" t="s">
        <v>5</v>
      </c>
      <c r="C12" s="47" t="s">
        <v>4</v>
      </c>
    </row>
    <row r="13" spans="1:3">
      <c r="A13" s="44">
        <v>3018</v>
      </c>
      <c r="B13" s="45" t="s">
        <v>9</v>
      </c>
      <c r="C13" s="47" t="s">
        <v>4</v>
      </c>
    </row>
    <row r="14" spans="1:3">
      <c r="A14" s="44">
        <v>3019</v>
      </c>
      <c r="B14" s="45" t="s">
        <v>5</v>
      </c>
      <c r="C14" s="47" t="s">
        <v>4</v>
      </c>
    </row>
    <row r="15" spans="1:3">
      <c r="A15" s="44">
        <v>3020</v>
      </c>
      <c r="B15" s="45" t="s">
        <v>10</v>
      </c>
      <c r="C15" s="46" t="s">
        <v>4</v>
      </c>
    </row>
    <row r="16" spans="1:3">
      <c r="A16" s="44">
        <v>3021</v>
      </c>
      <c r="B16" s="45" t="s">
        <v>5</v>
      </c>
      <c r="C16" s="47" t="s">
        <v>4</v>
      </c>
    </row>
    <row r="17" spans="1:3">
      <c r="A17" s="44">
        <v>3022</v>
      </c>
      <c r="B17" s="45" t="s">
        <v>5</v>
      </c>
      <c r="C17" s="47" t="s">
        <v>4</v>
      </c>
    </row>
    <row r="18" spans="1:3">
      <c r="A18" s="44">
        <v>3024</v>
      </c>
      <c r="B18" s="45" t="s">
        <v>5</v>
      </c>
      <c r="C18" s="47" t="s">
        <v>4</v>
      </c>
    </row>
    <row r="19" spans="1:3">
      <c r="A19" s="44">
        <v>3026</v>
      </c>
      <c r="B19" s="45" t="s">
        <v>5</v>
      </c>
      <c r="C19" s="47" t="s">
        <v>4</v>
      </c>
    </row>
    <row r="20" spans="1:3">
      <c r="A20" s="44">
        <v>3030</v>
      </c>
      <c r="B20" s="45" t="s">
        <v>11</v>
      </c>
      <c r="C20" s="47" t="s">
        <v>4</v>
      </c>
    </row>
    <row r="21" spans="1:3">
      <c r="A21" s="44">
        <v>3099</v>
      </c>
      <c r="B21" s="45" t="s">
        <v>12</v>
      </c>
      <c r="C21" s="47" t="s">
        <v>4</v>
      </c>
    </row>
    <row r="22" spans="1:3">
      <c r="A22" s="44">
        <v>3201</v>
      </c>
      <c r="B22" s="45" t="s">
        <v>13</v>
      </c>
      <c r="C22" s="46" t="s">
        <v>4</v>
      </c>
    </row>
    <row r="23" spans="1:3">
      <c r="A23" s="44">
        <v>3304</v>
      </c>
      <c r="B23" s="45" t="s">
        <v>14</v>
      </c>
      <c r="C23" s="46" t="s">
        <v>15</v>
      </c>
    </row>
    <row r="24" spans="1:3">
      <c r="A24" s="44">
        <v>3305</v>
      </c>
      <c r="B24" s="45" t="s">
        <v>16</v>
      </c>
      <c r="C24" s="46" t="s">
        <v>15</v>
      </c>
    </row>
    <row r="25" spans="1:3">
      <c r="A25" s="44">
        <v>3611</v>
      </c>
      <c r="B25" s="45" t="s">
        <v>17</v>
      </c>
      <c r="C25" s="46" t="s">
        <v>18</v>
      </c>
    </row>
    <row r="26" spans="1:3">
      <c r="A26" s="44">
        <v>3631</v>
      </c>
      <c r="B26" s="45" t="s">
        <v>19</v>
      </c>
      <c r="C26" s="46" t="s">
        <v>15</v>
      </c>
    </row>
    <row r="27" spans="1:3">
      <c r="A27" s="44">
        <v>3903</v>
      </c>
      <c r="B27" s="45" t="s">
        <v>20</v>
      </c>
      <c r="C27" s="46" t="s">
        <v>15</v>
      </c>
    </row>
    <row r="28" spans="1:3">
      <c r="A28" s="44">
        <v>3904</v>
      </c>
      <c r="B28" s="45" t="s">
        <v>21</v>
      </c>
      <c r="C28" s="46" t="s">
        <v>15</v>
      </c>
    </row>
    <row r="29" spans="1:3">
      <c r="A29" s="44">
        <v>3906</v>
      </c>
      <c r="B29" s="45" t="s">
        <v>21</v>
      </c>
      <c r="C29" s="46" t="s">
        <v>15</v>
      </c>
    </row>
    <row r="30" spans="1:3">
      <c r="A30" s="44">
        <v>3910</v>
      </c>
      <c r="B30" s="45" t="s">
        <v>21</v>
      </c>
      <c r="C30" s="46" t="s">
        <v>15</v>
      </c>
    </row>
    <row r="31" spans="1:3">
      <c r="A31" s="44">
        <v>3915</v>
      </c>
      <c r="B31" s="45" t="s">
        <v>21</v>
      </c>
      <c r="C31" s="46" t="s">
        <v>15</v>
      </c>
    </row>
    <row r="32" spans="1:3">
      <c r="A32" s="44">
        <v>3918</v>
      </c>
      <c r="B32" s="45" t="s">
        <v>21</v>
      </c>
      <c r="C32" s="46" t="s">
        <v>15</v>
      </c>
    </row>
    <row r="33" spans="1:3">
      <c r="A33" s="44">
        <v>3919</v>
      </c>
      <c r="B33" s="45" t="s">
        <v>21</v>
      </c>
      <c r="C33" s="46" t="s">
        <v>15</v>
      </c>
    </row>
    <row r="34" spans="1:3">
      <c r="A34" s="44">
        <v>3920</v>
      </c>
      <c r="B34" s="45" t="s">
        <v>17</v>
      </c>
      <c r="C34" s="46" t="s">
        <v>18</v>
      </c>
    </row>
    <row r="35" spans="1:3">
      <c r="A35" s="44">
        <v>3921</v>
      </c>
      <c r="B35" s="45" t="s">
        <v>21</v>
      </c>
      <c r="C35" s="46" t="s">
        <v>15</v>
      </c>
    </row>
    <row r="36" spans="1:3">
      <c r="A36" s="44">
        <v>3922</v>
      </c>
      <c r="B36" s="45" t="s">
        <v>22</v>
      </c>
      <c r="C36" s="46" t="s">
        <v>15</v>
      </c>
    </row>
    <row r="37" spans="1:3">
      <c r="A37" s="44">
        <v>3924</v>
      </c>
      <c r="B37" s="45" t="s">
        <v>23</v>
      </c>
      <c r="C37" s="46" t="s">
        <v>15</v>
      </c>
    </row>
    <row r="38" spans="1:3">
      <c r="A38" s="44">
        <v>3931</v>
      </c>
      <c r="B38" s="45" t="s">
        <v>24</v>
      </c>
      <c r="C38" s="46" t="s">
        <v>15</v>
      </c>
    </row>
    <row r="39" spans="1:3">
      <c r="A39" s="44">
        <v>3939</v>
      </c>
      <c r="B39" s="45" t="s">
        <v>21</v>
      </c>
      <c r="C39" s="46" t="s">
        <v>15</v>
      </c>
    </row>
    <row r="40" spans="1:3">
      <c r="A40" s="44">
        <v>3942</v>
      </c>
      <c r="B40" s="45" t="s">
        <v>21</v>
      </c>
      <c r="C40" s="46" t="s">
        <v>15</v>
      </c>
    </row>
    <row r="41" spans="1:3">
      <c r="A41" s="44">
        <v>3948</v>
      </c>
      <c r="B41" s="45" t="s">
        <v>25</v>
      </c>
      <c r="C41" s="46" t="s">
        <v>15</v>
      </c>
    </row>
    <row r="42" spans="1:3">
      <c r="A42" s="44">
        <v>3955</v>
      </c>
      <c r="B42" s="45" t="s">
        <v>26</v>
      </c>
      <c r="C42" s="46" t="s">
        <v>15</v>
      </c>
    </row>
    <row r="43" spans="1:3">
      <c r="A43" s="44">
        <v>3961</v>
      </c>
      <c r="B43" s="45" t="s">
        <v>21</v>
      </c>
      <c r="C43" s="46" t="s">
        <v>15</v>
      </c>
    </row>
    <row r="44" spans="1:3">
      <c r="A44" s="44">
        <v>3968</v>
      </c>
      <c r="B44" s="45" t="s">
        <v>27</v>
      </c>
      <c r="C44" s="46" t="s">
        <v>15</v>
      </c>
    </row>
    <row r="45" spans="1:3">
      <c r="A45" s="44">
        <v>3974</v>
      </c>
      <c r="B45" s="45" t="s">
        <v>28</v>
      </c>
      <c r="C45" s="46" t="s">
        <v>15</v>
      </c>
    </row>
    <row r="46" spans="1:3">
      <c r="A46" s="44">
        <v>3987</v>
      </c>
      <c r="B46" s="45" t="s">
        <v>21</v>
      </c>
      <c r="C46" s="46" t="s">
        <v>15</v>
      </c>
    </row>
    <row r="47" spans="1:3">
      <c r="A47" s="44">
        <v>3998</v>
      </c>
      <c r="B47" s="48" t="s">
        <v>29</v>
      </c>
      <c r="C47" s="46" t="s">
        <v>15</v>
      </c>
    </row>
    <row r="48" spans="1:3">
      <c r="A48" s="44">
        <v>3999</v>
      </c>
      <c r="B48" s="45" t="s">
        <v>21</v>
      </c>
      <c r="C48" s="46" t="s">
        <v>15</v>
      </c>
    </row>
    <row r="49" spans="1:3">
      <c r="A49" s="44">
        <v>4002</v>
      </c>
      <c r="B49" s="45" t="s">
        <v>30</v>
      </c>
      <c r="C49" s="46" t="s">
        <v>15</v>
      </c>
    </row>
    <row r="50" spans="1:3">
      <c r="A50" s="44">
        <v>4003</v>
      </c>
      <c r="B50" s="45" t="s">
        <v>31</v>
      </c>
      <c r="C50" s="46" t="s">
        <v>15</v>
      </c>
    </row>
    <row r="51" spans="1:3">
      <c r="A51" s="44">
        <v>4004</v>
      </c>
      <c r="B51" s="45" t="s">
        <v>30</v>
      </c>
      <c r="C51" s="46" t="s">
        <v>15</v>
      </c>
    </row>
    <row r="52" spans="1:3" ht="12.95" customHeight="1">
      <c r="A52" s="44">
        <v>4005</v>
      </c>
      <c r="B52" s="45" t="s">
        <v>30</v>
      </c>
      <c r="C52" s="46" t="s">
        <v>15</v>
      </c>
    </row>
    <row r="53" spans="1:3" ht="12.95" customHeight="1">
      <c r="A53" s="44">
        <v>4006</v>
      </c>
      <c r="B53" s="45" t="s">
        <v>32</v>
      </c>
      <c r="C53" s="46" t="s">
        <v>4</v>
      </c>
    </row>
    <row r="54" spans="1:3">
      <c r="A54" s="44">
        <v>5206</v>
      </c>
      <c r="B54" s="45" t="s">
        <v>33</v>
      </c>
      <c r="C54" s="46" t="s">
        <v>4</v>
      </c>
    </row>
    <row r="55" spans="1:3">
      <c r="A55" s="44">
        <v>5207</v>
      </c>
      <c r="B55" s="45" t="s">
        <v>34</v>
      </c>
      <c r="C55" s="47" t="s">
        <v>4</v>
      </c>
    </row>
    <row r="56" spans="1:3">
      <c r="A56" s="44">
        <v>5208</v>
      </c>
      <c r="B56" s="48" t="s">
        <v>35</v>
      </c>
      <c r="C56" s="47" t="s">
        <v>4</v>
      </c>
    </row>
    <row r="57" spans="1:3">
      <c r="A57" s="44">
        <v>5209</v>
      </c>
      <c r="B57" s="45" t="s">
        <v>36</v>
      </c>
      <c r="C57" s="46" t="s">
        <v>4</v>
      </c>
    </row>
    <row r="58" spans="1:3">
      <c r="A58" s="44">
        <v>5210</v>
      </c>
      <c r="B58" s="49" t="s">
        <v>37</v>
      </c>
      <c r="C58" s="50" t="s">
        <v>4</v>
      </c>
    </row>
    <row r="59" spans="1:3">
      <c r="A59" s="44">
        <v>5212</v>
      </c>
      <c r="B59" s="51" t="s">
        <v>38</v>
      </c>
      <c r="C59" s="46" t="s">
        <v>4</v>
      </c>
    </row>
    <row r="60" spans="1:3">
      <c r="A60" s="44">
        <v>5214</v>
      </c>
      <c r="B60" s="45" t="s">
        <v>34</v>
      </c>
      <c r="C60" s="47" t="s">
        <v>4</v>
      </c>
    </row>
    <row r="61" spans="1:3">
      <c r="A61" s="44">
        <v>5217</v>
      </c>
      <c r="B61" s="45" t="s">
        <v>39</v>
      </c>
      <c r="C61" s="46" t="s">
        <v>4</v>
      </c>
    </row>
    <row r="62" spans="1:3">
      <c r="A62" s="44">
        <v>5225</v>
      </c>
      <c r="B62" s="45" t="s">
        <v>40</v>
      </c>
      <c r="C62" s="46" t="s">
        <v>4</v>
      </c>
    </row>
    <row r="63" spans="1:3">
      <c r="A63" s="44">
        <v>5226</v>
      </c>
      <c r="B63" s="48" t="s">
        <v>41</v>
      </c>
      <c r="C63" s="47" t="s">
        <v>4</v>
      </c>
    </row>
    <row r="64" spans="1:3">
      <c r="A64" s="44">
        <v>5299</v>
      </c>
      <c r="B64" s="48" t="s">
        <v>42</v>
      </c>
      <c r="C64" s="47" t="s">
        <v>4</v>
      </c>
    </row>
    <row r="65" spans="1:3" ht="25.5">
      <c r="A65" s="38" t="s">
        <v>43</v>
      </c>
      <c r="B65" s="39" t="s">
        <v>44</v>
      </c>
      <c r="C65" s="40" t="s">
        <v>15</v>
      </c>
    </row>
    <row r="66" spans="1:3">
      <c r="A66" s="38" t="s">
        <v>45</v>
      </c>
      <c r="B66" s="41" t="s">
        <v>44</v>
      </c>
      <c r="C66" s="40" t="s">
        <v>4</v>
      </c>
    </row>
  </sheetData>
  <autoFilter ref="A1:C53" xr:uid="{00000000-0009-0000-0000-000000000000}">
    <sortState xmlns:xlrd2="http://schemas.microsoft.com/office/spreadsheetml/2017/richdata2" ref="A2:C61">
      <sortCondition ref="A1:A53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13"/>
  <sheetViews>
    <sheetView tabSelected="1" zoomScale="70" zoomScaleNormal="70" zoomScaleSheetLayoutView="70" workbookViewId="0">
      <pane ySplit="3" topLeftCell="A197" activePane="bottomLeft" state="frozen"/>
      <selection pane="bottomLeft" activeCell="Q215" sqref="Q215"/>
    </sheetView>
  </sheetViews>
  <sheetFormatPr defaultRowHeight="15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>
      <c r="A1" s="91" t="s">
        <v>46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3"/>
    </row>
    <row r="2" spans="1:22" ht="15.75" thickBot="1"/>
    <row r="3" spans="1:22" ht="69.95" customHeight="1">
      <c r="A3" s="71" t="s">
        <v>47</v>
      </c>
      <c r="B3" s="72" t="s">
        <v>48</v>
      </c>
      <c r="C3" s="72" t="s">
        <v>49</v>
      </c>
      <c r="D3" s="72" t="s">
        <v>50</v>
      </c>
      <c r="E3" s="72" t="s">
        <v>51</v>
      </c>
      <c r="F3" s="72" t="s">
        <v>52</v>
      </c>
      <c r="G3" s="72" t="s">
        <v>53</v>
      </c>
      <c r="H3" s="72" t="s">
        <v>0</v>
      </c>
      <c r="I3" s="72" t="s">
        <v>54</v>
      </c>
      <c r="J3" s="72" t="s">
        <v>55</v>
      </c>
      <c r="K3" s="72" t="s">
        <v>56</v>
      </c>
      <c r="L3" s="72" t="s">
        <v>57</v>
      </c>
      <c r="M3" s="72" t="s">
        <v>58</v>
      </c>
      <c r="N3" s="72" t="s">
        <v>59</v>
      </c>
      <c r="O3" s="72" t="s">
        <v>60</v>
      </c>
      <c r="P3" s="72" t="s">
        <v>61</v>
      </c>
      <c r="Q3" s="72" t="s">
        <v>62</v>
      </c>
      <c r="R3" s="72" t="s">
        <v>63</v>
      </c>
      <c r="S3" s="72" t="s">
        <v>64</v>
      </c>
      <c r="T3" s="72" t="s">
        <v>65</v>
      </c>
      <c r="U3" s="73" t="s">
        <v>66</v>
      </c>
      <c r="V3" s="57" t="s">
        <v>2</v>
      </c>
    </row>
    <row r="4" spans="1:22" ht="69.95" customHeight="1">
      <c r="A4" s="58">
        <v>1441</v>
      </c>
      <c r="B4" s="59">
        <v>1440011</v>
      </c>
      <c r="C4" s="59" t="s">
        <v>67</v>
      </c>
      <c r="D4" s="59" t="s">
        <v>68</v>
      </c>
      <c r="E4" s="60">
        <v>21154554000113</v>
      </c>
      <c r="F4" s="61">
        <f t="shared" ref="F4:F199" si="0">IF(E4&lt;=99999999999,CONCATENATE(LEFT(E4,3),".***.***-",RIGHT(E4,2)),E4)</f>
        <v>21154554000113</v>
      </c>
      <c r="G4" s="62" t="s">
        <v>69</v>
      </c>
      <c r="H4" s="59">
        <v>3920</v>
      </c>
      <c r="I4" s="63" t="s">
        <v>70</v>
      </c>
      <c r="J4" s="64">
        <v>46034</v>
      </c>
      <c r="K4" s="59">
        <v>1</v>
      </c>
      <c r="L4" s="65">
        <v>48269.2</v>
      </c>
      <c r="M4" s="65">
        <v>0</v>
      </c>
      <c r="N4" s="65">
        <v>0</v>
      </c>
      <c r="O4" s="65">
        <v>48269.2</v>
      </c>
      <c r="P4" s="64">
        <v>46034</v>
      </c>
      <c r="Q4" s="66">
        <v>1</v>
      </c>
      <c r="R4" s="67">
        <v>48269.2</v>
      </c>
      <c r="S4" s="67">
        <v>0</v>
      </c>
      <c r="T4" s="67">
        <v>48269.2</v>
      </c>
      <c r="U4" s="68"/>
      <c r="V4" s="69" t="str">
        <f>VLOOKUP(H4,'CATEGORIZAÇÃO PARA PUBLICAÇÃO'!$A$1:$C$101,3,FALSE)</f>
        <v>LOCAÇÕES</v>
      </c>
    </row>
    <row r="5" spans="1:22" ht="69.95" hidden="1" customHeight="1">
      <c r="A5" s="58">
        <v>1441</v>
      </c>
      <c r="B5" s="59">
        <v>1440011</v>
      </c>
      <c r="C5" s="59" t="s">
        <v>71</v>
      </c>
      <c r="D5" s="59" t="s">
        <v>68</v>
      </c>
      <c r="E5" s="60">
        <v>34028316001509</v>
      </c>
      <c r="F5" s="61">
        <f t="shared" si="0"/>
        <v>34028316001509</v>
      </c>
      <c r="G5" s="62" t="s">
        <v>72</v>
      </c>
      <c r="H5" s="59">
        <v>3906</v>
      </c>
      <c r="I5" s="63" t="s">
        <v>73</v>
      </c>
      <c r="J5" s="64">
        <v>46034</v>
      </c>
      <c r="K5" s="59">
        <v>1</v>
      </c>
      <c r="L5" s="65">
        <v>211322.53</v>
      </c>
      <c r="M5" s="65">
        <v>0</v>
      </c>
      <c r="N5" s="65">
        <v>0</v>
      </c>
      <c r="O5" s="65">
        <v>211322.53</v>
      </c>
      <c r="P5" s="64">
        <v>46034</v>
      </c>
      <c r="Q5" s="66">
        <v>2</v>
      </c>
      <c r="R5" s="67">
        <v>211322.53</v>
      </c>
      <c r="S5" s="67">
        <v>0</v>
      </c>
      <c r="T5" s="67">
        <v>211322.53</v>
      </c>
      <c r="U5" s="68"/>
      <c r="V5" s="69" t="str">
        <f>VLOOKUP(H5,'CATEGORIZAÇÃO PARA PUBLICAÇÃO'!$A$1:$C$101,3,FALSE)</f>
        <v>PRESTAÇÃO DE SERVIÇOS</v>
      </c>
    </row>
    <row r="6" spans="1:22" ht="69.95" hidden="1" customHeight="1">
      <c r="A6" s="58">
        <v>1441</v>
      </c>
      <c r="B6" s="59">
        <v>1440011</v>
      </c>
      <c r="C6" s="59" t="s">
        <v>74</v>
      </c>
      <c r="D6" s="59" t="s">
        <v>68</v>
      </c>
      <c r="E6" s="60">
        <v>18839001000190</v>
      </c>
      <c r="F6" s="61">
        <f t="shared" si="0"/>
        <v>18839001000190</v>
      </c>
      <c r="G6" s="62" t="s">
        <v>75</v>
      </c>
      <c r="H6" s="59">
        <v>3961</v>
      </c>
      <c r="I6" s="63" t="s">
        <v>76</v>
      </c>
      <c r="J6" s="64">
        <v>46034</v>
      </c>
      <c r="K6" s="59">
        <v>1</v>
      </c>
      <c r="L6" s="65">
        <v>636.5</v>
      </c>
      <c r="M6" s="65">
        <v>12.79</v>
      </c>
      <c r="N6" s="65">
        <v>0</v>
      </c>
      <c r="O6" s="65">
        <v>623.71</v>
      </c>
      <c r="P6" s="64">
        <v>46035</v>
      </c>
      <c r="Q6" s="66">
        <v>26</v>
      </c>
      <c r="R6" s="67">
        <v>623.71</v>
      </c>
      <c r="S6" s="67">
        <v>0</v>
      </c>
      <c r="T6" s="67">
        <v>623.71</v>
      </c>
      <c r="U6" s="68"/>
      <c r="V6" s="69" t="str">
        <f>VLOOKUP(H6,'CATEGORIZAÇÃO PARA PUBLICAÇÃO'!$A$1:$C$101,3,FALSE)</f>
        <v>PRESTAÇÃO DE SERVIÇOS</v>
      </c>
    </row>
    <row r="7" spans="1:22" ht="69.95" hidden="1" customHeight="1">
      <c r="A7" s="58">
        <v>1441</v>
      </c>
      <c r="B7" s="59">
        <v>1440011</v>
      </c>
      <c r="C7" s="59" t="s">
        <v>77</v>
      </c>
      <c r="D7" s="59" t="s">
        <v>68</v>
      </c>
      <c r="E7" s="60">
        <v>7346478000117</v>
      </c>
      <c r="F7" s="61">
        <f t="shared" si="0"/>
        <v>7346478000117</v>
      </c>
      <c r="G7" s="62" t="s">
        <v>78</v>
      </c>
      <c r="H7" s="59">
        <v>3921</v>
      </c>
      <c r="I7" s="63" t="s">
        <v>79</v>
      </c>
      <c r="J7" s="64">
        <v>46035</v>
      </c>
      <c r="K7" s="59">
        <v>1</v>
      </c>
      <c r="L7" s="65">
        <v>35951.760000000002</v>
      </c>
      <c r="M7" s="65">
        <v>0</v>
      </c>
      <c r="N7" s="65">
        <v>0</v>
      </c>
      <c r="O7" s="65">
        <v>35951.760000000002</v>
      </c>
      <c r="P7" s="64">
        <v>46035</v>
      </c>
      <c r="Q7" s="66">
        <v>62</v>
      </c>
      <c r="R7" s="67">
        <v>35951.760000000002</v>
      </c>
      <c r="S7" s="67">
        <v>1725.68</v>
      </c>
      <c r="T7" s="67">
        <v>34226.080000000002</v>
      </c>
      <c r="U7" s="68"/>
      <c r="V7" s="69" t="str">
        <f>VLOOKUP(H7,'CATEGORIZAÇÃO PARA PUBLICAÇÃO'!$A$1:$C$101,3,FALSE)</f>
        <v>PRESTAÇÃO DE SERVIÇOS</v>
      </c>
    </row>
    <row r="8" spans="1:22" ht="69.95" hidden="1" customHeight="1">
      <c r="A8" s="58">
        <v>1441</v>
      </c>
      <c r="B8" s="59">
        <v>1440011</v>
      </c>
      <c r="C8" s="59" t="s">
        <v>77</v>
      </c>
      <c r="D8" s="59" t="s">
        <v>68</v>
      </c>
      <c r="E8" s="60">
        <v>7346478000117</v>
      </c>
      <c r="F8" s="61">
        <f t="shared" si="0"/>
        <v>7346478000117</v>
      </c>
      <c r="G8" s="62" t="s">
        <v>78</v>
      </c>
      <c r="H8" s="59">
        <v>3921</v>
      </c>
      <c r="I8" s="63" t="s">
        <v>79</v>
      </c>
      <c r="J8" s="64">
        <v>46035</v>
      </c>
      <c r="K8" s="59">
        <v>2</v>
      </c>
      <c r="L8" s="65">
        <v>534.58000000000004</v>
      </c>
      <c r="M8" s="65">
        <v>0</v>
      </c>
      <c r="N8" s="65">
        <v>0</v>
      </c>
      <c r="O8" s="65">
        <v>534.58000000000004</v>
      </c>
      <c r="P8" s="64">
        <v>46035</v>
      </c>
      <c r="Q8" s="66">
        <v>66</v>
      </c>
      <c r="R8" s="67">
        <v>534.58000000000004</v>
      </c>
      <c r="S8" s="67">
        <v>25.66</v>
      </c>
      <c r="T8" s="67">
        <v>508.92</v>
      </c>
      <c r="U8" s="68"/>
      <c r="V8" s="69" t="str">
        <f>VLOOKUP(H8,'CATEGORIZAÇÃO PARA PUBLICAÇÃO'!$A$1:$C$101,3,FALSE)</f>
        <v>PRESTAÇÃO DE SERVIÇOS</v>
      </c>
    </row>
    <row r="9" spans="1:22" ht="69.95" hidden="1" customHeight="1">
      <c r="A9" s="58">
        <v>1441</v>
      </c>
      <c r="B9" s="59">
        <v>1440011</v>
      </c>
      <c r="C9" s="59" t="s">
        <v>80</v>
      </c>
      <c r="D9" s="59" t="s">
        <v>68</v>
      </c>
      <c r="E9" s="60">
        <v>33683111000107</v>
      </c>
      <c r="F9" s="61">
        <f t="shared" si="0"/>
        <v>33683111000107</v>
      </c>
      <c r="G9" s="62" t="s">
        <v>81</v>
      </c>
      <c r="H9" s="59">
        <v>4002</v>
      </c>
      <c r="I9" s="63" t="s">
        <v>82</v>
      </c>
      <c r="J9" s="64">
        <v>46035</v>
      </c>
      <c r="K9" s="59">
        <v>1</v>
      </c>
      <c r="L9" s="65">
        <v>38298.49</v>
      </c>
      <c r="M9" s="65">
        <v>0</v>
      </c>
      <c r="N9" s="65">
        <v>0</v>
      </c>
      <c r="O9" s="65">
        <v>38298.49</v>
      </c>
      <c r="P9" s="64">
        <v>46035</v>
      </c>
      <c r="Q9" s="66">
        <v>61</v>
      </c>
      <c r="R9" s="67">
        <v>38298.490000000005</v>
      </c>
      <c r="S9" s="67">
        <v>1838.33</v>
      </c>
      <c r="T9" s="67">
        <v>36460.160000000003</v>
      </c>
      <c r="U9" s="68"/>
      <c r="V9" s="69" t="str">
        <f>VLOOKUP(H9,'CATEGORIZAÇÃO PARA PUBLICAÇÃO'!$A$1:$C$101,3,FALSE)</f>
        <v>PRESTAÇÃO DE SERVIÇOS</v>
      </c>
    </row>
    <row r="10" spans="1:22" ht="69.95" hidden="1" customHeight="1">
      <c r="A10" s="58">
        <v>1441</v>
      </c>
      <c r="B10" s="59">
        <v>1440011</v>
      </c>
      <c r="C10" s="59" t="s">
        <v>83</v>
      </c>
      <c r="D10" s="59" t="s">
        <v>68</v>
      </c>
      <c r="E10" s="60">
        <v>16630743000185</v>
      </c>
      <c r="F10" s="61">
        <f t="shared" si="0"/>
        <v>16630743000185</v>
      </c>
      <c r="G10" s="62" t="s">
        <v>84</v>
      </c>
      <c r="H10" s="59">
        <v>3921</v>
      </c>
      <c r="I10" s="63" t="s">
        <v>79</v>
      </c>
      <c r="J10" s="64">
        <v>46035</v>
      </c>
      <c r="K10" s="59">
        <v>1</v>
      </c>
      <c r="L10" s="65">
        <v>23175</v>
      </c>
      <c r="M10" s="65">
        <v>0</v>
      </c>
      <c r="N10" s="65">
        <v>0</v>
      </c>
      <c r="O10" s="65">
        <v>23175</v>
      </c>
      <c r="P10" s="64">
        <v>46035</v>
      </c>
      <c r="Q10" s="66">
        <v>79</v>
      </c>
      <c r="R10" s="67">
        <v>23175</v>
      </c>
      <c r="S10" s="67">
        <v>0</v>
      </c>
      <c r="T10" s="67">
        <v>23175</v>
      </c>
      <c r="U10" s="68"/>
      <c r="V10" s="69" t="str">
        <f>VLOOKUP(H10,'CATEGORIZAÇÃO PARA PUBLICAÇÃO'!$A$1:$C$101,3,FALSE)</f>
        <v>PRESTAÇÃO DE SERVIÇOS</v>
      </c>
    </row>
    <row r="11" spans="1:22" ht="69.95" hidden="1" customHeight="1">
      <c r="A11" s="58">
        <v>1441</v>
      </c>
      <c r="B11" s="59">
        <v>1440011</v>
      </c>
      <c r="C11" s="59" t="s">
        <v>85</v>
      </c>
      <c r="D11" s="59" t="s">
        <v>68</v>
      </c>
      <c r="E11" s="60">
        <v>8458633000150</v>
      </c>
      <c r="F11" s="61">
        <f t="shared" si="0"/>
        <v>8458633000150</v>
      </c>
      <c r="G11" s="62" t="s">
        <v>86</v>
      </c>
      <c r="H11" s="59">
        <v>3921</v>
      </c>
      <c r="I11" s="63" t="s">
        <v>79</v>
      </c>
      <c r="J11" s="64">
        <v>46035</v>
      </c>
      <c r="K11" s="59">
        <v>1</v>
      </c>
      <c r="L11" s="65">
        <v>600</v>
      </c>
      <c r="M11" s="65">
        <v>0</v>
      </c>
      <c r="N11" s="65">
        <v>0</v>
      </c>
      <c r="O11" s="65">
        <v>600</v>
      </c>
      <c r="P11" s="64">
        <v>46035</v>
      </c>
      <c r="Q11" s="66">
        <v>70</v>
      </c>
      <c r="R11" s="67">
        <v>600</v>
      </c>
      <c r="S11" s="67">
        <v>0</v>
      </c>
      <c r="T11" s="67">
        <v>600</v>
      </c>
      <c r="U11" s="68"/>
      <c r="V11" s="69" t="str">
        <f>VLOOKUP(H11,'CATEGORIZAÇÃO PARA PUBLICAÇÃO'!$A$1:$C$101,3,FALSE)</f>
        <v>PRESTAÇÃO DE SERVIÇOS</v>
      </c>
    </row>
    <row r="12" spans="1:22" ht="69.95" hidden="1" customHeight="1">
      <c r="A12" s="58">
        <v>1441</v>
      </c>
      <c r="B12" s="59">
        <v>1440011</v>
      </c>
      <c r="C12" s="59" t="s">
        <v>87</v>
      </c>
      <c r="D12" s="59" t="s">
        <v>68</v>
      </c>
      <c r="E12" s="60">
        <v>8458633000150</v>
      </c>
      <c r="F12" s="61">
        <f t="shared" si="0"/>
        <v>8458633000150</v>
      </c>
      <c r="G12" s="62" t="s">
        <v>86</v>
      </c>
      <c r="H12" s="59">
        <v>3921</v>
      </c>
      <c r="I12" s="63" t="s">
        <v>79</v>
      </c>
      <c r="J12" s="64">
        <v>46035</v>
      </c>
      <c r="K12" s="59">
        <v>1</v>
      </c>
      <c r="L12" s="65">
        <v>707.14</v>
      </c>
      <c r="M12" s="65">
        <v>0</v>
      </c>
      <c r="N12" s="65">
        <v>0</v>
      </c>
      <c r="O12" s="65">
        <v>707.14</v>
      </c>
      <c r="P12" s="64">
        <v>46035</v>
      </c>
      <c r="Q12" s="66">
        <v>71</v>
      </c>
      <c r="R12" s="67">
        <v>707.14</v>
      </c>
      <c r="S12" s="67">
        <v>0</v>
      </c>
      <c r="T12" s="67">
        <v>707.14</v>
      </c>
      <c r="U12" s="68"/>
      <c r="V12" s="69" t="str">
        <f>VLOOKUP(H12,'CATEGORIZAÇÃO PARA PUBLICAÇÃO'!$A$1:$C$101,3,FALSE)</f>
        <v>PRESTAÇÃO DE SERVIÇOS</v>
      </c>
    </row>
    <row r="13" spans="1:22" ht="69.95" hidden="1" customHeight="1">
      <c r="A13" s="58">
        <v>1441</v>
      </c>
      <c r="B13" s="59">
        <v>1440011</v>
      </c>
      <c r="C13" s="59" t="s">
        <v>88</v>
      </c>
      <c r="D13" s="59" t="s">
        <v>68</v>
      </c>
      <c r="E13" s="60">
        <v>34454477000169</v>
      </c>
      <c r="F13" s="61">
        <f t="shared" si="0"/>
        <v>34454477000169</v>
      </c>
      <c r="G13" s="62" t="s">
        <v>89</v>
      </c>
      <c r="H13" s="59">
        <v>3921</v>
      </c>
      <c r="I13" s="63" t="s">
        <v>79</v>
      </c>
      <c r="J13" s="64">
        <v>46035</v>
      </c>
      <c r="K13" s="59">
        <v>1</v>
      </c>
      <c r="L13" s="65">
        <v>2988.98</v>
      </c>
      <c r="M13" s="65">
        <v>0</v>
      </c>
      <c r="N13" s="65">
        <v>0</v>
      </c>
      <c r="O13" s="65">
        <v>2988.98</v>
      </c>
      <c r="P13" s="64">
        <v>46035</v>
      </c>
      <c r="Q13" s="66">
        <v>50</v>
      </c>
      <c r="R13" s="67">
        <v>2988.98</v>
      </c>
      <c r="S13" s="67">
        <v>0</v>
      </c>
      <c r="T13" s="67">
        <v>2988.98</v>
      </c>
      <c r="U13" s="68"/>
      <c r="V13" s="69" t="str">
        <f>VLOOKUP(H13,'CATEGORIZAÇÃO PARA PUBLICAÇÃO'!$A$1:$C$101,3,FALSE)</f>
        <v>PRESTAÇÃO DE SERVIÇOS</v>
      </c>
    </row>
    <row r="14" spans="1:22" ht="69.95" hidden="1" customHeight="1">
      <c r="A14" s="58">
        <v>1441</v>
      </c>
      <c r="B14" s="59">
        <v>1440011</v>
      </c>
      <c r="C14" s="59" t="s">
        <v>90</v>
      </c>
      <c r="D14" s="59" t="s">
        <v>68</v>
      </c>
      <c r="E14" s="60">
        <v>9475334000196</v>
      </c>
      <c r="F14" s="61">
        <f t="shared" si="0"/>
        <v>9475334000196</v>
      </c>
      <c r="G14" s="62" t="s">
        <v>91</v>
      </c>
      <c r="H14" s="59">
        <v>3999</v>
      </c>
      <c r="I14" s="63" t="s">
        <v>92</v>
      </c>
      <c r="J14" s="64">
        <v>46035</v>
      </c>
      <c r="K14" s="59">
        <v>1</v>
      </c>
      <c r="L14" s="65">
        <v>313.62</v>
      </c>
      <c r="M14" s="65">
        <v>0</v>
      </c>
      <c r="N14" s="65">
        <v>0</v>
      </c>
      <c r="O14" s="65">
        <v>313.62</v>
      </c>
      <c r="P14" s="64">
        <v>46035</v>
      </c>
      <c r="Q14" s="66">
        <v>72</v>
      </c>
      <c r="R14" s="67">
        <v>313.62</v>
      </c>
      <c r="S14" s="67">
        <v>15.05</v>
      </c>
      <c r="T14" s="67">
        <v>298.57</v>
      </c>
      <c r="U14" s="68"/>
      <c r="V14" s="69" t="str">
        <f>VLOOKUP(H14,'CATEGORIZAÇÃO PARA PUBLICAÇÃO'!$A$1:$C$101,3,FALSE)</f>
        <v>PRESTAÇÃO DE SERVIÇOS</v>
      </c>
    </row>
    <row r="15" spans="1:22" ht="69.95" hidden="1" customHeight="1">
      <c r="A15" s="58">
        <v>1441</v>
      </c>
      <c r="B15" s="59">
        <v>1440011</v>
      </c>
      <c r="C15" s="59" t="s">
        <v>93</v>
      </c>
      <c r="D15" s="59" t="s">
        <v>68</v>
      </c>
      <c r="E15" s="60">
        <v>33683111000107</v>
      </c>
      <c r="F15" s="61">
        <f t="shared" si="0"/>
        <v>33683111000107</v>
      </c>
      <c r="G15" s="62" t="s">
        <v>81</v>
      </c>
      <c r="H15" s="59">
        <v>4002</v>
      </c>
      <c r="I15" s="63" t="s">
        <v>82</v>
      </c>
      <c r="J15" s="64">
        <v>46035</v>
      </c>
      <c r="K15" s="59">
        <v>1</v>
      </c>
      <c r="L15" s="65">
        <v>2850.2</v>
      </c>
      <c r="M15" s="65">
        <v>0</v>
      </c>
      <c r="N15" s="65">
        <v>0</v>
      </c>
      <c r="O15" s="65">
        <v>2850.2</v>
      </c>
      <c r="P15" s="64">
        <v>46035</v>
      </c>
      <c r="Q15" s="66">
        <v>49</v>
      </c>
      <c r="R15" s="67">
        <v>2850.2</v>
      </c>
      <c r="S15" s="67">
        <v>136.81</v>
      </c>
      <c r="T15" s="67">
        <v>2713.39</v>
      </c>
      <c r="U15" s="68"/>
      <c r="V15" s="69" t="str">
        <f>VLOOKUP(H15,'CATEGORIZAÇÃO PARA PUBLICAÇÃO'!$A$1:$C$101,3,FALSE)</f>
        <v>PRESTAÇÃO DE SERVIÇOS</v>
      </c>
    </row>
    <row r="16" spans="1:22" ht="69.95" hidden="1" customHeight="1">
      <c r="A16" s="58">
        <v>1441</v>
      </c>
      <c r="B16" s="59">
        <v>1440011</v>
      </c>
      <c r="C16" s="59" t="s">
        <v>94</v>
      </c>
      <c r="D16" s="59" t="s">
        <v>68</v>
      </c>
      <c r="E16" s="60">
        <v>5814441000140</v>
      </c>
      <c r="F16" s="61">
        <f t="shared" si="0"/>
        <v>5814441000140</v>
      </c>
      <c r="G16" s="62" t="s">
        <v>95</v>
      </c>
      <c r="H16" s="59">
        <v>3919</v>
      </c>
      <c r="I16" s="63" t="s">
        <v>96</v>
      </c>
      <c r="J16" s="64">
        <v>46035</v>
      </c>
      <c r="K16" s="59">
        <v>1</v>
      </c>
      <c r="L16" s="65">
        <v>15914.67</v>
      </c>
      <c r="M16" s="65">
        <v>0</v>
      </c>
      <c r="N16" s="65">
        <v>0</v>
      </c>
      <c r="O16" s="65">
        <v>15914.67</v>
      </c>
      <c r="P16" s="64">
        <v>46035</v>
      </c>
      <c r="Q16" s="66">
        <v>81</v>
      </c>
      <c r="R16" s="67">
        <v>15914.67</v>
      </c>
      <c r="S16" s="67">
        <v>763.9</v>
      </c>
      <c r="T16" s="67">
        <v>15150.77</v>
      </c>
      <c r="U16" s="68"/>
      <c r="V16" s="69" t="str">
        <f>VLOOKUP(H16,'CATEGORIZAÇÃO PARA PUBLICAÇÃO'!$A$1:$C$101,3,FALSE)</f>
        <v>PRESTAÇÃO DE SERVIÇOS</v>
      </c>
    </row>
    <row r="17" spans="1:22" ht="69.95" hidden="1" customHeight="1">
      <c r="A17" s="58">
        <v>1441</v>
      </c>
      <c r="B17" s="59">
        <v>1440011</v>
      </c>
      <c r="C17" s="59" t="s">
        <v>97</v>
      </c>
      <c r="D17" s="59" t="s">
        <v>68</v>
      </c>
      <c r="E17" s="60">
        <v>15165937000194</v>
      </c>
      <c r="F17" s="61">
        <f t="shared" si="0"/>
        <v>15165937000194</v>
      </c>
      <c r="G17" s="62" t="s">
        <v>98</v>
      </c>
      <c r="H17" s="59">
        <v>3903</v>
      </c>
      <c r="I17" s="63" t="s">
        <v>20</v>
      </c>
      <c r="J17" s="64">
        <v>46035</v>
      </c>
      <c r="K17" s="59">
        <v>1</v>
      </c>
      <c r="L17" s="65">
        <v>6325.5</v>
      </c>
      <c r="M17" s="65">
        <v>0</v>
      </c>
      <c r="N17" s="65">
        <v>0</v>
      </c>
      <c r="O17" s="65">
        <v>6325.5</v>
      </c>
      <c r="P17" s="64">
        <v>46035</v>
      </c>
      <c r="Q17" s="66">
        <v>76</v>
      </c>
      <c r="R17" s="67">
        <v>6325.5</v>
      </c>
      <c r="S17" s="67">
        <v>0</v>
      </c>
      <c r="T17" s="67">
        <v>6325.5</v>
      </c>
      <c r="U17" s="68"/>
      <c r="V17" s="69" t="str">
        <f>VLOOKUP(H17,'CATEGORIZAÇÃO PARA PUBLICAÇÃO'!$A$1:$C$101,3,FALSE)</f>
        <v>PRESTAÇÃO DE SERVIÇOS</v>
      </c>
    </row>
    <row r="18" spans="1:22" ht="69.95" hidden="1" customHeight="1">
      <c r="A18" s="58">
        <v>1441</v>
      </c>
      <c r="B18" s="59">
        <v>1440011</v>
      </c>
      <c r="C18" s="59" t="s">
        <v>99</v>
      </c>
      <c r="D18" s="59" t="s">
        <v>68</v>
      </c>
      <c r="E18" s="60">
        <v>32271161000106</v>
      </c>
      <c r="F18" s="61">
        <f t="shared" si="0"/>
        <v>32271161000106</v>
      </c>
      <c r="G18" s="62" t="s">
        <v>100</v>
      </c>
      <c r="H18" s="59">
        <v>3968</v>
      </c>
      <c r="I18" s="63" t="s">
        <v>27</v>
      </c>
      <c r="J18" s="64">
        <v>46035</v>
      </c>
      <c r="K18" s="59">
        <v>1</v>
      </c>
      <c r="L18" s="65">
        <v>510</v>
      </c>
      <c r="M18" s="65">
        <v>0</v>
      </c>
      <c r="N18" s="65">
        <v>0</v>
      </c>
      <c r="O18" s="65">
        <v>510</v>
      </c>
      <c r="P18" s="64">
        <v>46035</v>
      </c>
      <c r="Q18" s="66">
        <v>84</v>
      </c>
      <c r="R18" s="67">
        <v>510</v>
      </c>
      <c r="S18" s="67">
        <v>24.48</v>
      </c>
      <c r="T18" s="67">
        <v>485.52</v>
      </c>
      <c r="U18" s="68"/>
      <c r="V18" s="69" t="str">
        <f>VLOOKUP(H18,'CATEGORIZAÇÃO PARA PUBLICAÇÃO'!$A$1:$C$101,3,FALSE)</f>
        <v>PRESTAÇÃO DE SERVIÇOS</v>
      </c>
    </row>
    <row r="19" spans="1:22" ht="69.95" hidden="1" customHeight="1">
      <c r="A19" s="58">
        <v>1441</v>
      </c>
      <c r="B19" s="59">
        <v>1440011</v>
      </c>
      <c r="C19" s="59" t="s">
        <v>99</v>
      </c>
      <c r="D19" s="59" t="s">
        <v>68</v>
      </c>
      <c r="E19" s="60">
        <v>32271161000106</v>
      </c>
      <c r="F19" s="61">
        <f t="shared" si="0"/>
        <v>32271161000106</v>
      </c>
      <c r="G19" s="62" t="s">
        <v>100</v>
      </c>
      <c r="H19" s="59">
        <v>3968</v>
      </c>
      <c r="I19" s="63" t="s">
        <v>27</v>
      </c>
      <c r="J19" s="64">
        <v>46035</v>
      </c>
      <c r="K19" s="59">
        <v>2</v>
      </c>
      <c r="L19" s="65">
        <v>510</v>
      </c>
      <c r="M19" s="65">
        <v>0</v>
      </c>
      <c r="N19" s="65">
        <v>0</v>
      </c>
      <c r="O19" s="65">
        <v>510</v>
      </c>
      <c r="P19" s="64">
        <v>46035</v>
      </c>
      <c r="Q19" s="66">
        <v>85</v>
      </c>
      <c r="R19" s="67">
        <v>510</v>
      </c>
      <c r="S19" s="67">
        <v>24.48</v>
      </c>
      <c r="T19" s="67">
        <v>485.52</v>
      </c>
      <c r="U19" s="68"/>
      <c r="V19" s="69" t="str">
        <f>VLOOKUP(H19,'CATEGORIZAÇÃO PARA PUBLICAÇÃO'!$A$1:$C$101,3,FALSE)</f>
        <v>PRESTAÇÃO DE SERVIÇOS</v>
      </c>
    </row>
    <row r="20" spans="1:22" ht="69.95" hidden="1" customHeight="1">
      <c r="A20" s="58">
        <v>1441</v>
      </c>
      <c r="B20" s="59">
        <v>1440011</v>
      </c>
      <c r="C20" s="59" t="s">
        <v>101</v>
      </c>
      <c r="D20" s="59" t="s">
        <v>68</v>
      </c>
      <c r="E20" s="60">
        <v>8458633000150</v>
      </c>
      <c r="F20" s="61">
        <f t="shared" si="0"/>
        <v>8458633000150</v>
      </c>
      <c r="G20" s="62" t="s">
        <v>86</v>
      </c>
      <c r="H20" s="59">
        <v>3921</v>
      </c>
      <c r="I20" s="63" t="s">
        <v>79</v>
      </c>
      <c r="J20" s="64">
        <v>46035</v>
      </c>
      <c r="K20" s="59">
        <v>1</v>
      </c>
      <c r="L20" s="65">
        <v>500</v>
      </c>
      <c r="M20" s="65">
        <v>0</v>
      </c>
      <c r="N20" s="65">
        <v>0</v>
      </c>
      <c r="O20" s="65">
        <v>500</v>
      </c>
      <c r="P20" s="64">
        <v>46035</v>
      </c>
      <c r="Q20" s="66">
        <v>69</v>
      </c>
      <c r="R20" s="67">
        <v>500</v>
      </c>
      <c r="S20" s="67">
        <v>0</v>
      </c>
      <c r="T20" s="67">
        <v>500</v>
      </c>
      <c r="U20" s="68"/>
      <c r="V20" s="69" t="str">
        <f>VLOOKUP(H20,'CATEGORIZAÇÃO PARA PUBLICAÇÃO'!$A$1:$C$101,3,FALSE)</f>
        <v>PRESTAÇÃO DE SERVIÇOS</v>
      </c>
    </row>
    <row r="21" spans="1:22" ht="69.95" hidden="1" customHeight="1">
      <c r="A21" s="58">
        <v>1441</v>
      </c>
      <c r="B21" s="59">
        <v>1440011</v>
      </c>
      <c r="C21" s="59" t="s">
        <v>102</v>
      </c>
      <c r="D21" s="59" t="s">
        <v>68</v>
      </c>
      <c r="E21" s="60">
        <v>7290137000177</v>
      </c>
      <c r="F21" s="61">
        <f t="shared" si="0"/>
        <v>7290137000177</v>
      </c>
      <c r="G21" s="62" t="s">
        <v>103</v>
      </c>
      <c r="H21" s="59">
        <v>3999</v>
      </c>
      <c r="I21" s="63" t="s">
        <v>92</v>
      </c>
      <c r="J21" s="64">
        <v>46035</v>
      </c>
      <c r="K21" s="59">
        <v>1</v>
      </c>
      <c r="L21" s="65">
        <v>12500</v>
      </c>
      <c r="M21" s="65">
        <v>625</v>
      </c>
      <c r="N21" s="65">
        <v>0</v>
      </c>
      <c r="O21" s="65">
        <v>11875</v>
      </c>
      <c r="P21" s="64">
        <v>46035</v>
      </c>
      <c r="Q21" s="66">
        <v>35</v>
      </c>
      <c r="R21" s="67">
        <v>11875</v>
      </c>
      <c r="S21" s="67">
        <v>0</v>
      </c>
      <c r="T21" s="67">
        <v>11875</v>
      </c>
      <c r="U21" s="68"/>
      <c r="V21" s="69" t="str">
        <f>VLOOKUP(H21,'CATEGORIZAÇÃO PARA PUBLICAÇÃO'!$A$1:$C$101,3,FALSE)</f>
        <v>PRESTAÇÃO DE SERVIÇOS</v>
      </c>
    </row>
    <row r="22" spans="1:22" ht="69.95" hidden="1" customHeight="1">
      <c r="A22" s="58">
        <v>1441</v>
      </c>
      <c r="B22" s="59">
        <v>1440005</v>
      </c>
      <c r="C22" s="59" t="s">
        <v>104</v>
      </c>
      <c r="D22" s="59" t="s">
        <v>68</v>
      </c>
      <c r="E22" s="60">
        <v>19994997000170</v>
      </c>
      <c r="F22" s="61">
        <f t="shared" si="0"/>
        <v>19994997000170</v>
      </c>
      <c r="G22" s="62" t="s">
        <v>105</v>
      </c>
      <c r="H22" s="59">
        <v>3003</v>
      </c>
      <c r="I22" s="63" t="s">
        <v>106</v>
      </c>
      <c r="J22" s="64">
        <v>46036</v>
      </c>
      <c r="K22" s="59">
        <v>1</v>
      </c>
      <c r="L22" s="65">
        <v>1555.4</v>
      </c>
      <c r="M22" s="65">
        <v>0</v>
      </c>
      <c r="N22" s="65">
        <v>0</v>
      </c>
      <c r="O22" s="65">
        <v>1555.4</v>
      </c>
      <c r="P22" s="64">
        <v>46037</v>
      </c>
      <c r="Q22" s="66">
        <v>6</v>
      </c>
      <c r="R22" s="67">
        <v>1555.4</v>
      </c>
      <c r="S22" s="67">
        <v>0</v>
      </c>
      <c r="T22" s="67">
        <v>1555.4</v>
      </c>
      <c r="U22" s="68"/>
      <c r="V22" s="69" t="str">
        <f>VLOOKUP(H22,'CATEGORIZAÇÃO PARA PUBLICAÇÃO'!$A$1:$C$101,3,FALSE)</f>
        <v>FORNECIMENTO DE BENS</v>
      </c>
    </row>
    <row r="23" spans="1:22" ht="69.95" hidden="1" customHeight="1">
      <c r="A23" s="58">
        <v>1441</v>
      </c>
      <c r="B23" s="59">
        <v>1440005</v>
      </c>
      <c r="C23" s="59" t="s">
        <v>107</v>
      </c>
      <c r="D23" s="59" t="s">
        <v>68</v>
      </c>
      <c r="E23" s="60">
        <v>29332265000179</v>
      </c>
      <c r="F23" s="61">
        <f t="shared" si="0"/>
        <v>29332265000179</v>
      </c>
      <c r="G23" s="62" t="s">
        <v>108</v>
      </c>
      <c r="H23" s="59">
        <v>3017</v>
      </c>
      <c r="I23" s="63" t="s">
        <v>109</v>
      </c>
      <c r="J23" s="64">
        <v>46036</v>
      </c>
      <c r="K23" s="59">
        <v>1</v>
      </c>
      <c r="L23" s="65">
        <v>1419.75</v>
      </c>
      <c r="M23" s="65">
        <v>0</v>
      </c>
      <c r="N23" s="65">
        <v>0</v>
      </c>
      <c r="O23" s="65">
        <v>1419.75</v>
      </c>
      <c r="P23" s="64">
        <v>46036</v>
      </c>
      <c r="Q23" s="66">
        <v>3</v>
      </c>
      <c r="R23" s="67">
        <v>1419.75</v>
      </c>
      <c r="S23" s="67">
        <v>0</v>
      </c>
      <c r="T23" s="67">
        <v>1419.75</v>
      </c>
      <c r="U23" s="68"/>
      <c r="V23" s="69" t="str">
        <f>VLOOKUP(H23,'CATEGORIZAÇÃO PARA PUBLICAÇÃO'!$A$1:$C$101,3,FALSE)</f>
        <v>FORNECIMENTO DE BENS</v>
      </c>
    </row>
    <row r="24" spans="1:22" ht="69.95" hidden="1" customHeight="1">
      <c r="A24" s="58">
        <v>1441</v>
      </c>
      <c r="B24" s="59">
        <v>1440005</v>
      </c>
      <c r="C24" s="59" t="s">
        <v>110</v>
      </c>
      <c r="D24" s="59" t="s">
        <v>68</v>
      </c>
      <c r="E24" s="60">
        <v>21641059000139</v>
      </c>
      <c r="F24" s="61">
        <f t="shared" si="0"/>
        <v>21641059000139</v>
      </c>
      <c r="G24" s="62" t="s">
        <v>111</v>
      </c>
      <c r="H24" s="59">
        <v>5225</v>
      </c>
      <c r="I24" s="63" t="s">
        <v>40</v>
      </c>
      <c r="J24" s="64">
        <v>46036</v>
      </c>
      <c r="K24" s="59">
        <v>1</v>
      </c>
      <c r="L24" s="65">
        <v>20137</v>
      </c>
      <c r="M24" s="65">
        <v>0</v>
      </c>
      <c r="N24" s="65">
        <v>0</v>
      </c>
      <c r="O24" s="65">
        <v>20137</v>
      </c>
      <c r="P24" s="64">
        <v>46036</v>
      </c>
      <c r="Q24" s="66">
        <v>4</v>
      </c>
      <c r="R24" s="67">
        <v>20137</v>
      </c>
      <c r="S24" s="67">
        <v>241.64</v>
      </c>
      <c r="T24" s="67">
        <v>19895.36</v>
      </c>
      <c r="U24" s="68"/>
      <c r="V24" s="69" t="str">
        <f>VLOOKUP(H24,'CATEGORIZAÇÃO PARA PUBLICAÇÃO'!$A$1:$C$101,3,FALSE)</f>
        <v>FORNECIMENTO DE BENS</v>
      </c>
    </row>
    <row r="25" spans="1:22" ht="69.95" hidden="1" customHeight="1">
      <c r="A25" s="58">
        <v>1441</v>
      </c>
      <c r="B25" s="59">
        <v>1440005</v>
      </c>
      <c r="C25" s="59" t="s">
        <v>112</v>
      </c>
      <c r="D25" s="59" t="s">
        <v>68</v>
      </c>
      <c r="E25" s="60">
        <v>201182000169</v>
      </c>
      <c r="F25" s="61">
        <f t="shared" si="0"/>
        <v>201182000169</v>
      </c>
      <c r="G25" s="62" t="s">
        <v>113</v>
      </c>
      <c r="H25" s="59">
        <v>3008</v>
      </c>
      <c r="I25" s="63" t="s">
        <v>114</v>
      </c>
      <c r="J25" s="64">
        <v>46036</v>
      </c>
      <c r="K25" s="59">
        <v>1</v>
      </c>
      <c r="L25" s="65">
        <v>4579</v>
      </c>
      <c r="M25" s="65">
        <v>0</v>
      </c>
      <c r="N25" s="65">
        <v>0</v>
      </c>
      <c r="O25" s="65">
        <v>4579</v>
      </c>
      <c r="P25" s="64">
        <v>46037</v>
      </c>
      <c r="Q25" s="66">
        <v>5</v>
      </c>
      <c r="R25" s="67">
        <v>4579</v>
      </c>
      <c r="S25" s="67">
        <v>0</v>
      </c>
      <c r="T25" s="67">
        <v>4579</v>
      </c>
      <c r="U25" s="68"/>
      <c r="V25" s="69" t="str">
        <f>VLOOKUP(H25,'CATEGORIZAÇÃO PARA PUBLICAÇÃO'!$A$1:$C$101,3,FALSE)</f>
        <v>FORNECIMENTO DE BENS</v>
      </c>
    </row>
    <row r="26" spans="1:22" ht="69.95" hidden="1" customHeight="1">
      <c r="A26" s="58">
        <v>1441</v>
      </c>
      <c r="B26" s="59">
        <v>1440005</v>
      </c>
      <c r="C26" s="59" t="s">
        <v>115</v>
      </c>
      <c r="D26" s="59" t="s">
        <v>68</v>
      </c>
      <c r="E26" s="60">
        <v>42981902000104</v>
      </c>
      <c r="F26" s="61">
        <f t="shared" si="0"/>
        <v>42981902000104</v>
      </c>
      <c r="G26" s="62" t="s">
        <v>116</v>
      </c>
      <c r="H26" s="59">
        <v>3020</v>
      </c>
      <c r="I26" s="63" t="s">
        <v>10</v>
      </c>
      <c r="J26" s="64">
        <v>46036</v>
      </c>
      <c r="K26" s="59">
        <v>1</v>
      </c>
      <c r="L26" s="65">
        <v>4480.91</v>
      </c>
      <c r="M26" s="65">
        <v>0</v>
      </c>
      <c r="N26" s="65">
        <v>0</v>
      </c>
      <c r="O26" s="65">
        <v>4480.91</v>
      </c>
      <c r="P26" s="64">
        <v>46036</v>
      </c>
      <c r="Q26" s="66">
        <v>2</v>
      </c>
      <c r="R26" s="67">
        <v>4480.91</v>
      </c>
      <c r="S26" s="67">
        <v>0</v>
      </c>
      <c r="T26" s="67">
        <v>4480.91</v>
      </c>
      <c r="U26" s="68"/>
      <c r="V26" s="69" t="str">
        <f>VLOOKUP(H26,'CATEGORIZAÇÃO PARA PUBLICAÇÃO'!$A$1:$C$101,3,FALSE)</f>
        <v>FORNECIMENTO DE BENS</v>
      </c>
    </row>
    <row r="27" spans="1:22" ht="69.95" customHeight="1">
      <c r="A27" s="58">
        <v>1441</v>
      </c>
      <c r="B27" s="59">
        <v>1440011</v>
      </c>
      <c r="C27" s="59" t="s">
        <v>117</v>
      </c>
      <c r="D27" s="59" t="s">
        <v>68</v>
      </c>
      <c r="E27" s="60">
        <v>26791960663</v>
      </c>
      <c r="F27" s="61" t="str">
        <f t="shared" si="0"/>
        <v>267.***.***-63</v>
      </c>
      <c r="G27" s="62" t="s">
        <v>118</v>
      </c>
      <c r="H27" s="59">
        <v>3611</v>
      </c>
      <c r="I27" s="63" t="s">
        <v>70</v>
      </c>
      <c r="J27" s="64">
        <v>46036</v>
      </c>
      <c r="K27" s="59">
        <v>1</v>
      </c>
      <c r="L27" s="65">
        <v>5150.5200000000004</v>
      </c>
      <c r="M27" s="65">
        <v>0</v>
      </c>
      <c r="N27" s="65">
        <v>0</v>
      </c>
      <c r="O27" s="65">
        <v>5150.5200000000004</v>
      </c>
      <c r="P27" s="64">
        <v>46044</v>
      </c>
      <c r="Q27" s="66">
        <v>383</v>
      </c>
      <c r="R27" s="67">
        <v>5150.5199999999995</v>
      </c>
      <c r="S27" s="67">
        <v>53.91</v>
      </c>
      <c r="T27" s="67">
        <v>5096.6099999999997</v>
      </c>
      <c r="U27" s="68" t="s">
        <v>119</v>
      </c>
      <c r="V27" s="69" t="str">
        <f>VLOOKUP(H27,'CATEGORIZAÇÃO PARA PUBLICAÇÃO'!$A$1:$C$101,3,FALSE)</f>
        <v>LOCAÇÕES</v>
      </c>
    </row>
    <row r="28" spans="1:22" ht="69.95" customHeight="1">
      <c r="A28" s="58">
        <v>1441</v>
      </c>
      <c r="B28" s="59">
        <v>1440011</v>
      </c>
      <c r="C28" s="59" t="s">
        <v>120</v>
      </c>
      <c r="D28" s="59" t="s">
        <v>68</v>
      </c>
      <c r="E28" s="60">
        <v>96593172804</v>
      </c>
      <c r="F28" s="61" t="str">
        <f t="shared" si="0"/>
        <v>965.***.***-04</v>
      </c>
      <c r="G28" s="62" t="s">
        <v>121</v>
      </c>
      <c r="H28" s="59">
        <v>3611</v>
      </c>
      <c r="I28" s="63" t="s">
        <v>70</v>
      </c>
      <c r="J28" s="64">
        <v>46036</v>
      </c>
      <c r="K28" s="59">
        <v>1</v>
      </c>
      <c r="L28" s="65">
        <v>2668.75</v>
      </c>
      <c r="M28" s="65">
        <v>0</v>
      </c>
      <c r="N28" s="65">
        <v>0</v>
      </c>
      <c r="O28" s="65">
        <v>2668.75</v>
      </c>
      <c r="P28" s="64">
        <v>46043</v>
      </c>
      <c r="Q28" s="66">
        <v>357</v>
      </c>
      <c r="R28" s="67">
        <v>2668.75</v>
      </c>
      <c r="S28" s="67">
        <v>0</v>
      </c>
      <c r="T28" s="67">
        <v>2668.75</v>
      </c>
      <c r="U28" s="68"/>
      <c r="V28" s="69" t="str">
        <f>VLOOKUP(H28,'CATEGORIZAÇÃO PARA PUBLICAÇÃO'!$A$1:$C$101,3,FALSE)</f>
        <v>LOCAÇÕES</v>
      </c>
    </row>
    <row r="29" spans="1:22" ht="69.95" customHeight="1">
      <c r="A29" s="58">
        <v>1441</v>
      </c>
      <c r="B29" s="59">
        <v>1440011</v>
      </c>
      <c r="C29" s="59" t="s">
        <v>122</v>
      </c>
      <c r="D29" s="59" t="s">
        <v>68</v>
      </c>
      <c r="E29" s="60">
        <v>3941401840</v>
      </c>
      <c r="F29" s="61" t="str">
        <f t="shared" si="0"/>
        <v>394.***.***-40</v>
      </c>
      <c r="G29" s="62" t="s">
        <v>123</v>
      </c>
      <c r="H29" s="59">
        <v>3611</v>
      </c>
      <c r="I29" s="63" t="s">
        <v>70</v>
      </c>
      <c r="J29" s="64">
        <v>46036</v>
      </c>
      <c r="K29" s="59">
        <v>1</v>
      </c>
      <c r="L29" s="65">
        <v>2668.75</v>
      </c>
      <c r="M29" s="65">
        <v>0</v>
      </c>
      <c r="N29" s="65">
        <v>0</v>
      </c>
      <c r="O29" s="65">
        <v>2668.75</v>
      </c>
      <c r="P29" s="64">
        <v>46043</v>
      </c>
      <c r="Q29" s="66">
        <v>356</v>
      </c>
      <c r="R29" s="67">
        <v>2668.75</v>
      </c>
      <c r="S29" s="67">
        <v>0</v>
      </c>
      <c r="T29" s="67">
        <v>2668.75</v>
      </c>
      <c r="U29" s="68"/>
      <c r="V29" s="69" t="str">
        <f>VLOOKUP(H29,'CATEGORIZAÇÃO PARA PUBLICAÇÃO'!$A$1:$C$101,3,FALSE)</f>
        <v>LOCAÇÕES</v>
      </c>
    </row>
    <row r="30" spans="1:22" ht="69.95" customHeight="1">
      <c r="A30" s="58">
        <v>1441</v>
      </c>
      <c r="B30" s="59">
        <v>1440011</v>
      </c>
      <c r="C30" s="59" t="s">
        <v>124</v>
      </c>
      <c r="D30" s="59" t="s">
        <v>68</v>
      </c>
      <c r="E30" s="60">
        <v>48447510697</v>
      </c>
      <c r="F30" s="61" t="str">
        <f t="shared" si="0"/>
        <v>484.***.***-97</v>
      </c>
      <c r="G30" s="62" t="s">
        <v>125</v>
      </c>
      <c r="H30" s="59">
        <v>3611</v>
      </c>
      <c r="I30" s="63" t="s">
        <v>70</v>
      </c>
      <c r="J30" s="64">
        <v>46036</v>
      </c>
      <c r="K30" s="59">
        <v>1</v>
      </c>
      <c r="L30" s="65">
        <v>7005.51</v>
      </c>
      <c r="M30" s="65">
        <v>0</v>
      </c>
      <c r="N30" s="65">
        <v>0</v>
      </c>
      <c r="O30" s="65">
        <v>7005.51</v>
      </c>
      <c r="P30" s="64">
        <v>46044</v>
      </c>
      <c r="Q30" s="66">
        <v>368</v>
      </c>
      <c r="R30" s="67">
        <v>7005.51</v>
      </c>
      <c r="S30" s="67">
        <v>804.94</v>
      </c>
      <c r="T30" s="67">
        <v>6200.57</v>
      </c>
      <c r="U30" s="86" t="s">
        <v>119</v>
      </c>
      <c r="V30" s="69" t="str">
        <f>VLOOKUP(H30,'CATEGORIZAÇÃO PARA PUBLICAÇÃO'!$A$1:$C$101,3,FALSE)</f>
        <v>LOCAÇÕES</v>
      </c>
    </row>
    <row r="31" spans="1:22" ht="69.95" customHeight="1">
      <c r="A31" s="58">
        <v>1441</v>
      </c>
      <c r="B31" s="59">
        <v>1440011</v>
      </c>
      <c r="C31" s="59" t="s">
        <v>126</v>
      </c>
      <c r="D31" s="59" t="s">
        <v>68</v>
      </c>
      <c r="E31" s="60">
        <v>2896116605</v>
      </c>
      <c r="F31" s="61" t="str">
        <f t="shared" si="0"/>
        <v>289.***.***-05</v>
      </c>
      <c r="G31" s="62" t="s">
        <v>127</v>
      </c>
      <c r="H31" s="59">
        <v>3611</v>
      </c>
      <c r="I31" s="63" t="s">
        <v>70</v>
      </c>
      <c r="J31" s="64">
        <v>46036</v>
      </c>
      <c r="K31" s="59">
        <v>1</v>
      </c>
      <c r="L31" s="65">
        <v>4283.43</v>
      </c>
      <c r="M31" s="65">
        <v>0</v>
      </c>
      <c r="N31" s="65">
        <v>0</v>
      </c>
      <c r="O31" s="65">
        <v>4283.43</v>
      </c>
      <c r="P31" s="64">
        <v>46044</v>
      </c>
      <c r="Q31" s="66">
        <v>372</v>
      </c>
      <c r="R31" s="67">
        <v>4283.43</v>
      </c>
      <c r="S31" s="67">
        <v>0</v>
      </c>
      <c r="T31" s="67">
        <v>4283.43</v>
      </c>
      <c r="U31" s="86" t="s">
        <v>119</v>
      </c>
      <c r="V31" s="69" t="str">
        <f>VLOOKUP(H31,'CATEGORIZAÇÃO PARA PUBLICAÇÃO'!$A$1:$C$101,3,FALSE)</f>
        <v>LOCAÇÕES</v>
      </c>
    </row>
    <row r="32" spans="1:22" ht="69.95" customHeight="1">
      <c r="A32" s="58">
        <v>1441</v>
      </c>
      <c r="B32" s="59">
        <v>1440011</v>
      </c>
      <c r="C32" s="59" t="s">
        <v>128</v>
      </c>
      <c r="D32" s="59" t="s">
        <v>68</v>
      </c>
      <c r="E32" s="60">
        <v>30059674687</v>
      </c>
      <c r="F32" s="61" t="str">
        <f t="shared" si="0"/>
        <v>300.***.***-87</v>
      </c>
      <c r="G32" s="62" t="s">
        <v>129</v>
      </c>
      <c r="H32" s="59">
        <v>3611</v>
      </c>
      <c r="I32" s="63" t="s">
        <v>70</v>
      </c>
      <c r="J32" s="64">
        <v>46036</v>
      </c>
      <c r="K32" s="59">
        <v>1</v>
      </c>
      <c r="L32" s="65">
        <v>2317.9</v>
      </c>
      <c r="M32" s="65">
        <v>0</v>
      </c>
      <c r="N32" s="65">
        <v>0</v>
      </c>
      <c r="O32" s="65">
        <v>2317.9</v>
      </c>
      <c r="P32" s="64">
        <v>46044</v>
      </c>
      <c r="Q32" s="66">
        <v>376</v>
      </c>
      <c r="R32" s="67">
        <v>2317.9</v>
      </c>
      <c r="S32" s="67">
        <v>0</v>
      </c>
      <c r="T32" s="67">
        <v>2317.9</v>
      </c>
      <c r="U32" s="86" t="s">
        <v>119</v>
      </c>
      <c r="V32" s="69" t="str">
        <f>VLOOKUP(H32,'CATEGORIZAÇÃO PARA PUBLICAÇÃO'!$A$1:$C$101,3,FALSE)</f>
        <v>LOCAÇÕES</v>
      </c>
    </row>
    <row r="33" spans="1:22" ht="69.95" customHeight="1">
      <c r="A33" s="58">
        <v>1441</v>
      </c>
      <c r="B33" s="59">
        <v>1440011</v>
      </c>
      <c r="C33" s="59" t="s">
        <v>130</v>
      </c>
      <c r="D33" s="59" t="s">
        <v>68</v>
      </c>
      <c r="E33" s="60">
        <v>15794466634</v>
      </c>
      <c r="F33" s="61" t="str">
        <f t="shared" si="0"/>
        <v>157.***.***-34</v>
      </c>
      <c r="G33" s="62" t="s">
        <v>131</v>
      </c>
      <c r="H33" s="59">
        <v>3611</v>
      </c>
      <c r="I33" s="63" t="s">
        <v>70</v>
      </c>
      <c r="J33" s="64">
        <v>46036</v>
      </c>
      <c r="K33" s="59">
        <v>1</v>
      </c>
      <c r="L33" s="65">
        <v>4283.42</v>
      </c>
      <c r="M33" s="65">
        <v>0</v>
      </c>
      <c r="N33" s="65">
        <v>0</v>
      </c>
      <c r="O33" s="65">
        <v>4283.42</v>
      </c>
      <c r="P33" s="64">
        <v>46044</v>
      </c>
      <c r="Q33" s="66">
        <v>373</v>
      </c>
      <c r="R33" s="67">
        <v>4283.42</v>
      </c>
      <c r="S33" s="67">
        <v>0</v>
      </c>
      <c r="T33" s="67">
        <v>4283.42</v>
      </c>
      <c r="U33" s="86" t="s">
        <v>119</v>
      </c>
      <c r="V33" s="69" t="str">
        <f>VLOOKUP(H33,'CATEGORIZAÇÃO PARA PUBLICAÇÃO'!$A$1:$C$101,3,FALSE)</f>
        <v>LOCAÇÕES</v>
      </c>
    </row>
    <row r="34" spans="1:22" ht="69.95" customHeight="1">
      <c r="A34" s="58">
        <v>1441</v>
      </c>
      <c r="B34" s="59">
        <v>1440011</v>
      </c>
      <c r="C34" s="59" t="s">
        <v>132</v>
      </c>
      <c r="D34" s="59" t="s">
        <v>68</v>
      </c>
      <c r="E34" s="60">
        <v>2274463131</v>
      </c>
      <c r="F34" s="61" t="str">
        <f t="shared" si="0"/>
        <v>227.***.***-31</v>
      </c>
      <c r="G34" s="62" t="s">
        <v>133</v>
      </c>
      <c r="H34" s="59">
        <v>3611</v>
      </c>
      <c r="I34" s="63" t="s">
        <v>70</v>
      </c>
      <c r="J34" s="64">
        <v>46036</v>
      </c>
      <c r="K34" s="59">
        <v>1</v>
      </c>
      <c r="L34" s="65">
        <v>8741.76</v>
      </c>
      <c r="M34" s="65">
        <v>0</v>
      </c>
      <c r="N34" s="65">
        <v>0</v>
      </c>
      <c r="O34" s="65">
        <v>8741.76</v>
      </c>
      <c r="P34" s="64">
        <v>46044</v>
      </c>
      <c r="Q34" s="66">
        <v>381</v>
      </c>
      <c r="R34" s="67">
        <v>8741.76</v>
      </c>
      <c r="S34" s="67">
        <v>1328.27</v>
      </c>
      <c r="T34" s="67">
        <v>7413.49</v>
      </c>
      <c r="U34" s="86" t="s">
        <v>119</v>
      </c>
      <c r="V34" s="69" t="str">
        <f>VLOOKUP(H34,'CATEGORIZAÇÃO PARA PUBLICAÇÃO'!$A$1:$C$101,3,FALSE)</f>
        <v>LOCAÇÕES</v>
      </c>
    </row>
    <row r="35" spans="1:22" ht="69.95" customHeight="1">
      <c r="A35" s="58">
        <v>1441</v>
      </c>
      <c r="B35" s="59">
        <v>1440011</v>
      </c>
      <c r="C35" s="59" t="s">
        <v>134</v>
      </c>
      <c r="D35" s="59" t="s">
        <v>68</v>
      </c>
      <c r="E35" s="60">
        <v>71077325000110</v>
      </c>
      <c r="F35" s="61">
        <f t="shared" si="0"/>
        <v>71077325000110</v>
      </c>
      <c r="G35" s="62" t="s">
        <v>135</v>
      </c>
      <c r="H35" s="59">
        <v>3920</v>
      </c>
      <c r="I35" s="63" t="s">
        <v>70</v>
      </c>
      <c r="J35" s="64">
        <v>46036</v>
      </c>
      <c r="K35" s="59">
        <v>1</v>
      </c>
      <c r="L35" s="65">
        <v>30751.27</v>
      </c>
      <c r="M35" s="65">
        <v>0</v>
      </c>
      <c r="N35" s="65">
        <v>0</v>
      </c>
      <c r="O35" s="65">
        <v>30751.27</v>
      </c>
      <c r="P35" s="64">
        <v>46041</v>
      </c>
      <c r="Q35" s="66">
        <v>269</v>
      </c>
      <c r="R35" s="67">
        <v>30751.27</v>
      </c>
      <c r="S35" s="67">
        <v>1476.06</v>
      </c>
      <c r="T35" s="67">
        <v>29275.21</v>
      </c>
      <c r="U35" s="68"/>
      <c r="V35" s="69" t="str">
        <f>VLOOKUP(H35,'CATEGORIZAÇÃO PARA PUBLICAÇÃO'!$A$1:$C$101,3,FALSE)</f>
        <v>LOCAÇÕES</v>
      </c>
    </row>
    <row r="36" spans="1:22" ht="69.95" customHeight="1">
      <c r="A36" s="58">
        <v>1441</v>
      </c>
      <c r="B36" s="59">
        <v>1440011</v>
      </c>
      <c r="C36" s="59" t="s">
        <v>136</v>
      </c>
      <c r="D36" s="59" t="s">
        <v>68</v>
      </c>
      <c r="E36" s="60">
        <v>11040267670</v>
      </c>
      <c r="F36" s="61" t="str">
        <f t="shared" si="0"/>
        <v>110.***.***-70</v>
      </c>
      <c r="G36" s="62" t="s">
        <v>137</v>
      </c>
      <c r="H36" s="59">
        <v>3611</v>
      </c>
      <c r="I36" s="63" t="s">
        <v>70</v>
      </c>
      <c r="J36" s="64">
        <v>46036</v>
      </c>
      <c r="K36" s="59">
        <v>1</v>
      </c>
      <c r="L36" s="65">
        <v>2195.63</v>
      </c>
      <c r="M36" s="65">
        <v>0</v>
      </c>
      <c r="N36" s="65">
        <v>0</v>
      </c>
      <c r="O36" s="65">
        <v>2195.63</v>
      </c>
      <c r="P36" s="64">
        <v>46044</v>
      </c>
      <c r="Q36" s="66">
        <v>370</v>
      </c>
      <c r="R36" s="67">
        <v>2195.63</v>
      </c>
      <c r="S36" s="67">
        <v>0</v>
      </c>
      <c r="T36" s="67">
        <v>2195.63</v>
      </c>
      <c r="U36" s="86" t="s">
        <v>119</v>
      </c>
      <c r="V36" s="69" t="str">
        <f>VLOOKUP(H36,'CATEGORIZAÇÃO PARA PUBLICAÇÃO'!$A$1:$C$101,3,FALSE)</f>
        <v>LOCAÇÕES</v>
      </c>
    </row>
    <row r="37" spans="1:22" ht="69.95" customHeight="1">
      <c r="A37" s="58">
        <v>1441</v>
      </c>
      <c r="B37" s="59">
        <v>1440011</v>
      </c>
      <c r="C37" s="59" t="s">
        <v>138</v>
      </c>
      <c r="D37" s="59" t="s">
        <v>68</v>
      </c>
      <c r="E37" s="60">
        <v>84374071687</v>
      </c>
      <c r="F37" s="61" t="str">
        <f t="shared" si="0"/>
        <v>843.***.***-87</v>
      </c>
      <c r="G37" s="62" t="s">
        <v>139</v>
      </c>
      <c r="H37" s="59">
        <v>3611</v>
      </c>
      <c r="I37" s="63" t="s">
        <v>70</v>
      </c>
      <c r="J37" s="64">
        <v>46036</v>
      </c>
      <c r="K37" s="59">
        <v>1</v>
      </c>
      <c r="L37" s="65">
        <v>3508.65</v>
      </c>
      <c r="M37" s="65">
        <v>0</v>
      </c>
      <c r="N37" s="65">
        <v>0</v>
      </c>
      <c r="O37" s="65">
        <v>3508.65</v>
      </c>
      <c r="P37" s="64">
        <v>46043</v>
      </c>
      <c r="Q37" s="66">
        <v>328</v>
      </c>
      <c r="R37" s="67">
        <v>3508.65</v>
      </c>
      <c r="S37" s="67">
        <v>0</v>
      </c>
      <c r="T37" s="67">
        <v>3508.65</v>
      </c>
      <c r="U37" s="68"/>
      <c r="V37" s="69" t="str">
        <f>VLOOKUP(H37,'CATEGORIZAÇÃO PARA PUBLICAÇÃO'!$A$1:$C$101,3,FALSE)</f>
        <v>LOCAÇÕES</v>
      </c>
    </row>
    <row r="38" spans="1:22" ht="69.95" customHeight="1">
      <c r="A38" s="58">
        <v>1441</v>
      </c>
      <c r="B38" s="59">
        <v>1440011</v>
      </c>
      <c r="C38" s="59" t="s">
        <v>140</v>
      </c>
      <c r="D38" s="59" t="s">
        <v>68</v>
      </c>
      <c r="E38" s="60">
        <v>2589209630</v>
      </c>
      <c r="F38" s="61" t="str">
        <f t="shared" si="0"/>
        <v>258.***.***-30</v>
      </c>
      <c r="G38" s="62" t="s">
        <v>141</v>
      </c>
      <c r="H38" s="59">
        <v>3611</v>
      </c>
      <c r="I38" s="63" t="s">
        <v>70</v>
      </c>
      <c r="J38" s="64">
        <v>46036</v>
      </c>
      <c r="K38" s="59">
        <v>1</v>
      </c>
      <c r="L38" s="65">
        <v>3377.24</v>
      </c>
      <c r="M38" s="65">
        <v>0</v>
      </c>
      <c r="N38" s="65">
        <v>0</v>
      </c>
      <c r="O38" s="65">
        <v>3377.24</v>
      </c>
      <c r="P38" s="64">
        <v>46044</v>
      </c>
      <c r="Q38" s="66">
        <v>371</v>
      </c>
      <c r="R38" s="67">
        <v>3377.24</v>
      </c>
      <c r="S38" s="67">
        <v>0</v>
      </c>
      <c r="T38" s="67">
        <v>3377.24</v>
      </c>
      <c r="U38" s="86" t="s">
        <v>119</v>
      </c>
      <c r="V38" s="69" t="str">
        <f>VLOOKUP(H38,'CATEGORIZAÇÃO PARA PUBLICAÇÃO'!$A$1:$C$101,3,FALSE)</f>
        <v>LOCAÇÕES</v>
      </c>
    </row>
    <row r="39" spans="1:22" ht="69.95" customHeight="1">
      <c r="A39" s="58">
        <v>1441</v>
      </c>
      <c r="B39" s="59">
        <v>1440011</v>
      </c>
      <c r="C39" s="59" t="s">
        <v>142</v>
      </c>
      <c r="D39" s="59" t="s">
        <v>68</v>
      </c>
      <c r="E39" s="60">
        <v>4450881680</v>
      </c>
      <c r="F39" s="61" t="str">
        <f t="shared" si="0"/>
        <v>445.***.***-80</v>
      </c>
      <c r="G39" s="62" t="s">
        <v>143</v>
      </c>
      <c r="H39" s="59">
        <v>3611</v>
      </c>
      <c r="I39" s="63" t="s">
        <v>70</v>
      </c>
      <c r="J39" s="64">
        <v>46036</v>
      </c>
      <c r="K39" s="59">
        <v>1</v>
      </c>
      <c r="L39" s="65">
        <v>7688.33</v>
      </c>
      <c r="M39" s="65">
        <v>0</v>
      </c>
      <c r="N39" s="65">
        <v>0</v>
      </c>
      <c r="O39" s="65">
        <v>7688.33</v>
      </c>
      <c r="P39" s="64">
        <v>46043</v>
      </c>
      <c r="Q39" s="66">
        <v>354</v>
      </c>
      <c r="R39" s="67">
        <v>7688.33</v>
      </c>
      <c r="S39" s="67">
        <v>1038.58</v>
      </c>
      <c r="T39" s="67">
        <v>6649.75</v>
      </c>
      <c r="U39" s="68"/>
      <c r="V39" s="69" t="str">
        <f>VLOOKUP(H39,'CATEGORIZAÇÃO PARA PUBLICAÇÃO'!$A$1:$C$101,3,FALSE)</f>
        <v>LOCAÇÕES</v>
      </c>
    </row>
    <row r="40" spans="1:22" ht="69.95" customHeight="1">
      <c r="A40" s="58">
        <v>1441</v>
      </c>
      <c r="B40" s="59">
        <v>1440011</v>
      </c>
      <c r="C40" s="59" t="s">
        <v>144</v>
      </c>
      <c r="D40" s="59" t="s">
        <v>68</v>
      </c>
      <c r="E40" s="60">
        <v>1980768000131</v>
      </c>
      <c r="F40" s="61">
        <f t="shared" si="0"/>
        <v>1980768000131</v>
      </c>
      <c r="G40" s="62" t="s">
        <v>145</v>
      </c>
      <c r="H40" s="59">
        <v>3920</v>
      </c>
      <c r="I40" s="63" t="s">
        <v>70</v>
      </c>
      <c r="J40" s="64">
        <v>46036</v>
      </c>
      <c r="K40" s="59">
        <v>1</v>
      </c>
      <c r="L40" s="65">
        <v>9333.42</v>
      </c>
      <c r="M40" s="65">
        <v>0</v>
      </c>
      <c r="N40" s="65">
        <v>0</v>
      </c>
      <c r="O40" s="65">
        <v>9333.42</v>
      </c>
      <c r="P40" s="64">
        <v>46043</v>
      </c>
      <c r="Q40" s="66">
        <v>336</v>
      </c>
      <c r="R40" s="67">
        <v>9333.42</v>
      </c>
      <c r="S40" s="67">
        <v>1490.98</v>
      </c>
      <c r="T40" s="67">
        <v>7842.4400000000005</v>
      </c>
      <c r="U40" s="68"/>
      <c r="V40" s="69" t="str">
        <f>VLOOKUP(H40,'CATEGORIZAÇÃO PARA PUBLICAÇÃO'!$A$1:$C$101,3,FALSE)</f>
        <v>LOCAÇÕES</v>
      </c>
    </row>
    <row r="41" spans="1:22" ht="69.95" customHeight="1">
      <c r="A41" s="58">
        <v>1441</v>
      </c>
      <c r="B41" s="59">
        <v>1440011</v>
      </c>
      <c r="C41" s="59" t="s">
        <v>146</v>
      </c>
      <c r="D41" s="59" t="s">
        <v>68</v>
      </c>
      <c r="E41" s="60">
        <v>31355960606</v>
      </c>
      <c r="F41" s="61" t="str">
        <f t="shared" si="0"/>
        <v>313.***.***-06</v>
      </c>
      <c r="G41" s="62" t="s">
        <v>147</v>
      </c>
      <c r="H41" s="59">
        <v>3611</v>
      </c>
      <c r="I41" s="63" t="s">
        <v>70</v>
      </c>
      <c r="J41" s="64">
        <v>46036</v>
      </c>
      <c r="K41" s="59">
        <v>1</v>
      </c>
      <c r="L41" s="65">
        <v>3756.86</v>
      </c>
      <c r="M41" s="65">
        <v>0</v>
      </c>
      <c r="N41" s="65">
        <v>0</v>
      </c>
      <c r="O41" s="65">
        <v>3756.86</v>
      </c>
      <c r="P41" s="64">
        <v>46044</v>
      </c>
      <c r="Q41" s="66">
        <v>369</v>
      </c>
      <c r="R41" s="67">
        <v>3756.86</v>
      </c>
      <c r="S41" s="67">
        <v>0</v>
      </c>
      <c r="T41" s="67">
        <v>3756.86</v>
      </c>
      <c r="U41" s="68" t="s">
        <v>119</v>
      </c>
      <c r="V41" s="69" t="str">
        <f>VLOOKUP(H41,'CATEGORIZAÇÃO PARA PUBLICAÇÃO'!$A$1:$C$101,3,FALSE)</f>
        <v>LOCAÇÕES</v>
      </c>
    </row>
    <row r="42" spans="1:22" ht="69.95" customHeight="1">
      <c r="A42" s="58">
        <v>1441</v>
      </c>
      <c r="B42" s="59">
        <v>1440011</v>
      </c>
      <c r="C42" s="59" t="s">
        <v>148</v>
      </c>
      <c r="D42" s="59" t="s">
        <v>68</v>
      </c>
      <c r="E42" s="60">
        <v>6355953620</v>
      </c>
      <c r="F42" s="61" t="str">
        <f t="shared" si="0"/>
        <v>635.***.***-20</v>
      </c>
      <c r="G42" s="62" t="s">
        <v>149</v>
      </c>
      <c r="H42" s="59">
        <v>3611</v>
      </c>
      <c r="I42" s="63" t="s">
        <v>70</v>
      </c>
      <c r="J42" s="64">
        <v>46036</v>
      </c>
      <c r="K42" s="59">
        <v>1</v>
      </c>
      <c r="L42" s="65">
        <v>4018.51</v>
      </c>
      <c r="M42" s="65">
        <v>0</v>
      </c>
      <c r="N42" s="65">
        <v>0</v>
      </c>
      <c r="O42" s="65">
        <v>4018.51</v>
      </c>
      <c r="P42" s="64">
        <v>46044</v>
      </c>
      <c r="Q42" s="66">
        <v>367</v>
      </c>
      <c r="R42" s="67">
        <v>4018.51</v>
      </c>
      <c r="S42" s="67">
        <v>0</v>
      </c>
      <c r="T42" s="67">
        <v>4018.51</v>
      </c>
      <c r="U42" s="68" t="s">
        <v>119</v>
      </c>
      <c r="V42" s="69" t="str">
        <f>VLOOKUP(H42,'CATEGORIZAÇÃO PARA PUBLICAÇÃO'!$A$1:$C$101,3,FALSE)</f>
        <v>LOCAÇÕES</v>
      </c>
    </row>
    <row r="43" spans="1:22" ht="69.95" customHeight="1">
      <c r="A43" s="58">
        <v>1441</v>
      </c>
      <c r="B43" s="59">
        <v>1440011</v>
      </c>
      <c r="C43" s="59" t="s">
        <v>150</v>
      </c>
      <c r="D43" s="59" t="s">
        <v>68</v>
      </c>
      <c r="E43" s="60">
        <v>91352053691</v>
      </c>
      <c r="F43" s="61" t="str">
        <f t="shared" si="0"/>
        <v>913.***.***-91</v>
      </c>
      <c r="G43" s="62" t="s">
        <v>151</v>
      </c>
      <c r="H43" s="59">
        <v>3611</v>
      </c>
      <c r="I43" s="63" t="s">
        <v>70</v>
      </c>
      <c r="J43" s="64">
        <v>46036</v>
      </c>
      <c r="K43" s="59">
        <v>1</v>
      </c>
      <c r="L43" s="65">
        <v>5048.8100000000004</v>
      </c>
      <c r="M43" s="65">
        <v>0</v>
      </c>
      <c r="N43" s="65">
        <v>0</v>
      </c>
      <c r="O43" s="65">
        <v>5048.8100000000004</v>
      </c>
      <c r="P43" s="64">
        <v>46043</v>
      </c>
      <c r="Q43" s="66">
        <v>362</v>
      </c>
      <c r="R43" s="67">
        <v>5048.8100000000004</v>
      </c>
      <c r="S43" s="67">
        <v>17.47</v>
      </c>
      <c r="T43" s="67">
        <v>5031.34</v>
      </c>
      <c r="U43" s="68"/>
      <c r="V43" s="69" t="str">
        <f>VLOOKUP(H43,'CATEGORIZAÇÃO PARA PUBLICAÇÃO'!$A$1:$C$101,3,FALSE)</f>
        <v>LOCAÇÕES</v>
      </c>
    </row>
    <row r="44" spans="1:22" ht="69.95" customHeight="1">
      <c r="A44" s="58">
        <v>1441</v>
      </c>
      <c r="B44" s="59">
        <v>1440011</v>
      </c>
      <c r="C44" s="59" t="s">
        <v>152</v>
      </c>
      <c r="D44" s="59" t="s">
        <v>68</v>
      </c>
      <c r="E44" s="60">
        <v>69750416104</v>
      </c>
      <c r="F44" s="61" t="str">
        <f t="shared" si="0"/>
        <v>697.***.***-04</v>
      </c>
      <c r="G44" s="62" t="s">
        <v>153</v>
      </c>
      <c r="H44" s="59">
        <v>3611</v>
      </c>
      <c r="I44" s="63" t="s">
        <v>70</v>
      </c>
      <c r="J44" s="64">
        <v>46036</v>
      </c>
      <c r="K44" s="59">
        <v>1</v>
      </c>
      <c r="L44" s="65">
        <v>1366.08</v>
      </c>
      <c r="M44" s="65">
        <v>0</v>
      </c>
      <c r="N44" s="65">
        <v>0</v>
      </c>
      <c r="O44" s="65">
        <v>1366.08</v>
      </c>
      <c r="P44" s="64">
        <v>46043</v>
      </c>
      <c r="Q44" s="66">
        <v>360</v>
      </c>
      <c r="R44" s="67">
        <v>1366.08</v>
      </c>
      <c r="S44" s="67">
        <v>0</v>
      </c>
      <c r="T44" s="67">
        <v>1366.08</v>
      </c>
      <c r="U44" s="68"/>
      <c r="V44" s="69" t="str">
        <f>VLOOKUP(H44,'CATEGORIZAÇÃO PARA PUBLICAÇÃO'!$A$1:$C$101,3,FALSE)</f>
        <v>LOCAÇÕES</v>
      </c>
    </row>
    <row r="45" spans="1:22" ht="69.95" customHeight="1">
      <c r="A45" s="58">
        <v>1441</v>
      </c>
      <c r="B45" s="59">
        <v>1440011</v>
      </c>
      <c r="C45" s="59" t="s">
        <v>154</v>
      </c>
      <c r="D45" s="59" t="s">
        <v>68</v>
      </c>
      <c r="E45" s="60">
        <v>5985417646</v>
      </c>
      <c r="F45" s="61" t="str">
        <f t="shared" si="0"/>
        <v>598.***.***-46</v>
      </c>
      <c r="G45" s="62" t="s">
        <v>155</v>
      </c>
      <c r="H45" s="59">
        <v>3611</v>
      </c>
      <c r="I45" s="63" t="s">
        <v>70</v>
      </c>
      <c r="J45" s="64">
        <v>46036</v>
      </c>
      <c r="K45" s="59">
        <v>1</v>
      </c>
      <c r="L45" s="65">
        <v>2692.43</v>
      </c>
      <c r="M45" s="65">
        <v>0</v>
      </c>
      <c r="N45" s="65">
        <v>0</v>
      </c>
      <c r="O45" s="65">
        <v>2692.43</v>
      </c>
      <c r="P45" s="64">
        <v>46043</v>
      </c>
      <c r="Q45" s="66">
        <v>355</v>
      </c>
      <c r="R45" s="67">
        <v>2692.43</v>
      </c>
      <c r="S45" s="67">
        <v>0</v>
      </c>
      <c r="T45" s="67">
        <v>2692.43</v>
      </c>
      <c r="U45" s="68"/>
      <c r="V45" s="69" t="str">
        <f>VLOOKUP(H45,'CATEGORIZAÇÃO PARA PUBLICAÇÃO'!$A$1:$C$101,3,FALSE)</f>
        <v>LOCAÇÕES</v>
      </c>
    </row>
    <row r="46" spans="1:22" ht="69.95" customHeight="1">
      <c r="A46" s="58">
        <v>1441</v>
      </c>
      <c r="B46" s="59">
        <v>1440011</v>
      </c>
      <c r="C46" s="59" t="s">
        <v>156</v>
      </c>
      <c r="D46" s="59" t="s">
        <v>68</v>
      </c>
      <c r="E46" s="60">
        <v>73060178615</v>
      </c>
      <c r="F46" s="61" t="str">
        <f t="shared" si="0"/>
        <v>730.***.***-15</v>
      </c>
      <c r="G46" s="62" t="s">
        <v>157</v>
      </c>
      <c r="H46" s="59">
        <v>3611</v>
      </c>
      <c r="I46" s="63" t="s">
        <v>70</v>
      </c>
      <c r="J46" s="64">
        <v>46036</v>
      </c>
      <c r="K46" s="59">
        <v>1</v>
      </c>
      <c r="L46" s="65">
        <v>3756.64</v>
      </c>
      <c r="M46" s="65">
        <v>0</v>
      </c>
      <c r="N46" s="65">
        <v>0</v>
      </c>
      <c r="O46" s="65">
        <v>3756.64</v>
      </c>
      <c r="P46" s="64">
        <v>46043</v>
      </c>
      <c r="Q46" s="66">
        <v>352</v>
      </c>
      <c r="R46" s="67">
        <v>3756.64</v>
      </c>
      <c r="S46" s="67">
        <v>0</v>
      </c>
      <c r="T46" s="67">
        <v>3756.64</v>
      </c>
      <c r="U46" s="68"/>
      <c r="V46" s="69" t="str">
        <f>VLOOKUP(H46,'CATEGORIZAÇÃO PARA PUBLICAÇÃO'!$A$1:$C$101,3,FALSE)</f>
        <v>LOCAÇÕES</v>
      </c>
    </row>
    <row r="47" spans="1:22" ht="69.95" customHeight="1">
      <c r="A47" s="58">
        <v>1441</v>
      </c>
      <c r="B47" s="59">
        <v>1440011</v>
      </c>
      <c r="C47" s="59" t="s">
        <v>158</v>
      </c>
      <c r="D47" s="59" t="s">
        <v>68</v>
      </c>
      <c r="E47" s="60">
        <v>37578588672</v>
      </c>
      <c r="F47" s="61" t="str">
        <f t="shared" si="0"/>
        <v>375.***.***-72</v>
      </c>
      <c r="G47" s="62" t="s">
        <v>159</v>
      </c>
      <c r="H47" s="59">
        <v>3611</v>
      </c>
      <c r="I47" s="63" t="s">
        <v>70</v>
      </c>
      <c r="J47" s="64">
        <v>46036</v>
      </c>
      <c r="K47" s="59">
        <v>1</v>
      </c>
      <c r="L47" s="65">
        <v>1780.23</v>
      </c>
      <c r="M47" s="65">
        <v>0</v>
      </c>
      <c r="N47" s="65">
        <v>0</v>
      </c>
      <c r="O47" s="65">
        <v>1780.23</v>
      </c>
      <c r="P47" s="64">
        <v>46043</v>
      </c>
      <c r="Q47" s="66">
        <v>350</v>
      </c>
      <c r="R47" s="67">
        <v>1780.23</v>
      </c>
      <c r="S47" s="67">
        <v>0</v>
      </c>
      <c r="T47" s="67">
        <v>1780.23</v>
      </c>
      <c r="U47" s="68"/>
      <c r="V47" s="69" t="str">
        <f>VLOOKUP(H47,'CATEGORIZAÇÃO PARA PUBLICAÇÃO'!$A$1:$C$101,3,FALSE)</f>
        <v>LOCAÇÕES</v>
      </c>
    </row>
    <row r="48" spans="1:22" ht="69.95" customHeight="1">
      <c r="A48" s="58">
        <v>1441</v>
      </c>
      <c r="B48" s="59">
        <v>1440011</v>
      </c>
      <c r="C48" s="59" t="s">
        <v>160</v>
      </c>
      <c r="D48" s="59" t="s">
        <v>68</v>
      </c>
      <c r="E48" s="60">
        <v>83228365620</v>
      </c>
      <c r="F48" s="61" t="str">
        <f t="shared" si="0"/>
        <v>832.***.***-20</v>
      </c>
      <c r="G48" s="62" t="s">
        <v>161</v>
      </c>
      <c r="H48" s="59">
        <v>3611</v>
      </c>
      <c r="I48" s="63" t="s">
        <v>70</v>
      </c>
      <c r="J48" s="64">
        <v>46036</v>
      </c>
      <c r="K48" s="59">
        <v>1</v>
      </c>
      <c r="L48" s="65">
        <v>3834.92</v>
      </c>
      <c r="M48" s="65">
        <v>0</v>
      </c>
      <c r="N48" s="65">
        <v>0</v>
      </c>
      <c r="O48" s="65">
        <v>3834.92</v>
      </c>
      <c r="P48" s="64">
        <v>46043</v>
      </c>
      <c r="Q48" s="66">
        <v>346</v>
      </c>
      <c r="R48" s="67">
        <v>3834.92</v>
      </c>
      <c r="S48" s="67">
        <v>0</v>
      </c>
      <c r="T48" s="67">
        <v>3834.92</v>
      </c>
      <c r="U48" s="68"/>
      <c r="V48" s="69" t="str">
        <f>VLOOKUP(H48,'CATEGORIZAÇÃO PARA PUBLICAÇÃO'!$A$1:$C$101,3,FALSE)</f>
        <v>LOCAÇÕES</v>
      </c>
    </row>
    <row r="49" spans="1:22" ht="69.95" customHeight="1">
      <c r="A49" s="58">
        <v>1441</v>
      </c>
      <c r="B49" s="59">
        <v>1440011</v>
      </c>
      <c r="C49" s="59" t="s">
        <v>162</v>
      </c>
      <c r="D49" s="59" t="s">
        <v>68</v>
      </c>
      <c r="E49" s="60">
        <v>83507191687</v>
      </c>
      <c r="F49" s="61" t="str">
        <f t="shared" si="0"/>
        <v>835.***.***-87</v>
      </c>
      <c r="G49" s="62" t="s">
        <v>163</v>
      </c>
      <c r="H49" s="59">
        <v>3611</v>
      </c>
      <c r="I49" s="63" t="s">
        <v>70</v>
      </c>
      <c r="J49" s="64">
        <v>46036</v>
      </c>
      <c r="K49" s="59">
        <v>1</v>
      </c>
      <c r="L49" s="65">
        <v>3834.92</v>
      </c>
      <c r="M49" s="65">
        <v>0</v>
      </c>
      <c r="N49" s="65">
        <v>0</v>
      </c>
      <c r="O49" s="65">
        <v>3834.92</v>
      </c>
      <c r="P49" s="64">
        <v>46043</v>
      </c>
      <c r="Q49" s="66">
        <v>347</v>
      </c>
      <c r="R49" s="67">
        <v>3834.92</v>
      </c>
      <c r="S49" s="67">
        <v>0</v>
      </c>
      <c r="T49" s="67">
        <v>3834.92</v>
      </c>
      <c r="U49" s="68"/>
      <c r="V49" s="69" t="str">
        <f>VLOOKUP(H49,'CATEGORIZAÇÃO PARA PUBLICAÇÃO'!$A$1:$C$101,3,FALSE)</f>
        <v>LOCAÇÕES</v>
      </c>
    </row>
    <row r="50" spans="1:22" ht="69.95" customHeight="1">
      <c r="A50" s="58">
        <v>1441</v>
      </c>
      <c r="B50" s="59">
        <v>1440011</v>
      </c>
      <c r="C50" s="59" t="s">
        <v>164</v>
      </c>
      <c r="D50" s="59" t="s">
        <v>68</v>
      </c>
      <c r="E50" s="60">
        <v>11713521660</v>
      </c>
      <c r="F50" s="61" t="str">
        <f t="shared" si="0"/>
        <v>117.***.***-60</v>
      </c>
      <c r="G50" s="62" t="s">
        <v>165</v>
      </c>
      <c r="H50" s="59">
        <v>3611</v>
      </c>
      <c r="I50" s="63" t="s">
        <v>70</v>
      </c>
      <c r="J50" s="64">
        <v>46036</v>
      </c>
      <c r="K50" s="59">
        <v>1</v>
      </c>
      <c r="L50" s="65">
        <v>2867.89</v>
      </c>
      <c r="M50" s="65">
        <v>0</v>
      </c>
      <c r="N50" s="65">
        <v>0</v>
      </c>
      <c r="O50" s="65">
        <v>2867.89</v>
      </c>
      <c r="P50" s="64">
        <v>46043</v>
      </c>
      <c r="Q50" s="66">
        <v>340</v>
      </c>
      <c r="R50" s="67">
        <v>2867.89</v>
      </c>
      <c r="S50" s="67">
        <v>0</v>
      </c>
      <c r="T50" s="67">
        <v>2867.89</v>
      </c>
      <c r="U50" s="68"/>
      <c r="V50" s="69" t="str">
        <f>VLOOKUP(H50,'CATEGORIZAÇÃO PARA PUBLICAÇÃO'!$A$1:$C$101,3,FALSE)</f>
        <v>LOCAÇÕES</v>
      </c>
    </row>
    <row r="51" spans="1:22" ht="69.95" customHeight="1">
      <c r="A51" s="58">
        <v>1441</v>
      </c>
      <c r="B51" s="59">
        <v>1440011</v>
      </c>
      <c r="C51" s="59" t="s">
        <v>166</v>
      </c>
      <c r="D51" s="59" t="s">
        <v>68</v>
      </c>
      <c r="E51" s="60">
        <v>84939974634</v>
      </c>
      <c r="F51" s="61" t="str">
        <f t="shared" si="0"/>
        <v>849.***.***-34</v>
      </c>
      <c r="G51" s="62" t="s">
        <v>167</v>
      </c>
      <c r="H51" s="59">
        <v>3611</v>
      </c>
      <c r="I51" s="63" t="s">
        <v>70</v>
      </c>
      <c r="J51" s="64">
        <v>46036</v>
      </c>
      <c r="K51" s="59">
        <v>1</v>
      </c>
      <c r="L51" s="65">
        <v>5273.86</v>
      </c>
      <c r="M51" s="65">
        <v>0</v>
      </c>
      <c r="N51" s="65">
        <v>0</v>
      </c>
      <c r="O51" s="65">
        <v>5273.86</v>
      </c>
      <c r="P51" s="64">
        <v>46043</v>
      </c>
      <c r="Q51" s="66">
        <v>337</v>
      </c>
      <c r="R51" s="67">
        <v>5273.86</v>
      </c>
      <c r="S51" s="67">
        <v>98.17</v>
      </c>
      <c r="T51" s="67">
        <v>5175.6899999999996</v>
      </c>
      <c r="U51" s="68"/>
      <c r="V51" s="69" t="str">
        <f>VLOOKUP(H51,'CATEGORIZAÇÃO PARA PUBLICAÇÃO'!$A$1:$C$101,3,FALSE)</f>
        <v>LOCAÇÕES</v>
      </c>
    </row>
    <row r="52" spans="1:22" ht="69.95" customHeight="1">
      <c r="A52" s="58">
        <v>1441</v>
      </c>
      <c r="B52" s="59">
        <v>1440011</v>
      </c>
      <c r="C52" s="59" t="s">
        <v>168</v>
      </c>
      <c r="D52" s="59" t="s">
        <v>68</v>
      </c>
      <c r="E52" s="60">
        <v>24891606649</v>
      </c>
      <c r="F52" s="61" t="str">
        <f t="shared" si="0"/>
        <v>248.***.***-49</v>
      </c>
      <c r="G52" s="62" t="s">
        <v>169</v>
      </c>
      <c r="H52" s="59">
        <v>3611</v>
      </c>
      <c r="I52" s="63" t="s">
        <v>70</v>
      </c>
      <c r="J52" s="64">
        <v>46036</v>
      </c>
      <c r="K52" s="59">
        <v>1</v>
      </c>
      <c r="L52" s="65">
        <v>5273.86</v>
      </c>
      <c r="M52" s="65">
        <v>0</v>
      </c>
      <c r="N52" s="65">
        <v>0</v>
      </c>
      <c r="O52" s="65">
        <v>5273.86</v>
      </c>
      <c r="P52" s="64">
        <v>46043</v>
      </c>
      <c r="Q52" s="66">
        <v>338</v>
      </c>
      <c r="R52" s="67">
        <v>5273.86</v>
      </c>
      <c r="S52" s="67">
        <v>98.17</v>
      </c>
      <c r="T52" s="67">
        <v>5175.6899999999996</v>
      </c>
      <c r="U52" s="68"/>
      <c r="V52" s="69" t="str">
        <f>VLOOKUP(H52,'CATEGORIZAÇÃO PARA PUBLICAÇÃO'!$A$1:$C$101,3,FALSE)</f>
        <v>LOCAÇÕES</v>
      </c>
    </row>
    <row r="53" spans="1:22" ht="69.95" customHeight="1">
      <c r="A53" s="58">
        <v>1441</v>
      </c>
      <c r="B53" s="59">
        <v>1440011</v>
      </c>
      <c r="C53" s="59" t="s">
        <v>170</v>
      </c>
      <c r="D53" s="59" t="s">
        <v>68</v>
      </c>
      <c r="E53" s="60">
        <v>21374872687</v>
      </c>
      <c r="F53" s="61" t="str">
        <f t="shared" si="0"/>
        <v>213.***.***-87</v>
      </c>
      <c r="G53" s="62" t="s">
        <v>171</v>
      </c>
      <c r="H53" s="59">
        <v>3611</v>
      </c>
      <c r="I53" s="63" t="s">
        <v>70</v>
      </c>
      <c r="J53" s="64">
        <v>46036</v>
      </c>
      <c r="K53" s="59">
        <v>1</v>
      </c>
      <c r="L53" s="65">
        <v>8151.05</v>
      </c>
      <c r="M53" s="65">
        <v>0</v>
      </c>
      <c r="N53" s="65">
        <v>0</v>
      </c>
      <c r="O53" s="65">
        <v>8151.05</v>
      </c>
      <c r="P53" s="64">
        <v>46043</v>
      </c>
      <c r="Q53" s="66">
        <v>330</v>
      </c>
      <c r="R53" s="67">
        <v>8151.05</v>
      </c>
      <c r="S53" s="67">
        <v>1165.83</v>
      </c>
      <c r="T53" s="67">
        <v>6985.22</v>
      </c>
      <c r="U53" s="68"/>
      <c r="V53" s="69" t="str">
        <f>VLOOKUP(H53,'CATEGORIZAÇÃO PARA PUBLICAÇÃO'!$A$1:$C$101,3,FALSE)</f>
        <v>LOCAÇÕES</v>
      </c>
    </row>
    <row r="54" spans="1:22" ht="69.95" customHeight="1">
      <c r="A54" s="58">
        <v>1441</v>
      </c>
      <c r="B54" s="59">
        <v>1440011</v>
      </c>
      <c r="C54" s="59" t="s">
        <v>172</v>
      </c>
      <c r="D54" s="59" t="s">
        <v>68</v>
      </c>
      <c r="E54" s="60">
        <v>82839425653</v>
      </c>
      <c r="F54" s="61" t="str">
        <f t="shared" si="0"/>
        <v>828.***.***-53</v>
      </c>
      <c r="G54" s="62" t="s">
        <v>173</v>
      </c>
      <c r="H54" s="59">
        <v>3611</v>
      </c>
      <c r="I54" s="63" t="s">
        <v>70</v>
      </c>
      <c r="J54" s="64">
        <v>46036</v>
      </c>
      <c r="K54" s="59">
        <v>1</v>
      </c>
      <c r="L54" s="65">
        <v>12642.14</v>
      </c>
      <c r="M54" s="65">
        <v>0</v>
      </c>
      <c r="N54" s="65">
        <v>0</v>
      </c>
      <c r="O54" s="65">
        <v>12642.14</v>
      </c>
      <c r="P54" s="64">
        <v>46043</v>
      </c>
      <c r="Q54" s="66">
        <v>325</v>
      </c>
      <c r="R54" s="67">
        <v>12642.14</v>
      </c>
      <c r="S54" s="67">
        <v>2400.88</v>
      </c>
      <c r="T54" s="67">
        <v>10241.259999999998</v>
      </c>
      <c r="U54" s="68"/>
      <c r="V54" s="69" t="str">
        <f>VLOOKUP(H54,'CATEGORIZAÇÃO PARA PUBLICAÇÃO'!$A$1:$C$101,3,FALSE)</f>
        <v>LOCAÇÕES</v>
      </c>
    </row>
    <row r="55" spans="1:22" ht="69.95" customHeight="1">
      <c r="A55" s="58">
        <v>1441</v>
      </c>
      <c r="B55" s="59">
        <v>1440011</v>
      </c>
      <c r="C55" s="59" t="s">
        <v>174</v>
      </c>
      <c r="D55" s="59" t="s">
        <v>68</v>
      </c>
      <c r="E55" s="60">
        <v>4928579895</v>
      </c>
      <c r="F55" s="61" t="str">
        <f t="shared" si="0"/>
        <v>492.***.***-95</v>
      </c>
      <c r="G55" s="62" t="s">
        <v>175</v>
      </c>
      <c r="H55" s="59">
        <v>3611</v>
      </c>
      <c r="I55" s="63" t="s">
        <v>70</v>
      </c>
      <c r="J55" s="64">
        <v>46036</v>
      </c>
      <c r="K55" s="59">
        <v>1</v>
      </c>
      <c r="L55" s="65">
        <v>7673.24</v>
      </c>
      <c r="M55" s="65">
        <v>0</v>
      </c>
      <c r="N55" s="65">
        <v>0</v>
      </c>
      <c r="O55" s="65">
        <v>7673.24</v>
      </c>
      <c r="P55" s="64">
        <v>46044</v>
      </c>
      <c r="Q55" s="66">
        <v>379</v>
      </c>
      <c r="R55" s="67">
        <v>7673.2400000000007</v>
      </c>
      <c r="S55" s="67">
        <v>1034.43</v>
      </c>
      <c r="T55" s="67">
        <v>6638.81</v>
      </c>
      <c r="U55" s="86" t="s">
        <v>119</v>
      </c>
      <c r="V55" s="69" t="str">
        <f>VLOOKUP(H55,'CATEGORIZAÇÃO PARA PUBLICAÇÃO'!$A$1:$C$101,3,FALSE)</f>
        <v>LOCAÇÕES</v>
      </c>
    </row>
    <row r="56" spans="1:22" ht="69.95" customHeight="1">
      <c r="A56" s="58">
        <v>1441</v>
      </c>
      <c r="B56" s="59">
        <v>1440011</v>
      </c>
      <c r="C56" s="59" t="s">
        <v>176</v>
      </c>
      <c r="D56" s="59" t="s">
        <v>68</v>
      </c>
      <c r="E56" s="60">
        <v>86784552687</v>
      </c>
      <c r="F56" s="61" t="str">
        <f t="shared" si="0"/>
        <v>867.***.***-87</v>
      </c>
      <c r="G56" s="62" t="s">
        <v>177</v>
      </c>
      <c r="H56" s="59">
        <v>3611</v>
      </c>
      <c r="I56" s="63" t="s">
        <v>70</v>
      </c>
      <c r="J56" s="64">
        <v>46036</v>
      </c>
      <c r="K56" s="59">
        <v>1</v>
      </c>
      <c r="L56" s="65">
        <v>5403.59</v>
      </c>
      <c r="M56" s="65">
        <v>0</v>
      </c>
      <c r="N56" s="65">
        <v>0</v>
      </c>
      <c r="O56" s="65">
        <v>5403.59</v>
      </c>
      <c r="P56" s="64">
        <v>46044</v>
      </c>
      <c r="Q56" s="66">
        <v>384</v>
      </c>
      <c r="R56" s="67">
        <v>5403.59</v>
      </c>
      <c r="S56" s="67">
        <v>151.12</v>
      </c>
      <c r="T56" s="67">
        <v>5252.47</v>
      </c>
      <c r="U56" s="86" t="s">
        <v>119</v>
      </c>
      <c r="V56" s="69" t="str">
        <f>VLOOKUP(H56,'CATEGORIZAÇÃO PARA PUBLICAÇÃO'!$A$1:$C$101,3,FALSE)</f>
        <v>LOCAÇÕES</v>
      </c>
    </row>
    <row r="57" spans="1:22" ht="69.95" customHeight="1">
      <c r="A57" s="58">
        <v>1441</v>
      </c>
      <c r="B57" s="59">
        <v>1440011</v>
      </c>
      <c r="C57" s="59" t="s">
        <v>178</v>
      </c>
      <c r="D57" s="59" t="s">
        <v>68</v>
      </c>
      <c r="E57" s="60">
        <v>45347438000189</v>
      </c>
      <c r="F57" s="61">
        <f t="shared" si="0"/>
        <v>45347438000189</v>
      </c>
      <c r="G57" s="62" t="s">
        <v>179</v>
      </c>
      <c r="H57" s="59">
        <v>3920</v>
      </c>
      <c r="I57" s="63" t="s">
        <v>70</v>
      </c>
      <c r="J57" s="64">
        <v>46036</v>
      </c>
      <c r="K57" s="59">
        <v>1</v>
      </c>
      <c r="L57" s="65">
        <v>15829.46</v>
      </c>
      <c r="M57" s="65">
        <v>0</v>
      </c>
      <c r="N57" s="65">
        <v>0</v>
      </c>
      <c r="O57" s="65">
        <v>15829.46</v>
      </c>
      <c r="P57" s="64">
        <v>46041</v>
      </c>
      <c r="Q57" s="66">
        <v>274</v>
      </c>
      <c r="R57" s="67">
        <v>15829.46</v>
      </c>
      <c r="S57" s="67">
        <v>759.81</v>
      </c>
      <c r="T57" s="67">
        <v>15069.65</v>
      </c>
      <c r="U57" s="68"/>
      <c r="V57" s="69" t="str">
        <f>VLOOKUP(H57,'CATEGORIZAÇÃO PARA PUBLICAÇÃO'!$A$1:$C$101,3,FALSE)</f>
        <v>LOCAÇÕES</v>
      </c>
    </row>
    <row r="58" spans="1:22" ht="69.95" customHeight="1">
      <c r="A58" s="58">
        <v>1441</v>
      </c>
      <c r="B58" s="59">
        <v>1440011</v>
      </c>
      <c r="C58" s="59" t="s">
        <v>180</v>
      </c>
      <c r="D58" s="59" t="s">
        <v>68</v>
      </c>
      <c r="E58" s="60">
        <v>7887283000184</v>
      </c>
      <c r="F58" s="61">
        <f t="shared" si="0"/>
        <v>7887283000184</v>
      </c>
      <c r="G58" s="62" t="s">
        <v>181</v>
      </c>
      <c r="H58" s="59">
        <v>3920</v>
      </c>
      <c r="I58" s="63" t="s">
        <v>70</v>
      </c>
      <c r="J58" s="64">
        <v>46036</v>
      </c>
      <c r="K58" s="59">
        <v>1</v>
      </c>
      <c r="L58" s="65">
        <v>6350.08</v>
      </c>
      <c r="M58" s="65">
        <v>0</v>
      </c>
      <c r="N58" s="65">
        <v>0</v>
      </c>
      <c r="O58" s="65">
        <v>6350.08</v>
      </c>
      <c r="P58" s="64">
        <v>46041</v>
      </c>
      <c r="Q58" s="66">
        <v>276</v>
      </c>
      <c r="R58" s="67">
        <v>6350.08</v>
      </c>
      <c r="S58" s="67">
        <v>304.8</v>
      </c>
      <c r="T58" s="67">
        <v>6045.28</v>
      </c>
      <c r="U58" s="68"/>
      <c r="V58" s="69" t="str">
        <f>VLOOKUP(H58,'CATEGORIZAÇÃO PARA PUBLICAÇÃO'!$A$1:$C$101,3,FALSE)</f>
        <v>LOCAÇÕES</v>
      </c>
    </row>
    <row r="59" spans="1:22" ht="69.95" customHeight="1">
      <c r="A59" s="58">
        <v>1441</v>
      </c>
      <c r="B59" s="59">
        <v>1440011</v>
      </c>
      <c r="C59" s="59" t="s">
        <v>182</v>
      </c>
      <c r="D59" s="59" t="s">
        <v>68</v>
      </c>
      <c r="E59" s="60">
        <v>9069772000154</v>
      </c>
      <c r="F59" s="61">
        <f t="shared" si="0"/>
        <v>9069772000154</v>
      </c>
      <c r="G59" s="62" t="s">
        <v>183</v>
      </c>
      <c r="H59" s="59">
        <v>3920</v>
      </c>
      <c r="I59" s="63" t="s">
        <v>70</v>
      </c>
      <c r="J59" s="64">
        <v>46036</v>
      </c>
      <c r="K59" s="59">
        <v>1</v>
      </c>
      <c r="L59" s="65">
        <v>17332.259999999998</v>
      </c>
      <c r="M59" s="65">
        <v>0</v>
      </c>
      <c r="N59" s="65">
        <v>0</v>
      </c>
      <c r="O59" s="65">
        <v>17332.259999999998</v>
      </c>
      <c r="P59" s="64">
        <v>46041</v>
      </c>
      <c r="Q59" s="66">
        <v>277</v>
      </c>
      <c r="R59" s="67">
        <v>17332.260000000002</v>
      </c>
      <c r="S59" s="67">
        <v>831.95</v>
      </c>
      <c r="T59" s="67">
        <v>16500.310000000001</v>
      </c>
      <c r="U59" s="68"/>
      <c r="V59" s="69" t="str">
        <f>VLOOKUP(H59,'CATEGORIZAÇÃO PARA PUBLICAÇÃO'!$A$1:$C$101,3,FALSE)</f>
        <v>LOCAÇÕES</v>
      </c>
    </row>
    <row r="60" spans="1:22" ht="69.95" customHeight="1">
      <c r="A60" s="58">
        <v>1441</v>
      </c>
      <c r="B60" s="59">
        <v>1440011</v>
      </c>
      <c r="C60" s="59" t="s">
        <v>184</v>
      </c>
      <c r="D60" s="59" t="s">
        <v>68</v>
      </c>
      <c r="E60" s="60">
        <v>18229133000108</v>
      </c>
      <c r="F60" s="61">
        <f t="shared" si="0"/>
        <v>18229133000108</v>
      </c>
      <c r="G60" s="62" t="s">
        <v>185</v>
      </c>
      <c r="H60" s="59">
        <v>3920</v>
      </c>
      <c r="I60" s="63" t="s">
        <v>70</v>
      </c>
      <c r="J60" s="64">
        <v>46036</v>
      </c>
      <c r="K60" s="59">
        <v>1</v>
      </c>
      <c r="L60" s="65">
        <v>4950.22</v>
      </c>
      <c r="M60" s="65">
        <v>0</v>
      </c>
      <c r="N60" s="65">
        <v>0</v>
      </c>
      <c r="O60" s="65">
        <v>4950.22</v>
      </c>
      <c r="P60" s="64">
        <v>46041</v>
      </c>
      <c r="Q60" s="66">
        <v>262</v>
      </c>
      <c r="R60" s="67">
        <v>4950.2199999999993</v>
      </c>
      <c r="S60" s="67">
        <v>237.61</v>
      </c>
      <c r="T60" s="67">
        <v>4712.6099999999997</v>
      </c>
      <c r="U60" s="68"/>
      <c r="V60" s="69" t="str">
        <f>VLOOKUP(H60,'CATEGORIZAÇÃO PARA PUBLICAÇÃO'!$A$1:$C$101,3,FALSE)</f>
        <v>LOCAÇÕES</v>
      </c>
    </row>
    <row r="61" spans="1:22" ht="69.95" customHeight="1">
      <c r="A61" s="58">
        <v>1441</v>
      </c>
      <c r="B61" s="59">
        <v>1440011</v>
      </c>
      <c r="C61" s="59" t="s">
        <v>186</v>
      </c>
      <c r="D61" s="59" t="s">
        <v>68</v>
      </c>
      <c r="E61" s="60">
        <v>7353227000160</v>
      </c>
      <c r="F61" s="61">
        <f t="shared" si="0"/>
        <v>7353227000160</v>
      </c>
      <c r="G61" s="62" t="s">
        <v>187</v>
      </c>
      <c r="H61" s="59">
        <v>3920</v>
      </c>
      <c r="I61" s="63" t="s">
        <v>70</v>
      </c>
      <c r="J61" s="64">
        <v>46036</v>
      </c>
      <c r="K61" s="59">
        <v>1</v>
      </c>
      <c r="L61" s="65">
        <v>400553.49</v>
      </c>
      <c r="M61" s="65">
        <v>0</v>
      </c>
      <c r="N61" s="65">
        <v>0</v>
      </c>
      <c r="O61" s="65">
        <v>400553.49</v>
      </c>
      <c r="P61" s="64">
        <v>46041</v>
      </c>
      <c r="Q61" s="66">
        <v>265</v>
      </c>
      <c r="R61" s="67">
        <v>400553.49</v>
      </c>
      <c r="S61" s="67">
        <v>19226.57</v>
      </c>
      <c r="T61" s="67">
        <v>381326.92</v>
      </c>
      <c r="U61" s="68"/>
      <c r="V61" s="69" t="str">
        <f>VLOOKUP(H61,'CATEGORIZAÇÃO PARA PUBLICAÇÃO'!$A$1:$C$101,3,FALSE)</f>
        <v>LOCAÇÕES</v>
      </c>
    </row>
    <row r="62" spans="1:22" ht="69.95" customHeight="1">
      <c r="A62" s="58">
        <v>1441</v>
      </c>
      <c r="B62" s="59">
        <v>1440011</v>
      </c>
      <c r="C62" s="59" t="s">
        <v>188</v>
      </c>
      <c r="D62" s="59" t="s">
        <v>68</v>
      </c>
      <c r="E62" s="60">
        <v>8229035000109</v>
      </c>
      <c r="F62" s="61">
        <f t="shared" si="0"/>
        <v>8229035000109</v>
      </c>
      <c r="G62" s="62" t="s">
        <v>189</v>
      </c>
      <c r="H62" s="59">
        <v>3920</v>
      </c>
      <c r="I62" s="63" t="s">
        <v>70</v>
      </c>
      <c r="J62" s="64">
        <v>46036</v>
      </c>
      <c r="K62" s="59">
        <v>1</v>
      </c>
      <c r="L62" s="65">
        <v>185825.65</v>
      </c>
      <c r="M62" s="65">
        <v>0</v>
      </c>
      <c r="N62" s="65">
        <v>0</v>
      </c>
      <c r="O62" s="65">
        <v>185825.65</v>
      </c>
      <c r="P62" s="64">
        <v>46041</v>
      </c>
      <c r="Q62" s="66">
        <v>266</v>
      </c>
      <c r="R62" s="67">
        <v>185825.65</v>
      </c>
      <c r="S62" s="67">
        <v>8919.6299999999992</v>
      </c>
      <c r="T62" s="67">
        <v>176906.02</v>
      </c>
      <c r="U62" s="68"/>
      <c r="V62" s="69" t="str">
        <f>VLOOKUP(H62,'CATEGORIZAÇÃO PARA PUBLICAÇÃO'!$A$1:$C$101,3,FALSE)</f>
        <v>LOCAÇÕES</v>
      </c>
    </row>
    <row r="63" spans="1:22" ht="69.95" customHeight="1">
      <c r="A63" s="58">
        <v>1441</v>
      </c>
      <c r="B63" s="59">
        <v>1440011</v>
      </c>
      <c r="C63" s="59" t="s">
        <v>190</v>
      </c>
      <c r="D63" s="59" t="s">
        <v>68</v>
      </c>
      <c r="E63" s="60">
        <v>29412494000101</v>
      </c>
      <c r="F63" s="61">
        <f t="shared" si="0"/>
        <v>29412494000101</v>
      </c>
      <c r="G63" s="62" t="s">
        <v>191</v>
      </c>
      <c r="H63" s="59">
        <v>3920</v>
      </c>
      <c r="I63" s="63" t="s">
        <v>70</v>
      </c>
      <c r="J63" s="64">
        <v>46036</v>
      </c>
      <c r="K63" s="59">
        <v>1</v>
      </c>
      <c r="L63" s="65">
        <v>6315.59</v>
      </c>
      <c r="M63" s="65">
        <v>0</v>
      </c>
      <c r="N63" s="65">
        <v>0</v>
      </c>
      <c r="O63" s="65">
        <v>6315.59</v>
      </c>
      <c r="P63" s="64">
        <v>46041</v>
      </c>
      <c r="Q63" s="66">
        <v>263</v>
      </c>
      <c r="R63" s="67">
        <v>6315.5899999999992</v>
      </c>
      <c r="S63" s="67">
        <v>303.14999999999998</v>
      </c>
      <c r="T63" s="67">
        <v>6012.44</v>
      </c>
      <c r="U63" s="68"/>
      <c r="V63" s="69" t="str">
        <f>VLOOKUP(H63,'CATEGORIZAÇÃO PARA PUBLICAÇÃO'!$A$1:$C$101,3,FALSE)</f>
        <v>LOCAÇÕES</v>
      </c>
    </row>
    <row r="64" spans="1:22" ht="69.95" customHeight="1">
      <c r="A64" s="58">
        <v>1441</v>
      </c>
      <c r="B64" s="59">
        <v>1440011</v>
      </c>
      <c r="C64" s="59" t="s">
        <v>192</v>
      </c>
      <c r="D64" s="59" t="s">
        <v>68</v>
      </c>
      <c r="E64" s="60">
        <v>38133478000162</v>
      </c>
      <c r="F64" s="61">
        <f t="shared" si="0"/>
        <v>38133478000162</v>
      </c>
      <c r="G64" s="62" t="s">
        <v>193</v>
      </c>
      <c r="H64" s="59">
        <v>3920</v>
      </c>
      <c r="I64" s="63" t="s">
        <v>70</v>
      </c>
      <c r="J64" s="64">
        <v>46036</v>
      </c>
      <c r="K64" s="59">
        <v>1</v>
      </c>
      <c r="L64" s="65">
        <v>11434.85</v>
      </c>
      <c r="M64" s="65">
        <v>0</v>
      </c>
      <c r="N64" s="65">
        <v>0</v>
      </c>
      <c r="O64" s="65">
        <v>11434.85</v>
      </c>
      <c r="P64" s="64">
        <v>46041</v>
      </c>
      <c r="Q64" s="66">
        <v>264</v>
      </c>
      <c r="R64" s="67">
        <v>11434.85</v>
      </c>
      <c r="S64" s="67">
        <v>548.87</v>
      </c>
      <c r="T64" s="67">
        <v>10885.98</v>
      </c>
      <c r="U64" s="68"/>
      <c r="V64" s="69" t="str">
        <f>VLOOKUP(H64,'CATEGORIZAÇÃO PARA PUBLICAÇÃO'!$A$1:$C$101,3,FALSE)</f>
        <v>LOCAÇÕES</v>
      </c>
    </row>
    <row r="65" spans="1:22" ht="69.95" hidden="1" customHeight="1">
      <c r="A65" s="58">
        <v>1441</v>
      </c>
      <c r="B65" s="59">
        <v>1440011</v>
      </c>
      <c r="C65" s="59" t="s">
        <v>194</v>
      </c>
      <c r="D65" s="59" t="s">
        <v>68</v>
      </c>
      <c r="E65" s="60">
        <v>16636540000104</v>
      </c>
      <c r="F65" s="61">
        <f t="shared" si="0"/>
        <v>16636540000104</v>
      </c>
      <c r="G65" s="62" t="s">
        <v>195</v>
      </c>
      <c r="H65" s="59">
        <v>4003</v>
      </c>
      <c r="I65" s="63" t="s">
        <v>196</v>
      </c>
      <c r="J65" s="64">
        <v>46036</v>
      </c>
      <c r="K65" s="59">
        <v>1</v>
      </c>
      <c r="L65" s="65">
        <v>2473.85</v>
      </c>
      <c r="M65" s="65">
        <v>0</v>
      </c>
      <c r="N65" s="65">
        <v>0</v>
      </c>
      <c r="O65" s="65">
        <v>2473.85</v>
      </c>
      <c r="P65" s="64">
        <v>46036</v>
      </c>
      <c r="Q65" s="66">
        <v>151</v>
      </c>
      <c r="R65" s="67">
        <v>2473.85</v>
      </c>
      <c r="S65" s="67">
        <v>0</v>
      </c>
      <c r="T65" s="67">
        <v>2473.85</v>
      </c>
      <c r="U65" s="68"/>
      <c r="V65" s="69" t="str">
        <f>VLOOKUP(H65,'CATEGORIZAÇÃO PARA PUBLICAÇÃO'!$A$1:$C$101,3,FALSE)</f>
        <v>PRESTAÇÃO DE SERVIÇOS</v>
      </c>
    </row>
    <row r="66" spans="1:22" ht="69.95" customHeight="1">
      <c r="A66" s="58">
        <v>1441</v>
      </c>
      <c r="B66" s="59">
        <v>1440011</v>
      </c>
      <c r="C66" s="59" t="s">
        <v>197</v>
      </c>
      <c r="D66" s="59" t="s">
        <v>68</v>
      </c>
      <c r="E66" s="60">
        <v>26385765000180</v>
      </c>
      <c r="F66" s="61">
        <f t="shared" si="0"/>
        <v>26385765000180</v>
      </c>
      <c r="G66" s="62" t="s">
        <v>198</v>
      </c>
      <c r="H66" s="59">
        <v>3920</v>
      </c>
      <c r="I66" s="63" t="s">
        <v>70</v>
      </c>
      <c r="J66" s="64">
        <v>46036</v>
      </c>
      <c r="K66" s="59">
        <v>1</v>
      </c>
      <c r="L66" s="65">
        <v>37870.769999999997</v>
      </c>
      <c r="M66" s="65">
        <v>0</v>
      </c>
      <c r="N66" s="65">
        <v>0</v>
      </c>
      <c r="O66" s="65">
        <v>37870.769999999997</v>
      </c>
      <c r="P66" s="64">
        <v>46041</v>
      </c>
      <c r="Q66" s="66">
        <v>267</v>
      </c>
      <c r="R66" s="67">
        <v>37870.770000000004</v>
      </c>
      <c r="S66" s="67">
        <v>1817.8</v>
      </c>
      <c r="T66" s="67">
        <v>36052.97</v>
      </c>
      <c r="U66" s="68"/>
      <c r="V66" s="69" t="str">
        <f>VLOOKUP(H66,'CATEGORIZAÇÃO PARA PUBLICAÇÃO'!$A$1:$C$101,3,FALSE)</f>
        <v>LOCAÇÕES</v>
      </c>
    </row>
    <row r="67" spans="1:22" ht="69.95" customHeight="1">
      <c r="A67" s="58">
        <v>1441</v>
      </c>
      <c r="B67" s="59">
        <v>1440011</v>
      </c>
      <c r="C67" s="59" t="s">
        <v>199</v>
      </c>
      <c r="D67" s="59" t="s">
        <v>68</v>
      </c>
      <c r="E67" s="60">
        <v>9264396000159</v>
      </c>
      <c r="F67" s="61">
        <f t="shared" si="0"/>
        <v>9264396000159</v>
      </c>
      <c r="G67" s="62" t="s">
        <v>200</v>
      </c>
      <c r="H67" s="59">
        <v>3920</v>
      </c>
      <c r="I67" s="63" t="s">
        <v>70</v>
      </c>
      <c r="J67" s="64">
        <v>46036</v>
      </c>
      <c r="K67" s="59">
        <v>1</v>
      </c>
      <c r="L67" s="65">
        <v>4094.61</v>
      </c>
      <c r="M67" s="65">
        <v>0</v>
      </c>
      <c r="N67" s="65">
        <v>0</v>
      </c>
      <c r="O67" s="65">
        <v>4094.61</v>
      </c>
      <c r="P67" s="64">
        <v>46041</v>
      </c>
      <c r="Q67" s="66">
        <v>271</v>
      </c>
      <c r="R67" s="67">
        <v>4094.61</v>
      </c>
      <c r="S67" s="67">
        <v>196.54</v>
      </c>
      <c r="T67" s="67">
        <v>3898.07</v>
      </c>
      <c r="U67" s="68"/>
      <c r="V67" s="69" t="str">
        <f>VLOOKUP(H67,'CATEGORIZAÇÃO PARA PUBLICAÇÃO'!$A$1:$C$101,3,FALSE)</f>
        <v>LOCAÇÕES</v>
      </c>
    </row>
    <row r="68" spans="1:22" ht="69.95" customHeight="1">
      <c r="A68" s="58">
        <v>1441</v>
      </c>
      <c r="B68" s="59">
        <v>1440011</v>
      </c>
      <c r="C68" s="59" t="s">
        <v>201</v>
      </c>
      <c r="D68" s="59" t="s">
        <v>68</v>
      </c>
      <c r="E68" s="60">
        <v>28771161000106</v>
      </c>
      <c r="F68" s="61">
        <f t="shared" si="0"/>
        <v>28771161000106</v>
      </c>
      <c r="G68" s="62" t="s">
        <v>202</v>
      </c>
      <c r="H68" s="59">
        <v>3920</v>
      </c>
      <c r="I68" s="63" t="s">
        <v>70</v>
      </c>
      <c r="J68" s="64">
        <v>46036</v>
      </c>
      <c r="K68" s="59">
        <v>1</v>
      </c>
      <c r="L68" s="65">
        <v>5316.76</v>
      </c>
      <c r="M68" s="65">
        <v>0</v>
      </c>
      <c r="N68" s="65">
        <v>0</v>
      </c>
      <c r="O68" s="65">
        <v>5316.76</v>
      </c>
      <c r="P68" s="64">
        <v>46041</v>
      </c>
      <c r="Q68" s="66">
        <v>273</v>
      </c>
      <c r="R68" s="67">
        <v>5316.76</v>
      </c>
      <c r="S68" s="67">
        <v>255.2</v>
      </c>
      <c r="T68" s="67">
        <v>5061.5600000000004</v>
      </c>
      <c r="U68" s="68"/>
      <c r="V68" s="69" t="str">
        <f>VLOOKUP(H68,'CATEGORIZAÇÃO PARA PUBLICAÇÃO'!$A$1:$C$101,3,FALSE)</f>
        <v>LOCAÇÕES</v>
      </c>
    </row>
    <row r="69" spans="1:22" ht="69.95" customHeight="1">
      <c r="A69" s="58">
        <v>1441</v>
      </c>
      <c r="B69" s="59">
        <v>1440011</v>
      </c>
      <c r="C69" s="59" t="s">
        <v>203</v>
      </c>
      <c r="D69" s="59" t="s">
        <v>68</v>
      </c>
      <c r="E69" s="60">
        <v>5845088000166</v>
      </c>
      <c r="F69" s="61">
        <f t="shared" si="0"/>
        <v>5845088000166</v>
      </c>
      <c r="G69" s="62" t="s">
        <v>204</v>
      </c>
      <c r="H69" s="59">
        <v>3920</v>
      </c>
      <c r="I69" s="63" t="s">
        <v>70</v>
      </c>
      <c r="J69" s="64">
        <v>46036</v>
      </c>
      <c r="K69" s="59">
        <v>1</v>
      </c>
      <c r="L69" s="65">
        <v>30603.62</v>
      </c>
      <c r="M69" s="65">
        <v>0</v>
      </c>
      <c r="N69" s="65">
        <v>0</v>
      </c>
      <c r="O69" s="65">
        <v>30603.62</v>
      </c>
      <c r="P69" s="64">
        <v>46044</v>
      </c>
      <c r="Q69" s="66">
        <v>394</v>
      </c>
      <c r="R69" s="67">
        <v>30603.620000000003</v>
      </c>
      <c r="S69" s="67">
        <v>734.49</v>
      </c>
      <c r="T69" s="67">
        <v>29869.13</v>
      </c>
      <c r="U69" s="86" t="s">
        <v>119</v>
      </c>
      <c r="V69" s="69" t="str">
        <f>VLOOKUP(H69,'CATEGORIZAÇÃO PARA PUBLICAÇÃO'!$A$1:$C$101,3,FALSE)</f>
        <v>LOCAÇÕES</v>
      </c>
    </row>
    <row r="70" spans="1:22" ht="69.95" customHeight="1">
      <c r="A70" s="58">
        <v>1441</v>
      </c>
      <c r="B70" s="59">
        <v>1440011</v>
      </c>
      <c r="C70" s="59" t="s">
        <v>205</v>
      </c>
      <c r="D70" s="59" t="s">
        <v>68</v>
      </c>
      <c r="E70" s="60">
        <v>35502073000166</v>
      </c>
      <c r="F70" s="61">
        <f t="shared" si="0"/>
        <v>35502073000166</v>
      </c>
      <c r="G70" s="62" t="s">
        <v>206</v>
      </c>
      <c r="H70" s="59">
        <v>3920</v>
      </c>
      <c r="I70" s="63" t="s">
        <v>70</v>
      </c>
      <c r="J70" s="64">
        <v>46036</v>
      </c>
      <c r="K70" s="59">
        <v>1</v>
      </c>
      <c r="L70" s="65">
        <v>10267.32</v>
      </c>
      <c r="M70" s="65">
        <v>0</v>
      </c>
      <c r="N70" s="65">
        <v>0</v>
      </c>
      <c r="O70" s="65">
        <v>10267.32</v>
      </c>
      <c r="P70" s="64">
        <v>46042</v>
      </c>
      <c r="Q70" s="66">
        <v>287</v>
      </c>
      <c r="R70" s="67">
        <v>10267.32</v>
      </c>
      <c r="S70" s="67">
        <v>492.83</v>
      </c>
      <c r="T70" s="67">
        <v>9774.49</v>
      </c>
      <c r="U70" s="86"/>
      <c r="V70" s="69" t="str">
        <f>VLOOKUP(H70,'CATEGORIZAÇÃO PARA PUBLICAÇÃO'!$A$1:$C$101,3,FALSE)</f>
        <v>LOCAÇÕES</v>
      </c>
    </row>
    <row r="71" spans="1:22" ht="69.95" hidden="1" customHeight="1">
      <c r="A71" s="58">
        <v>1441</v>
      </c>
      <c r="B71" s="59">
        <v>1440011</v>
      </c>
      <c r="C71" s="59" t="s">
        <v>207</v>
      </c>
      <c r="D71" s="59" t="s">
        <v>68</v>
      </c>
      <c r="E71" s="60">
        <v>16636540000104</v>
      </c>
      <c r="F71" s="61">
        <f t="shared" si="0"/>
        <v>16636540000104</v>
      </c>
      <c r="G71" s="62" t="s">
        <v>195</v>
      </c>
      <c r="H71" s="59">
        <v>4003</v>
      </c>
      <c r="I71" s="63" t="s">
        <v>196</v>
      </c>
      <c r="J71" s="64">
        <v>46036</v>
      </c>
      <c r="K71" s="59">
        <v>1</v>
      </c>
      <c r="L71" s="65">
        <v>37178</v>
      </c>
      <c r="M71" s="65">
        <v>0</v>
      </c>
      <c r="N71" s="65">
        <v>0</v>
      </c>
      <c r="O71" s="65">
        <v>37178</v>
      </c>
      <c r="P71" s="64">
        <v>46036</v>
      </c>
      <c r="Q71" s="66">
        <v>152</v>
      </c>
      <c r="R71" s="67">
        <v>37178</v>
      </c>
      <c r="S71" s="67">
        <v>0</v>
      </c>
      <c r="T71" s="67">
        <v>37178</v>
      </c>
      <c r="U71" s="86"/>
      <c r="V71" s="69" t="str">
        <f>VLOOKUP(H71,'CATEGORIZAÇÃO PARA PUBLICAÇÃO'!$A$1:$C$101,3,FALSE)</f>
        <v>PRESTAÇÃO DE SERVIÇOS</v>
      </c>
    </row>
    <row r="72" spans="1:22" ht="69.95" hidden="1" customHeight="1">
      <c r="A72" s="58">
        <v>1441</v>
      </c>
      <c r="B72" s="59">
        <v>1440011</v>
      </c>
      <c r="C72" s="59" t="s">
        <v>208</v>
      </c>
      <c r="D72" s="59" t="s">
        <v>68</v>
      </c>
      <c r="E72" s="60">
        <v>5381960000162</v>
      </c>
      <c r="F72" s="61">
        <f t="shared" si="0"/>
        <v>5381960000162</v>
      </c>
      <c r="G72" s="62" t="s">
        <v>209</v>
      </c>
      <c r="H72" s="59">
        <v>3921</v>
      </c>
      <c r="I72" s="63" t="s">
        <v>79</v>
      </c>
      <c r="J72" s="64">
        <v>46036</v>
      </c>
      <c r="K72" s="59">
        <v>1</v>
      </c>
      <c r="L72" s="65">
        <v>12099.02</v>
      </c>
      <c r="M72" s="65">
        <v>535.99</v>
      </c>
      <c r="N72" s="65">
        <v>0</v>
      </c>
      <c r="O72" s="65">
        <v>11563.03</v>
      </c>
      <c r="P72" s="64">
        <v>46037</v>
      </c>
      <c r="Q72" s="66">
        <v>167</v>
      </c>
      <c r="R72" s="67">
        <v>11563.03</v>
      </c>
      <c r="S72" s="67">
        <v>0</v>
      </c>
      <c r="T72" s="67">
        <v>11563.03</v>
      </c>
      <c r="U72" s="86"/>
      <c r="V72" s="69" t="str">
        <f>VLOOKUP(H72,'CATEGORIZAÇÃO PARA PUBLICAÇÃO'!$A$1:$C$101,3,FALSE)</f>
        <v>PRESTAÇÃO DE SERVIÇOS</v>
      </c>
    </row>
    <row r="73" spans="1:22" ht="69.95" hidden="1" customHeight="1">
      <c r="A73" s="58">
        <v>1441</v>
      </c>
      <c r="B73" s="59">
        <v>1440011</v>
      </c>
      <c r="C73" s="59" t="s">
        <v>210</v>
      </c>
      <c r="D73" s="59" t="s">
        <v>68</v>
      </c>
      <c r="E73" s="60">
        <v>28309420000173</v>
      </c>
      <c r="F73" s="61">
        <f t="shared" si="0"/>
        <v>28309420000173</v>
      </c>
      <c r="G73" s="62" t="s">
        <v>211</v>
      </c>
      <c r="H73" s="59">
        <v>3921</v>
      </c>
      <c r="I73" s="63" t="s">
        <v>79</v>
      </c>
      <c r="J73" s="64">
        <v>46036</v>
      </c>
      <c r="K73" s="59">
        <v>1</v>
      </c>
      <c r="L73" s="65">
        <v>655.64</v>
      </c>
      <c r="M73" s="65">
        <v>32.78</v>
      </c>
      <c r="N73" s="65">
        <v>0</v>
      </c>
      <c r="O73" s="65">
        <v>622.86</v>
      </c>
      <c r="P73" s="64">
        <v>46036</v>
      </c>
      <c r="Q73" s="66">
        <v>149</v>
      </c>
      <c r="R73" s="67">
        <v>622.86</v>
      </c>
      <c r="S73" s="67">
        <v>0</v>
      </c>
      <c r="T73" s="67">
        <v>622.86</v>
      </c>
      <c r="U73" s="86"/>
      <c r="V73" s="69" t="str">
        <f>VLOOKUP(H73,'CATEGORIZAÇÃO PARA PUBLICAÇÃO'!$A$1:$C$101,3,FALSE)</f>
        <v>PRESTAÇÃO DE SERVIÇOS</v>
      </c>
    </row>
    <row r="74" spans="1:22" ht="69.95" customHeight="1">
      <c r="A74" s="58">
        <v>1441</v>
      </c>
      <c r="B74" s="59">
        <v>1440011</v>
      </c>
      <c r="C74" s="59" t="s">
        <v>212</v>
      </c>
      <c r="D74" s="59" t="s">
        <v>68</v>
      </c>
      <c r="E74" s="60">
        <v>40574380000192</v>
      </c>
      <c r="F74" s="61">
        <f t="shared" si="0"/>
        <v>40574380000192</v>
      </c>
      <c r="G74" s="62" t="s">
        <v>213</v>
      </c>
      <c r="H74" s="59">
        <v>3920</v>
      </c>
      <c r="I74" s="63" t="s">
        <v>70</v>
      </c>
      <c r="J74" s="64">
        <v>46036</v>
      </c>
      <c r="K74" s="59">
        <v>1</v>
      </c>
      <c r="L74" s="65">
        <v>194356.62</v>
      </c>
      <c r="M74" s="65">
        <v>0</v>
      </c>
      <c r="N74" s="65">
        <v>0</v>
      </c>
      <c r="O74" s="65">
        <v>194356.62</v>
      </c>
      <c r="P74" s="64">
        <v>46041</v>
      </c>
      <c r="Q74" s="66">
        <v>268</v>
      </c>
      <c r="R74" s="67">
        <v>194356.62</v>
      </c>
      <c r="S74" s="67">
        <v>9329.1200000000008</v>
      </c>
      <c r="T74" s="67">
        <v>185027.5</v>
      </c>
      <c r="U74" s="86"/>
      <c r="V74" s="69" t="str">
        <f>VLOOKUP(H74,'CATEGORIZAÇÃO PARA PUBLICAÇÃO'!$A$1:$C$101,3,FALSE)</f>
        <v>LOCAÇÕES</v>
      </c>
    </row>
    <row r="75" spans="1:22" ht="69.95" customHeight="1">
      <c r="A75" s="58">
        <v>1441</v>
      </c>
      <c r="B75" s="59">
        <v>1440011</v>
      </c>
      <c r="C75" s="59" t="s">
        <v>214</v>
      </c>
      <c r="D75" s="59" t="s">
        <v>68</v>
      </c>
      <c r="E75" s="60">
        <v>5097591000180</v>
      </c>
      <c r="F75" s="61">
        <f t="shared" si="0"/>
        <v>5097591000180</v>
      </c>
      <c r="G75" s="62" t="s">
        <v>215</v>
      </c>
      <c r="H75" s="59">
        <v>3920</v>
      </c>
      <c r="I75" s="63" t="s">
        <v>70</v>
      </c>
      <c r="J75" s="64">
        <v>46036</v>
      </c>
      <c r="K75" s="59">
        <v>1</v>
      </c>
      <c r="L75" s="65">
        <v>26293.09</v>
      </c>
      <c r="M75" s="65">
        <v>0</v>
      </c>
      <c r="N75" s="65">
        <v>0</v>
      </c>
      <c r="O75" s="65">
        <v>26293.09</v>
      </c>
      <c r="P75" s="64">
        <v>46041</v>
      </c>
      <c r="Q75" s="66">
        <v>270</v>
      </c>
      <c r="R75" s="67">
        <v>26293.09</v>
      </c>
      <c r="S75" s="67">
        <v>1262.07</v>
      </c>
      <c r="T75" s="67">
        <v>25031.02</v>
      </c>
      <c r="U75" s="86"/>
      <c r="V75" s="69" t="str">
        <f>VLOOKUP(H75,'CATEGORIZAÇÃO PARA PUBLICAÇÃO'!$A$1:$C$101,3,FALSE)</f>
        <v>LOCAÇÕES</v>
      </c>
    </row>
    <row r="76" spans="1:22" ht="69.95" hidden="1" customHeight="1">
      <c r="A76" s="58">
        <v>1441</v>
      </c>
      <c r="B76" s="59">
        <v>1440011</v>
      </c>
      <c r="C76" s="59" t="s">
        <v>216</v>
      </c>
      <c r="D76" s="59" t="s">
        <v>68</v>
      </c>
      <c r="E76" s="60">
        <v>76535764000143</v>
      </c>
      <c r="F76" s="61">
        <f t="shared" si="0"/>
        <v>76535764000143</v>
      </c>
      <c r="G76" s="62" t="s">
        <v>217</v>
      </c>
      <c r="H76" s="59">
        <v>4005</v>
      </c>
      <c r="I76" s="63" t="s">
        <v>218</v>
      </c>
      <c r="J76" s="64">
        <v>46036</v>
      </c>
      <c r="K76" s="59">
        <v>1</v>
      </c>
      <c r="L76" s="65">
        <v>1638.09</v>
      </c>
      <c r="M76" s="65">
        <v>0</v>
      </c>
      <c r="N76" s="65">
        <v>0</v>
      </c>
      <c r="O76" s="65">
        <v>1638.09</v>
      </c>
      <c r="P76" s="64">
        <v>46037</v>
      </c>
      <c r="Q76" s="66">
        <v>164</v>
      </c>
      <c r="R76" s="67">
        <v>1638.0900000000001</v>
      </c>
      <c r="S76" s="67">
        <v>78.63</v>
      </c>
      <c r="T76" s="67">
        <v>1559.46</v>
      </c>
      <c r="U76" s="86"/>
      <c r="V76" s="69" t="str">
        <f>VLOOKUP(H76,'CATEGORIZAÇÃO PARA PUBLICAÇÃO'!$A$1:$C$101,3,FALSE)</f>
        <v>PRESTAÇÃO DE SERVIÇOS</v>
      </c>
    </row>
    <row r="77" spans="1:22" ht="69.95" hidden="1" customHeight="1">
      <c r="A77" s="58">
        <v>1441</v>
      </c>
      <c r="B77" s="59">
        <v>1440011</v>
      </c>
      <c r="C77" s="59" t="s">
        <v>219</v>
      </c>
      <c r="D77" s="59" t="s">
        <v>68</v>
      </c>
      <c r="E77" s="60">
        <v>1554285000175</v>
      </c>
      <c r="F77" s="61">
        <f t="shared" si="0"/>
        <v>1554285000175</v>
      </c>
      <c r="G77" s="62" t="s">
        <v>220</v>
      </c>
      <c r="H77" s="59">
        <v>4002</v>
      </c>
      <c r="I77" s="63" t="s">
        <v>82</v>
      </c>
      <c r="J77" s="64">
        <v>46036</v>
      </c>
      <c r="K77" s="59">
        <v>1</v>
      </c>
      <c r="L77" s="65">
        <v>900</v>
      </c>
      <c r="M77" s="65">
        <v>0</v>
      </c>
      <c r="N77" s="65">
        <v>0</v>
      </c>
      <c r="O77" s="65">
        <v>900</v>
      </c>
      <c r="P77" s="64">
        <v>46037</v>
      </c>
      <c r="Q77" s="66">
        <v>162</v>
      </c>
      <c r="R77" s="67">
        <v>900</v>
      </c>
      <c r="S77" s="67">
        <v>43.2</v>
      </c>
      <c r="T77" s="67">
        <v>856.8</v>
      </c>
      <c r="U77" s="86"/>
      <c r="V77" s="69" t="str">
        <f>VLOOKUP(H77,'CATEGORIZAÇÃO PARA PUBLICAÇÃO'!$A$1:$C$101,3,FALSE)</f>
        <v>PRESTAÇÃO DE SERVIÇOS</v>
      </c>
    </row>
    <row r="78" spans="1:22" ht="69.95" customHeight="1">
      <c r="A78" s="58">
        <v>1441</v>
      </c>
      <c r="B78" s="59">
        <v>1440011</v>
      </c>
      <c r="C78" s="59" t="s">
        <v>221</v>
      </c>
      <c r="D78" s="59" t="s">
        <v>68</v>
      </c>
      <c r="E78" s="60">
        <v>58445252000104</v>
      </c>
      <c r="F78" s="61">
        <f t="shared" si="0"/>
        <v>58445252000104</v>
      </c>
      <c r="G78" s="62" t="s">
        <v>222</v>
      </c>
      <c r="H78" s="59">
        <v>3920</v>
      </c>
      <c r="I78" s="63" t="s">
        <v>70</v>
      </c>
      <c r="J78" s="64">
        <v>46036</v>
      </c>
      <c r="K78" s="59">
        <v>1</v>
      </c>
      <c r="L78" s="65">
        <v>37200</v>
      </c>
      <c r="M78" s="65">
        <v>0</v>
      </c>
      <c r="N78" s="65">
        <v>0</v>
      </c>
      <c r="O78" s="65">
        <v>37200</v>
      </c>
      <c r="P78" s="64">
        <v>46041</v>
      </c>
      <c r="Q78" s="66">
        <v>275</v>
      </c>
      <c r="R78" s="67">
        <v>37200</v>
      </c>
      <c r="S78" s="67">
        <v>1785.6</v>
      </c>
      <c r="T78" s="67">
        <v>35414.400000000001</v>
      </c>
      <c r="U78" s="86"/>
      <c r="V78" s="69" t="str">
        <f>VLOOKUP(H78,'CATEGORIZAÇÃO PARA PUBLICAÇÃO'!$A$1:$C$101,3,FALSE)</f>
        <v>LOCAÇÕES</v>
      </c>
    </row>
    <row r="79" spans="1:22" ht="69.95" customHeight="1">
      <c r="A79" s="58">
        <v>1441</v>
      </c>
      <c r="B79" s="59">
        <v>1440011</v>
      </c>
      <c r="C79" s="59" t="s">
        <v>223</v>
      </c>
      <c r="D79" s="59" t="s">
        <v>68</v>
      </c>
      <c r="E79" s="60">
        <v>68472099687</v>
      </c>
      <c r="F79" s="61" t="str">
        <f t="shared" si="0"/>
        <v>684.***.***-87</v>
      </c>
      <c r="G79" s="62" t="s">
        <v>224</v>
      </c>
      <c r="H79" s="59">
        <v>3611</v>
      </c>
      <c r="I79" s="63" t="s">
        <v>70</v>
      </c>
      <c r="J79" s="64">
        <v>46036</v>
      </c>
      <c r="K79" s="59">
        <v>1</v>
      </c>
      <c r="L79" s="65">
        <v>22000</v>
      </c>
      <c r="M79" s="65">
        <v>0</v>
      </c>
      <c r="N79" s="65">
        <v>0</v>
      </c>
      <c r="O79" s="65">
        <v>22000</v>
      </c>
      <c r="P79" s="64">
        <v>46044</v>
      </c>
      <c r="Q79" s="66">
        <v>366</v>
      </c>
      <c r="R79" s="67">
        <v>22000</v>
      </c>
      <c r="S79" s="67">
        <v>4974.29</v>
      </c>
      <c r="T79" s="67">
        <v>17025.71</v>
      </c>
      <c r="U79" s="86" t="s">
        <v>119</v>
      </c>
      <c r="V79" s="69" t="str">
        <f>VLOOKUP(H79,'CATEGORIZAÇÃO PARA PUBLICAÇÃO'!$A$1:$C$101,3,FALSE)</f>
        <v>LOCAÇÕES</v>
      </c>
    </row>
    <row r="80" spans="1:22" ht="69.95" hidden="1" customHeight="1">
      <c r="A80" s="58">
        <v>1441</v>
      </c>
      <c r="B80" s="59">
        <v>1440011</v>
      </c>
      <c r="C80" s="59" t="s">
        <v>225</v>
      </c>
      <c r="D80" s="59" t="s">
        <v>68</v>
      </c>
      <c r="E80" s="60">
        <v>16636540000104</v>
      </c>
      <c r="F80" s="61">
        <f t="shared" si="0"/>
        <v>16636540000104</v>
      </c>
      <c r="G80" s="62" t="s">
        <v>195</v>
      </c>
      <c r="H80" s="59">
        <v>4003</v>
      </c>
      <c r="I80" s="63" t="s">
        <v>196</v>
      </c>
      <c r="J80" s="64">
        <v>46036</v>
      </c>
      <c r="K80" s="59">
        <v>1</v>
      </c>
      <c r="L80" s="65">
        <v>423</v>
      </c>
      <c r="M80" s="65">
        <v>0</v>
      </c>
      <c r="N80" s="65">
        <v>0</v>
      </c>
      <c r="O80" s="65">
        <v>423</v>
      </c>
      <c r="P80" s="64">
        <v>46036</v>
      </c>
      <c r="Q80" s="66">
        <v>153</v>
      </c>
      <c r="R80" s="67">
        <v>423</v>
      </c>
      <c r="S80" s="67">
        <v>0</v>
      </c>
      <c r="T80" s="67">
        <v>423</v>
      </c>
      <c r="U80" s="68"/>
      <c r="V80" s="69" t="str">
        <f>VLOOKUP(H80,'CATEGORIZAÇÃO PARA PUBLICAÇÃO'!$A$1:$C$101,3,FALSE)</f>
        <v>PRESTAÇÃO DE SERVIÇOS</v>
      </c>
    </row>
    <row r="81" spans="1:22" ht="69.95" customHeight="1">
      <c r="A81" s="58">
        <v>1441</v>
      </c>
      <c r="B81" s="59">
        <v>1440011</v>
      </c>
      <c r="C81" s="59" t="s">
        <v>226</v>
      </c>
      <c r="D81" s="59" t="s">
        <v>68</v>
      </c>
      <c r="E81" s="60">
        <v>20655817000105</v>
      </c>
      <c r="F81" s="61">
        <f t="shared" si="0"/>
        <v>20655817000105</v>
      </c>
      <c r="G81" s="62" t="s">
        <v>227</v>
      </c>
      <c r="H81" s="59">
        <v>3920</v>
      </c>
      <c r="I81" s="63" t="s">
        <v>70</v>
      </c>
      <c r="J81" s="64">
        <v>46036</v>
      </c>
      <c r="K81" s="59">
        <v>1</v>
      </c>
      <c r="L81" s="65">
        <v>9398.41</v>
      </c>
      <c r="M81" s="65">
        <v>0</v>
      </c>
      <c r="N81" s="65">
        <v>0</v>
      </c>
      <c r="O81" s="65">
        <v>9398.41</v>
      </c>
      <c r="P81" s="64">
        <v>46041</v>
      </c>
      <c r="Q81" s="66">
        <v>278</v>
      </c>
      <c r="R81" s="67">
        <v>9398.4100000000017</v>
      </c>
      <c r="S81" s="67">
        <v>451.12</v>
      </c>
      <c r="T81" s="67">
        <v>8947.2900000000009</v>
      </c>
      <c r="U81" s="68"/>
      <c r="V81" s="69" t="str">
        <f>VLOOKUP(H81,'CATEGORIZAÇÃO PARA PUBLICAÇÃO'!$A$1:$C$101,3,FALSE)</f>
        <v>LOCAÇÕES</v>
      </c>
    </row>
    <row r="82" spans="1:22" ht="69.95" hidden="1" customHeight="1">
      <c r="A82" s="58">
        <v>1441</v>
      </c>
      <c r="B82" s="59">
        <v>1440011</v>
      </c>
      <c r="C82" s="59" t="s">
        <v>228</v>
      </c>
      <c r="D82" s="59" t="s">
        <v>68</v>
      </c>
      <c r="E82" s="60">
        <v>7789113000167</v>
      </c>
      <c r="F82" s="61">
        <f t="shared" si="0"/>
        <v>7789113000167</v>
      </c>
      <c r="G82" s="62" t="s">
        <v>229</v>
      </c>
      <c r="H82" s="59">
        <v>4002</v>
      </c>
      <c r="I82" s="63" t="s">
        <v>82</v>
      </c>
      <c r="J82" s="64">
        <v>46036</v>
      </c>
      <c r="K82" s="59">
        <v>1</v>
      </c>
      <c r="L82" s="65">
        <v>12654</v>
      </c>
      <c r="M82" s="65">
        <v>0</v>
      </c>
      <c r="N82" s="65">
        <v>0</v>
      </c>
      <c r="O82" s="65">
        <v>12654</v>
      </c>
      <c r="P82" s="64">
        <v>46037</v>
      </c>
      <c r="Q82" s="66">
        <v>171</v>
      </c>
      <c r="R82" s="67">
        <v>12654</v>
      </c>
      <c r="S82" s="67">
        <v>607.39</v>
      </c>
      <c r="T82" s="67">
        <v>12046.61</v>
      </c>
      <c r="U82" s="68"/>
      <c r="V82" s="69" t="str">
        <f>VLOOKUP(H82,'CATEGORIZAÇÃO PARA PUBLICAÇÃO'!$A$1:$C$101,3,FALSE)</f>
        <v>PRESTAÇÃO DE SERVIÇOS</v>
      </c>
    </row>
    <row r="83" spans="1:22" ht="69.95" hidden="1" customHeight="1">
      <c r="A83" s="58">
        <v>1441</v>
      </c>
      <c r="B83" s="59">
        <v>1440011</v>
      </c>
      <c r="C83" s="59" t="s">
        <v>230</v>
      </c>
      <c r="D83" s="59" t="s">
        <v>68</v>
      </c>
      <c r="E83" s="60" t="s">
        <v>231</v>
      </c>
      <c r="F83" s="61" t="str">
        <f t="shared" si="0"/>
        <v>7789113000167cro</v>
      </c>
      <c r="G83" s="62" t="s">
        <v>232</v>
      </c>
      <c r="H83" s="59">
        <v>3969</v>
      </c>
      <c r="I83" s="63" t="s">
        <v>233</v>
      </c>
      <c r="J83" s="64">
        <v>46036</v>
      </c>
      <c r="K83" s="59">
        <v>1</v>
      </c>
      <c r="L83" s="65">
        <v>126108.51</v>
      </c>
      <c r="M83" s="65">
        <v>0</v>
      </c>
      <c r="N83" s="65">
        <v>0</v>
      </c>
      <c r="O83" s="65">
        <v>126108.51</v>
      </c>
      <c r="P83" s="64">
        <v>46037</v>
      </c>
      <c r="Q83" s="66">
        <v>174</v>
      </c>
      <c r="R83" s="67">
        <v>126108.51</v>
      </c>
      <c r="S83" s="67">
        <v>0</v>
      </c>
      <c r="T83" s="67">
        <v>126108.51</v>
      </c>
      <c r="U83" s="68"/>
      <c r="V83" s="69" t="s">
        <v>15</v>
      </c>
    </row>
    <row r="84" spans="1:22" ht="69.95" customHeight="1">
      <c r="A84" s="58">
        <v>1441</v>
      </c>
      <c r="B84" s="59">
        <v>1440011</v>
      </c>
      <c r="C84" s="59" t="s">
        <v>234</v>
      </c>
      <c r="D84" s="59" t="s">
        <v>68</v>
      </c>
      <c r="E84" s="60">
        <v>66606667615</v>
      </c>
      <c r="F84" s="61" t="str">
        <f t="shared" si="0"/>
        <v>666.***.***-15</v>
      </c>
      <c r="G84" s="62" t="s">
        <v>235</v>
      </c>
      <c r="H84" s="59">
        <v>3611</v>
      </c>
      <c r="I84" s="63" t="s">
        <v>70</v>
      </c>
      <c r="J84" s="64">
        <v>46037</v>
      </c>
      <c r="K84" s="59">
        <v>1</v>
      </c>
      <c r="L84" s="65">
        <v>6914.83</v>
      </c>
      <c r="M84" s="65">
        <v>0</v>
      </c>
      <c r="N84" s="65">
        <v>0</v>
      </c>
      <c r="O84" s="65">
        <v>6914.83</v>
      </c>
      <c r="P84" s="64">
        <v>46044</v>
      </c>
      <c r="Q84" s="66">
        <v>390</v>
      </c>
      <c r="R84" s="67">
        <v>6914.83</v>
      </c>
      <c r="S84" s="67">
        <v>767.93</v>
      </c>
      <c r="T84" s="67">
        <v>6146.9</v>
      </c>
      <c r="U84" s="68"/>
      <c r="V84" s="69" t="str">
        <f>VLOOKUP(H84,'CATEGORIZAÇÃO PARA PUBLICAÇÃO'!$A$1:$C$101,3,FALSE)</f>
        <v>LOCAÇÕES</v>
      </c>
    </row>
    <row r="85" spans="1:22" ht="69.95" customHeight="1">
      <c r="A85" s="58">
        <v>1441</v>
      </c>
      <c r="B85" s="59">
        <v>1440011</v>
      </c>
      <c r="C85" s="59" t="s">
        <v>236</v>
      </c>
      <c r="D85" s="59" t="s">
        <v>68</v>
      </c>
      <c r="E85" s="60">
        <v>9269157628</v>
      </c>
      <c r="F85" s="61" t="str">
        <f t="shared" si="0"/>
        <v>926.***.***-28</v>
      </c>
      <c r="G85" s="62" t="s">
        <v>237</v>
      </c>
      <c r="H85" s="59">
        <v>3611</v>
      </c>
      <c r="I85" s="63" t="s">
        <v>70</v>
      </c>
      <c r="J85" s="64">
        <v>46037</v>
      </c>
      <c r="K85" s="59">
        <v>1</v>
      </c>
      <c r="L85" s="65">
        <v>3932.79</v>
      </c>
      <c r="M85" s="65">
        <v>0</v>
      </c>
      <c r="N85" s="65">
        <v>0</v>
      </c>
      <c r="O85" s="65">
        <v>3932.79</v>
      </c>
      <c r="P85" s="64">
        <v>46044</v>
      </c>
      <c r="Q85" s="66">
        <v>375</v>
      </c>
      <c r="R85" s="67">
        <v>3932.79</v>
      </c>
      <c r="S85" s="67">
        <v>0</v>
      </c>
      <c r="T85" s="67">
        <v>3932.79</v>
      </c>
      <c r="U85" s="68"/>
      <c r="V85" s="69" t="str">
        <f>VLOOKUP(H85,'CATEGORIZAÇÃO PARA PUBLICAÇÃO'!$A$1:$C$101,3,FALSE)</f>
        <v>LOCAÇÕES</v>
      </c>
    </row>
    <row r="86" spans="1:22" ht="69.95" customHeight="1">
      <c r="A86" s="58">
        <v>1441</v>
      </c>
      <c r="B86" s="59">
        <v>1440011</v>
      </c>
      <c r="C86" s="59" t="s">
        <v>238</v>
      </c>
      <c r="D86" s="59" t="s">
        <v>68</v>
      </c>
      <c r="E86" s="60">
        <v>3063355000118</v>
      </c>
      <c r="F86" s="61">
        <f t="shared" si="0"/>
        <v>3063355000118</v>
      </c>
      <c r="G86" s="62" t="s">
        <v>239</v>
      </c>
      <c r="H86" s="59">
        <v>3920</v>
      </c>
      <c r="I86" s="63" t="s">
        <v>70</v>
      </c>
      <c r="J86" s="64">
        <v>46037</v>
      </c>
      <c r="K86" s="59">
        <v>1</v>
      </c>
      <c r="L86" s="65">
        <v>71595.179999999993</v>
      </c>
      <c r="M86" s="65">
        <v>0</v>
      </c>
      <c r="N86" s="65">
        <v>0</v>
      </c>
      <c r="O86" s="65">
        <v>71595.179999999993</v>
      </c>
      <c r="P86" s="64">
        <v>46041</v>
      </c>
      <c r="Q86" s="66">
        <v>272</v>
      </c>
      <c r="R86" s="67">
        <v>71595.180000000008</v>
      </c>
      <c r="S86" s="67">
        <v>3436.57</v>
      </c>
      <c r="T86" s="67">
        <v>68158.61</v>
      </c>
      <c r="U86" s="68"/>
      <c r="V86" s="69" t="str">
        <f>VLOOKUP(H86,'CATEGORIZAÇÃO PARA PUBLICAÇÃO'!$A$1:$C$101,3,FALSE)</f>
        <v>LOCAÇÕES</v>
      </c>
    </row>
    <row r="87" spans="1:22" ht="69.95" customHeight="1">
      <c r="A87" s="58">
        <v>1441</v>
      </c>
      <c r="B87" s="59">
        <v>1440011</v>
      </c>
      <c r="C87" s="59" t="s">
        <v>240</v>
      </c>
      <c r="D87" s="59" t="s">
        <v>68</v>
      </c>
      <c r="E87" s="60">
        <v>73694126600</v>
      </c>
      <c r="F87" s="61" t="str">
        <f t="shared" si="0"/>
        <v>736.***.***-00</v>
      </c>
      <c r="G87" s="62" t="s">
        <v>241</v>
      </c>
      <c r="H87" s="59">
        <v>3611</v>
      </c>
      <c r="I87" s="63" t="s">
        <v>70</v>
      </c>
      <c r="J87" s="64">
        <v>46037</v>
      </c>
      <c r="K87" s="59">
        <v>1</v>
      </c>
      <c r="L87" s="65">
        <v>7785.03</v>
      </c>
      <c r="M87" s="65">
        <v>0</v>
      </c>
      <c r="N87" s="65">
        <v>0</v>
      </c>
      <c r="O87" s="65">
        <v>7785.03</v>
      </c>
      <c r="P87" s="64">
        <v>46044</v>
      </c>
      <c r="Q87" s="66">
        <v>382</v>
      </c>
      <c r="R87" s="67">
        <v>7785.03</v>
      </c>
      <c r="S87" s="67">
        <v>1065.17</v>
      </c>
      <c r="T87" s="67">
        <v>6719.86</v>
      </c>
      <c r="U87" s="68"/>
      <c r="V87" s="69" t="str">
        <f>VLOOKUP(H87,'CATEGORIZAÇÃO PARA PUBLICAÇÃO'!$A$1:$C$101,3,FALSE)</f>
        <v>LOCAÇÕES</v>
      </c>
    </row>
    <row r="88" spans="1:22" ht="69.95" customHeight="1">
      <c r="A88" s="58">
        <v>1441</v>
      </c>
      <c r="B88" s="59">
        <v>1440011</v>
      </c>
      <c r="C88" s="59" t="s">
        <v>242</v>
      </c>
      <c r="D88" s="59" t="s">
        <v>68</v>
      </c>
      <c r="E88" s="60">
        <v>76809528920</v>
      </c>
      <c r="F88" s="61" t="str">
        <f t="shared" si="0"/>
        <v>768.***.***-20</v>
      </c>
      <c r="G88" s="62" t="s">
        <v>243</v>
      </c>
      <c r="H88" s="59">
        <v>3611</v>
      </c>
      <c r="I88" s="63" t="s">
        <v>70</v>
      </c>
      <c r="J88" s="64">
        <v>46037</v>
      </c>
      <c r="K88" s="59">
        <v>1</v>
      </c>
      <c r="L88" s="65">
        <v>1228.25</v>
      </c>
      <c r="M88" s="65">
        <v>0</v>
      </c>
      <c r="N88" s="65">
        <v>0</v>
      </c>
      <c r="O88" s="65">
        <v>1228.25</v>
      </c>
      <c r="P88" s="64">
        <v>46044</v>
      </c>
      <c r="Q88" s="66">
        <v>378</v>
      </c>
      <c r="R88" s="67">
        <v>1228.25</v>
      </c>
      <c r="S88" s="67">
        <v>0</v>
      </c>
      <c r="T88" s="67">
        <v>1228.25</v>
      </c>
      <c r="U88" s="68"/>
      <c r="V88" s="69" t="str">
        <f>VLOOKUP(H88,'CATEGORIZAÇÃO PARA PUBLICAÇÃO'!$A$1:$C$101,3,FALSE)</f>
        <v>LOCAÇÕES</v>
      </c>
    </row>
    <row r="89" spans="1:22" ht="69.95" customHeight="1">
      <c r="A89" s="58">
        <v>1441</v>
      </c>
      <c r="B89" s="59">
        <v>1440011</v>
      </c>
      <c r="C89" s="59" t="s">
        <v>244</v>
      </c>
      <c r="D89" s="59" t="s">
        <v>68</v>
      </c>
      <c r="E89" s="60">
        <v>17709692000144</v>
      </c>
      <c r="F89" s="61">
        <f t="shared" si="0"/>
        <v>17709692000144</v>
      </c>
      <c r="G89" s="62" t="s">
        <v>245</v>
      </c>
      <c r="H89" s="59">
        <v>3920</v>
      </c>
      <c r="I89" s="63" t="s">
        <v>70</v>
      </c>
      <c r="J89" s="64">
        <v>46037</v>
      </c>
      <c r="K89" s="59">
        <v>1</v>
      </c>
      <c r="L89" s="65">
        <v>30679.360000000001</v>
      </c>
      <c r="M89" s="65">
        <v>0</v>
      </c>
      <c r="N89" s="65">
        <v>0</v>
      </c>
      <c r="O89" s="65">
        <v>30679.360000000001</v>
      </c>
      <c r="P89" s="64">
        <v>46042</v>
      </c>
      <c r="Q89" s="66">
        <v>283</v>
      </c>
      <c r="R89" s="67">
        <v>30679.360000000001</v>
      </c>
      <c r="S89" s="67">
        <v>0</v>
      </c>
      <c r="T89" s="67">
        <v>30679.360000000001</v>
      </c>
      <c r="U89" s="68"/>
      <c r="V89" s="69" t="str">
        <f>VLOOKUP(H89,'CATEGORIZAÇÃO PARA PUBLICAÇÃO'!$A$1:$C$101,3,FALSE)</f>
        <v>LOCAÇÕES</v>
      </c>
    </row>
    <row r="90" spans="1:22" ht="69.95" customHeight="1">
      <c r="A90" s="58">
        <v>1441</v>
      </c>
      <c r="B90" s="59">
        <v>1440011</v>
      </c>
      <c r="C90" s="59" t="s">
        <v>246</v>
      </c>
      <c r="D90" s="59" t="s">
        <v>68</v>
      </c>
      <c r="E90" s="60">
        <v>56445180604</v>
      </c>
      <c r="F90" s="61" t="str">
        <f t="shared" si="0"/>
        <v>564.***.***-04</v>
      </c>
      <c r="G90" s="62" t="s">
        <v>247</v>
      </c>
      <c r="H90" s="59">
        <v>3611</v>
      </c>
      <c r="I90" s="63" t="s">
        <v>70</v>
      </c>
      <c r="J90" s="64">
        <v>46037</v>
      </c>
      <c r="K90" s="59">
        <v>1</v>
      </c>
      <c r="L90" s="65">
        <v>3343.34</v>
      </c>
      <c r="M90" s="65">
        <v>0</v>
      </c>
      <c r="N90" s="65">
        <v>0</v>
      </c>
      <c r="O90" s="65">
        <v>3343.34</v>
      </c>
      <c r="P90" s="64">
        <v>46043</v>
      </c>
      <c r="Q90" s="66">
        <v>342</v>
      </c>
      <c r="R90" s="67">
        <v>3343.34</v>
      </c>
      <c r="S90" s="67">
        <v>0</v>
      </c>
      <c r="T90" s="67">
        <v>3343.34</v>
      </c>
      <c r="U90" s="68"/>
      <c r="V90" s="69" t="str">
        <f>VLOOKUP(H90,'CATEGORIZAÇÃO PARA PUBLICAÇÃO'!$A$1:$C$101,3,FALSE)</f>
        <v>LOCAÇÕES</v>
      </c>
    </row>
    <row r="91" spans="1:22" ht="69.95" customHeight="1">
      <c r="A91" s="58">
        <v>1441</v>
      </c>
      <c r="B91" s="59">
        <v>1440011</v>
      </c>
      <c r="C91" s="59" t="s">
        <v>248</v>
      </c>
      <c r="D91" s="59" t="s">
        <v>68</v>
      </c>
      <c r="E91" s="60">
        <v>15210046000102</v>
      </c>
      <c r="F91" s="61">
        <f t="shared" si="0"/>
        <v>15210046000102</v>
      </c>
      <c r="G91" s="62" t="s">
        <v>249</v>
      </c>
      <c r="H91" s="59">
        <v>3920</v>
      </c>
      <c r="I91" s="63" t="s">
        <v>70</v>
      </c>
      <c r="J91" s="64">
        <v>46037</v>
      </c>
      <c r="K91" s="59">
        <v>1</v>
      </c>
      <c r="L91" s="65">
        <v>4610.8100000000004</v>
      </c>
      <c r="M91" s="65">
        <v>0</v>
      </c>
      <c r="N91" s="65">
        <v>0</v>
      </c>
      <c r="O91" s="65">
        <v>4610.8100000000004</v>
      </c>
      <c r="P91" s="64">
        <v>46042</v>
      </c>
      <c r="Q91" s="66">
        <v>294</v>
      </c>
      <c r="R91" s="67">
        <v>4610.8099999999995</v>
      </c>
      <c r="S91" s="67">
        <v>221.32</v>
      </c>
      <c r="T91" s="67">
        <v>4389.49</v>
      </c>
      <c r="U91" s="68"/>
      <c r="V91" s="69" t="str">
        <f>VLOOKUP(H91,'CATEGORIZAÇÃO PARA PUBLICAÇÃO'!$A$1:$C$101,3,FALSE)</f>
        <v>LOCAÇÕES</v>
      </c>
    </row>
    <row r="92" spans="1:22" ht="69.95" hidden="1" customHeight="1">
      <c r="A92" s="58">
        <v>1441</v>
      </c>
      <c r="B92" s="59">
        <v>1440011</v>
      </c>
      <c r="C92" s="59" t="s">
        <v>250</v>
      </c>
      <c r="D92" s="59" t="s">
        <v>68</v>
      </c>
      <c r="E92" s="60">
        <v>46019498000135</v>
      </c>
      <c r="F92" s="61">
        <f t="shared" si="0"/>
        <v>46019498000135</v>
      </c>
      <c r="G92" s="62" t="s">
        <v>251</v>
      </c>
      <c r="H92" s="59">
        <v>4002</v>
      </c>
      <c r="I92" s="63" t="s">
        <v>82</v>
      </c>
      <c r="J92" s="64">
        <v>46037</v>
      </c>
      <c r="K92" s="59">
        <v>1</v>
      </c>
      <c r="L92" s="65">
        <v>3451.22</v>
      </c>
      <c r="M92" s="65">
        <v>0</v>
      </c>
      <c r="N92" s="65">
        <v>0</v>
      </c>
      <c r="O92" s="65">
        <v>3451.22</v>
      </c>
      <c r="P92" s="64">
        <v>46038</v>
      </c>
      <c r="Q92" s="66">
        <v>212</v>
      </c>
      <c r="R92" s="67">
        <v>3451.22</v>
      </c>
      <c r="S92" s="67">
        <v>165.66</v>
      </c>
      <c r="T92" s="67">
        <v>3285.56</v>
      </c>
      <c r="U92" s="68"/>
      <c r="V92" s="69" t="str">
        <f>VLOOKUP(H92,'CATEGORIZAÇÃO PARA PUBLICAÇÃO'!$A$1:$C$101,3,FALSE)</f>
        <v>PRESTAÇÃO DE SERVIÇOS</v>
      </c>
    </row>
    <row r="93" spans="1:22" ht="69.95" hidden="1" customHeight="1">
      <c r="A93" s="58">
        <v>1441</v>
      </c>
      <c r="B93" s="59">
        <v>1440011</v>
      </c>
      <c r="C93" s="59" t="s">
        <v>252</v>
      </c>
      <c r="D93" s="59" t="s">
        <v>68</v>
      </c>
      <c r="E93" s="60">
        <v>16636540000104</v>
      </c>
      <c r="F93" s="61">
        <f t="shared" si="0"/>
        <v>16636540000104</v>
      </c>
      <c r="G93" s="62" t="s">
        <v>195</v>
      </c>
      <c r="H93" s="59">
        <v>4003</v>
      </c>
      <c r="I93" s="63" t="s">
        <v>196</v>
      </c>
      <c r="J93" s="64">
        <v>46037</v>
      </c>
      <c r="K93" s="59">
        <v>1</v>
      </c>
      <c r="L93" s="65">
        <v>8051</v>
      </c>
      <c r="M93" s="65">
        <v>0</v>
      </c>
      <c r="N93" s="65">
        <v>0</v>
      </c>
      <c r="O93" s="65">
        <v>8051</v>
      </c>
      <c r="P93" s="64">
        <v>46037</v>
      </c>
      <c r="Q93" s="66">
        <v>178</v>
      </c>
      <c r="R93" s="67">
        <v>8051</v>
      </c>
      <c r="S93" s="67">
        <v>0</v>
      </c>
      <c r="T93" s="67">
        <v>8051</v>
      </c>
      <c r="U93" s="68"/>
      <c r="V93" s="69" t="str">
        <f>VLOOKUP(H93,'CATEGORIZAÇÃO PARA PUBLICAÇÃO'!$A$1:$C$101,3,FALSE)</f>
        <v>PRESTAÇÃO DE SERVIÇOS</v>
      </c>
    </row>
    <row r="94" spans="1:22" ht="69.95" customHeight="1">
      <c r="A94" s="58">
        <v>1441</v>
      </c>
      <c r="B94" s="59">
        <v>1440011</v>
      </c>
      <c r="C94" s="59" t="s">
        <v>253</v>
      </c>
      <c r="D94" s="59" t="s">
        <v>68</v>
      </c>
      <c r="E94" s="60">
        <v>8486867000100</v>
      </c>
      <c r="F94" s="61">
        <f t="shared" si="0"/>
        <v>8486867000100</v>
      </c>
      <c r="G94" s="62" t="s">
        <v>254</v>
      </c>
      <c r="H94" s="59">
        <v>3920</v>
      </c>
      <c r="I94" s="63" t="s">
        <v>70</v>
      </c>
      <c r="J94" s="64">
        <v>46037</v>
      </c>
      <c r="K94" s="59">
        <v>1</v>
      </c>
      <c r="L94" s="65">
        <v>12500</v>
      </c>
      <c r="M94" s="65">
        <v>0</v>
      </c>
      <c r="N94" s="65">
        <v>0</v>
      </c>
      <c r="O94" s="65">
        <v>12500</v>
      </c>
      <c r="P94" s="64">
        <v>46042</v>
      </c>
      <c r="Q94" s="66">
        <v>295</v>
      </c>
      <c r="R94" s="67">
        <v>12500</v>
      </c>
      <c r="S94" s="67">
        <v>600</v>
      </c>
      <c r="T94" s="67">
        <v>11900</v>
      </c>
      <c r="U94" s="68"/>
      <c r="V94" s="69" t="str">
        <f>VLOOKUP(H94,'CATEGORIZAÇÃO PARA PUBLICAÇÃO'!$A$1:$C$101,3,FALSE)</f>
        <v>LOCAÇÕES</v>
      </c>
    </row>
    <row r="95" spans="1:22" ht="69.95" customHeight="1">
      <c r="A95" s="58">
        <v>1441</v>
      </c>
      <c r="B95" s="59">
        <v>1440011</v>
      </c>
      <c r="C95" s="59" t="s">
        <v>255</v>
      </c>
      <c r="D95" s="59" t="s">
        <v>68</v>
      </c>
      <c r="E95" s="60">
        <v>9256973000160</v>
      </c>
      <c r="F95" s="61">
        <f t="shared" si="0"/>
        <v>9256973000160</v>
      </c>
      <c r="G95" s="62" t="s">
        <v>256</v>
      </c>
      <c r="H95" s="59">
        <v>3920</v>
      </c>
      <c r="I95" s="63" t="s">
        <v>70</v>
      </c>
      <c r="J95" s="64">
        <v>46037</v>
      </c>
      <c r="K95" s="59">
        <v>1</v>
      </c>
      <c r="L95" s="65">
        <v>10556.41</v>
      </c>
      <c r="M95" s="65">
        <v>0</v>
      </c>
      <c r="N95" s="65">
        <v>0</v>
      </c>
      <c r="O95" s="65">
        <v>10556.41</v>
      </c>
      <c r="P95" s="64">
        <v>46042</v>
      </c>
      <c r="Q95" s="66">
        <v>284</v>
      </c>
      <c r="R95" s="67">
        <v>10556.41</v>
      </c>
      <c r="S95" s="67">
        <v>506.71</v>
      </c>
      <c r="T95" s="67">
        <v>10049.700000000001</v>
      </c>
      <c r="U95" s="68"/>
      <c r="V95" s="69" t="str">
        <f>VLOOKUP(H95,'CATEGORIZAÇÃO PARA PUBLICAÇÃO'!$A$1:$C$101,3,FALSE)</f>
        <v>LOCAÇÕES</v>
      </c>
    </row>
    <row r="96" spans="1:22" ht="69.95" customHeight="1">
      <c r="A96" s="58">
        <v>1441</v>
      </c>
      <c r="B96" s="59">
        <v>1440011</v>
      </c>
      <c r="C96" s="59" t="s">
        <v>257</v>
      </c>
      <c r="D96" s="59" t="s">
        <v>68</v>
      </c>
      <c r="E96" s="60">
        <v>28408684000184</v>
      </c>
      <c r="F96" s="61">
        <f t="shared" si="0"/>
        <v>28408684000184</v>
      </c>
      <c r="G96" s="62" t="s">
        <v>258</v>
      </c>
      <c r="H96" s="59">
        <v>3920</v>
      </c>
      <c r="I96" s="63" t="s">
        <v>70</v>
      </c>
      <c r="J96" s="64">
        <v>46037</v>
      </c>
      <c r="K96" s="59">
        <v>1</v>
      </c>
      <c r="L96" s="65">
        <v>21300</v>
      </c>
      <c r="M96" s="65">
        <v>0</v>
      </c>
      <c r="N96" s="65">
        <v>0</v>
      </c>
      <c r="O96" s="65">
        <v>21300</v>
      </c>
      <c r="P96" s="64">
        <v>46042</v>
      </c>
      <c r="Q96" s="66">
        <v>292</v>
      </c>
      <c r="R96" s="67">
        <v>21300</v>
      </c>
      <c r="S96" s="67">
        <v>1022.4</v>
      </c>
      <c r="T96" s="67">
        <v>20277.599999999999</v>
      </c>
      <c r="U96" s="68"/>
      <c r="V96" s="69" t="str">
        <f>VLOOKUP(H96,'CATEGORIZAÇÃO PARA PUBLICAÇÃO'!$A$1:$C$101,3,FALSE)</f>
        <v>LOCAÇÕES</v>
      </c>
    </row>
    <row r="97" spans="1:22" ht="69.95" customHeight="1">
      <c r="A97" s="58">
        <v>1441</v>
      </c>
      <c r="B97" s="59">
        <v>1440011</v>
      </c>
      <c r="C97" s="59" t="s">
        <v>259</v>
      </c>
      <c r="D97" s="59" t="s">
        <v>68</v>
      </c>
      <c r="E97" s="60">
        <v>49463330615</v>
      </c>
      <c r="F97" s="61" t="str">
        <f t="shared" si="0"/>
        <v>494.***.***-15</v>
      </c>
      <c r="G97" s="62" t="s">
        <v>260</v>
      </c>
      <c r="H97" s="59">
        <v>3611</v>
      </c>
      <c r="I97" s="63" t="s">
        <v>70</v>
      </c>
      <c r="J97" s="64">
        <v>46037</v>
      </c>
      <c r="K97" s="59">
        <v>1</v>
      </c>
      <c r="L97" s="65">
        <v>3792.45</v>
      </c>
      <c r="M97" s="65">
        <v>0</v>
      </c>
      <c r="N97" s="65">
        <v>0</v>
      </c>
      <c r="O97" s="65">
        <v>3792.45</v>
      </c>
      <c r="P97" s="64">
        <v>46044</v>
      </c>
      <c r="Q97" s="66">
        <v>380</v>
      </c>
      <c r="R97" s="67">
        <v>3792.45</v>
      </c>
      <c r="S97" s="67">
        <v>0</v>
      </c>
      <c r="T97" s="67">
        <v>3792.45</v>
      </c>
      <c r="U97" s="68"/>
      <c r="V97" s="69" t="str">
        <f>VLOOKUP(H97,'CATEGORIZAÇÃO PARA PUBLICAÇÃO'!$A$1:$C$101,3,FALSE)</f>
        <v>LOCAÇÕES</v>
      </c>
    </row>
    <row r="98" spans="1:22" ht="69.95" hidden="1" customHeight="1">
      <c r="A98" s="58">
        <v>1441</v>
      </c>
      <c r="B98" s="59">
        <v>1440011</v>
      </c>
      <c r="C98" s="59" t="s">
        <v>99</v>
      </c>
      <c r="D98" s="59" t="s">
        <v>68</v>
      </c>
      <c r="E98" s="60">
        <v>32271161000106</v>
      </c>
      <c r="F98" s="61">
        <f t="shared" si="0"/>
        <v>32271161000106</v>
      </c>
      <c r="G98" s="62" t="s">
        <v>100</v>
      </c>
      <c r="H98" s="59">
        <v>3968</v>
      </c>
      <c r="I98" s="63" t="s">
        <v>27</v>
      </c>
      <c r="J98" s="64">
        <v>46037</v>
      </c>
      <c r="K98" s="59">
        <v>3</v>
      </c>
      <c r="L98" s="65">
        <v>510</v>
      </c>
      <c r="M98" s="65">
        <v>0</v>
      </c>
      <c r="N98" s="65">
        <v>0</v>
      </c>
      <c r="O98" s="65">
        <v>510</v>
      </c>
      <c r="P98" s="64">
        <v>46038</v>
      </c>
      <c r="Q98" s="66">
        <v>213</v>
      </c>
      <c r="R98" s="67">
        <v>510</v>
      </c>
      <c r="S98" s="67">
        <v>24.48</v>
      </c>
      <c r="T98" s="67">
        <v>485.52</v>
      </c>
      <c r="U98" s="68"/>
      <c r="V98" s="69" t="str">
        <f>VLOOKUP(H98,'CATEGORIZAÇÃO PARA PUBLICAÇÃO'!$A$1:$C$101,3,FALSE)</f>
        <v>PRESTAÇÃO DE SERVIÇOS</v>
      </c>
    </row>
    <row r="99" spans="1:22" ht="69.95" customHeight="1">
      <c r="A99" s="58">
        <v>1441</v>
      </c>
      <c r="B99" s="59">
        <v>1440011</v>
      </c>
      <c r="C99" s="59" t="s">
        <v>261</v>
      </c>
      <c r="D99" s="59" t="s">
        <v>68</v>
      </c>
      <c r="E99" s="60">
        <v>12791300000115</v>
      </c>
      <c r="F99" s="61">
        <f t="shared" si="0"/>
        <v>12791300000115</v>
      </c>
      <c r="G99" s="62" t="s">
        <v>262</v>
      </c>
      <c r="H99" s="59">
        <v>3920</v>
      </c>
      <c r="I99" s="63" t="s">
        <v>70</v>
      </c>
      <c r="J99" s="64">
        <v>46037</v>
      </c>
      <c r="K99" s="59">
        <v>1</v>
      </c>
      <c r="L99" s="65">
        <v>18666.669999999998</v>
      </c>
      <c r="M99" s="65">
        <v>0</v>
      </c>
      <c r="N99" s="65">
        <v>0</v>
      </c>
      <c r="O99" s="65">
        <v>18666.669999999998</v>
      </c>
      <c r="P99" s="64">
        <v>46044</v>
      </c>
      <c r="Q99" s="66">
        <v>395</v>
      </c>
      <c r="R99" s="67">
        <v>18666.669999999998</v>
      </c>
      <c r="S99" s="67">
        <v>896</v>
      </c>
      <c r="T99" s="67">
        <v>17770.669999999998</v>
      </c>
      <c r="U99" s="68"/>
      <c r="V99" s="69" t="str">
        <f>VLOOKUP(H99,'CATEGORIZAÇÃO PARA PUBLICAÇÃO'!$A$1:$C$101,3,FALSE)</f>
        <v>LOCAÇÕES</v>
      </c>
    </row>
    <row r="100" spans="1:22" ht="69.95" customHeight="1">
      <c r="A100" s="58">
        <v>1441</v>
      </c>
      <c r="B100" s="59">
        <v>1440011</v>
      </c>
      <c r="C100" s="59" t="s">
        <v>263</v>
      </c>
      <c r="D100" s="59" t="s">
        <v>68</v>
      </c>
      <c r="E100" s="60">
        <v>14408503649</v>
      </c>
      <c r="F100" s="61" t="str">
        <f t="shared" si="0"/>
        <v>144.***.***-49</v>
      </c>
      <c r="G100" s="62" t="s">
        <v>264</v>
      </c>
      <c r="H100" s="59">
        <v>3611</v>
      </c>
      <c r="I100" s="63" t="s">
        <v>70</v>
      </c>
      <c r="J100" s="64">
        <v>46038</v>
      </c>
      <c r="K100" s="59">
        <v>1</v>
      </c>
      <c r="L100" s="65">
        <v>6985.94</v>
      </c>
      <c r="M100" s="65">
        <v>0</v>
      </c>
      <c r="N100" s="65">
        <v>0</v>
      </c>
      <c r="O100" s="65">
        <v>6985.94</v>
      </c>
      <c r="P100" s="64">
        <v>46044</v>
      </c>
      <c r="Q100" s="66">
        <v>385</v>
      </c>
      <c r="R100" s="67">
        <v>6985.9400000000005</v>
      </c>
      <c r="S100" s="67">
        <v>796.94</v>
      </c>
      <c r="T100" s="67">
        <v>6189</v>
      </c>
      <c r="U100" s="68"/>
      <c r="V100" s="69" t="str">
        <f>VLOOKUP(H100,'CATEGORIZAÇÃO PARA PUBLICAÇÃO'!$A$1:$C$101,3,FALSE)</f>
        <v>LOCAÇÕES</v>
      </c>
    </row>
    <row r="101" spans="1:22" ht="69.95" customHeight="1">
      <c r="A101" s="58">
        <v>1441</v>
      </c>
      <c r="B101" s="59">
        <v>1440011</v>
      </c>
      <c r="C101" s="59" t="s">
        <v>107</v>
      </c>
      <c r="D101" s="59" t="s">
        <v>68</v>
      </c>
      <c r="E101" s="60">
        <v>32734751615</v>
      </c>
      <c r="F101" s="61" t="str">
        <f t="shared" si="0"/>
        <v>327.***.***-15</v>
      </c>
      <c r="G101" s="62" t="s">
        <v>265</v>
      </c>
      <c r="H101" s="59">
        <v>3611</v>
      </c>
      <c r="I101" s="63" t="s">
        <v>70</v>
      </c>
      <c r="J101" s="64">
        <v>46038</v>
      </c>
      <c r="K101" s="59">
        <v>1</v>
      </c>
      <c r="L101" s="65">
        <v>6159.34</v>
      </c>
      <c r="M101" s="65">
        <v>0</v>
      </c>
      <c r="N101" s="65">
        <v>0</v>
      </c>
      <c r="O101" s="65">
        <v>6159.34</v>
      </c>
      <c r="P101" s="64">
        <v>46044</v>
      </c>
      <c r="Q101" s="66">
        <v>389</v>
      </c>
      <c r="R101" s="67">
        <v>6159.34</v>
      </c>
      <c r="S101" s="67">
        <v>459.58</v>
      </c>
      <c r="T101" s="67">
        <v>5699.76</v>
      </c>
      <c r="U101" s="68"/>
      <c r="V101" s="69" t="str">
        <f>VLOOKUP(H101,'CATEGORIZAÇÃO PARA PUBLICAÇÃO'!$A$1:$C$101,3,FALSE)</f>
        <v>LOCAÇÕES</v>
      </c>
    </row>
    <row r="102" spans="1:22" ht="69.95" customHeight="1">
      <c r="A102" s="58">
        <v>1441</v>
      </c>
      <c r="B102" s="59">
        <v>1440011</v>
      </c>
      <c r="C102" s="59" t="s">
        <v>266</v>
      </c>
      <c r="D102" s="59" t="s">
        <v>68</v>
      </c>
      <c r="E102" s="60">
        <v>22068043000141</v>
      </c>
      <c r="F102" s="61">
        <f t="shared" si="0"/>
        <v>22068043000141</v>
      </c>
      <c r="G102" s="62" t="s">
        <v>267</v>
      </c>
      <c r="H102" s="59">
        <v>3920</v>
      </c>
      <c r="I102" s="63" t="s">
        <v>70</v>
      </c>
      <c r="J102" s="64">
        <v>46038</v>
      </c>
      <c r="K102" s="59">
        <v>1</v>
      </c>
      <c r="L102" s="65">
        <v>8772.93</v>
      </c>
      <c r="M102" s="65">
        <v>0</v>
      </c>
      <c r="N102" s="65">
        <v>0</v>
      </c>
      <c r="O102" s="65">
        <v>8772.93</v>
      </c>
      <c r="P102" s="64">
        <v>46041</v>
      </c>
      <c r="Q102" s="66">
        <v>280</v>
      </c>
      <c r="R102" s="67">
        <v>8772.93</v>
      </c>
      <c r="S102" s="67">
        <v>421.1</v>
      </c>
      <c r="T102" s="67">
        <v>8351.83</v>
      </c>
      <c r="U102" s="68"/>
      <c r="V102" s="69" t="str">
        <f>VLOOKUP(H102,'CATEGORIZAÇÃO PARA PUBLICAÇÃO'!$A$1:$C$101,3,FALSE)</f>
        <v>LOCAÇÕES</v>
      </c>
    </row>
    <row r="103" spans="1:22" ht="69.95" customHeight="1">
      <c r="A103" s="58">
        <v>1441</v>
      </c>
      <c r="B103" s="59">
        <v>1440011</v>
      </c>
      <c r="C103" s="59" t="s">
        <v>268</v>
      </c>
      <c r="D103" s="59" t="s">
        <v>68</v>
      </c>
      <c r="E103" s="60">
        <v>89330994687</v>
      </c>
      <c r="F103" s="61" t="str">
        <f t="shared" si="0"/>
        <v>893.***.***-87</v>
      </c>
      <c r="G103" s="62" t="s">
        <v>269</v>
      </c>
      <c r="H103" s="59">
        <v>3611</v>
      </c>
      <c r="I103" s="63" t="s">
        <v>70</v>
      </c>
      <c r="J103" s="64">
        <v>46038</v>
      </c>
      <c r="K103" s="59">
        <v>1</v>
      </c>
      <c r="L103" s="65">
        <v>4056.31</v>
      </c>
      <c r="M103" s="65">
        <v>0</v>
      </c>
      <c r="N103" s="65">
        <v>0</v>
      </c>
      <c r="O103" s="65">
        <v>4056.31</v>
      </c>
      <c r="P103" s="64">
        <v>46044</v>
      </c>
      <c r="Q103" s="66">
        <v>377</v>
      </c>
      <c r="R103" s="67">
        <v>4056.31</v>
      </c>
      <c r="S103" s="67">
        <v>0</v>
      </c>
      <c r="T103" s="67">
        <v>4056.31</v>
      </c>
      <c r="U103" s="68"/>
      <c r="V103" s="69" t="str">
        <f>VLOOKUP(H103,'CATEGORIZAÇÃO PARA PUBLICAÇÃO'!$A$1:$C$101,3,FALSE)</f>
        <v>LOCAÇÕES</v>
      </c>
    </row>
    <row r="104" spans="1:22" ht="69.95" customHeight="1">
      <c r="A104" s="58">
        <v>1441</v>
      </c>
      <c r="B104" s="59">
        <v>1440011</v>
      </c>
      <c r="C104" s="59" t="s">
        <v>270</v>
      </c>
      <c r="D104" s="59" t="s">
        <v>68</v>
      </c>
      <c r="E104" s="60">
        <v>62895958653</v>
      </c>
      <c r="F104" s="61" t="str">
        <f t="shared" si="0"/>
        <v>628.***.***-53</v>
      </c>
      <c r="G104" s="62" t="s">
        <v>271</v>
      </c>
      <c r="H104" s="59">
        <v>3611</v>
      </c>
      <c r="I104" s="63" t="s">
        <v>70</v>
      </c>
      <c r="J104" s="64">
        <v>46038</v>
      </c>
      <c r="K104" s="59">
        <v>1</v>
      </c>
      <c r="L104" s="65">
        <v>1552.3</v>
      </c>
      <c r="M104" s="65">
        <v>0</v>
      </c>
      <c r="N104" s="65">
        <v>0</v>
      </c>
      <c r="O104" s="65">
        <v>1552.3</v>
      </c>
      <c r="P104" s="64">
        <v>46043</v>
      </c>
      <c r="Q104" s="66">
        <v>334</v>
      </c>
      <c r="R104" s="67">
        <v>1552.3</v>
      </c>
      <c r="S104" s="67">
        <v>0</v>
      </c>
      <c r="T104" s="67">
        <v>1552.3</v>
      </c>
      <c r="U104" s="68"/>
      <c r="V104" s="69" t="str">
        <f>VLOOKUP(H104,'CATEGORIZAÇÃO PARA PUBLICAÇÃO'!$A$1:$C$101,3,FALSE)</f>
        <v>LOCAÇÕES</v>
      </c>
    </row>
    <row r="105" spans="1:22" ht="69.95" customHeight="1">
      <c r="A105" s="58">
        <v>1441</v>
      </c>
      <c r="B105" s="59">
        <v>1440011</v>
      </c>
      <c r="C105" s="59" t="s">
        <v>272</v>
      </c>
      <c r="D105" s="59" t="s">
        <v>68</v>
      </c>
      <c r="E105" s="60">
        <v>62897306653</v>
      </c>
      <c r="F105" s="61" t="str">
        <f t="shared" si="0"/>
        <v>628.***.***-53</v>
      </c>
      <c r="G105" s="62" t="s">
        <v>273</v>
      </c>
      <c r="H105" s="59">
        <v>3611</v>
      </c>
      <c r="I105" s="63" t="s">
        <v>70</v>
      </c>
      <c r="J105" s="64">
        <v>46038</v>
      </c>
      <c r="K105" s="59">
        <v>1</v>
      </c>
      <c r="L105" s="65">
        <v>1552.31</v>
      </c>
      <c r="M105" s="65">
        <v>0</v>
      </c>
      <c r="N105" s="65">
        <v>0</v>
      </c>
      <c r="O105" s="65">
        <v>1552.31</v>
      </c>
      <c r="P105" s="64">
        <v>46043</v>
      </c>
      <c r="Q105" s="66">
        <v>335</v>
      </c>
      <c r="R105" s="67">
        <v>1552.31</v>
      </c>
      <c r="S105" s="67">
        <v>0</v>
      </c>
      <c r="T105" s="67">
        <v>1552.31</v>
      </c>
      <c r="U105" s="68"/>
      <c r="V105" s="69" t="str">
        <f>VLOOKUP(H105,'CATEGORIZAÇÃO PARA PUBLICAÇÃO'!$A$1:$C$101,3,FALSE)</f>
        <v>LOCAÇÕES</v>
      </c>
    </row>
    <row r="106" spans="1:22" ht="69.95" customHeight="1">
      <c r="A106" s="58">
        <v>1441</v>
      </c>
      <c r="B106" s="59">
        <v>1440011</v>
      </c>
      <c r="C106" s="59" t="s">
        <v>274</v>
      </c>
      <c r="D106" s="59" t="s">
        <v>68</v>
      </c>
      <c r="E106" s="60">
        <v>54565707691</v>
      </c>
      <c r="F106" s="61" t="str">
        <f t="shared" si="0"/>
        <v>545.***.***-91</v>
      </c>
      <c r="G106" s="62" t="s">
        <v>275</v>
      </c>
      <c r="H106" s="59">
        <v>3611</v>
      </c>
      <c r="I106" s="63" t="s">
        <v>70</v>
      </c>
      <c r="J106" s="64">
        <v>46038</v>
      </c>
      <c r="K106" s="59">
        <v>1</v>
      </c>
      <c r="L106" s="65">
        <v>1552.3</v>
      </c>
      <c r="M106" s="65">
        <v>0</v>
      </c>
      <c r="N106" s="65">
        <v>0</v>
      </c>
      <c r="O106" s="65">
        <v>1552.3</v>
      </c>
      <c r="P106" s="64">
        <v>46043</v>
      </c>
      <c r="Q106" s="66">
        <v>333</v>
      </c>
      <c r="R106" s="67">
        <v>1552.3</v>
      </c>
      <c r="S106" s="67">
        <v>0</v>
      </c>
      <c r="T106" s="67">
        <v>1552.3</v>
      </c>
      <c r="U106" s="68"/>
      <c r="V106" s="69" t="str">
        <f>VLOOKUP(H106,'CATEGORIZAÇÃO PARA PUBLICAÇÃO'!$A$1:$C$101,3,FALSE)</f>
        <v>LOCAÇÕES</v>
      </c>
    </row>
    <row r="107" spans="1:22" ht="69.95" customHeight="1">
      <c r="A107" s="58">
        <v>1441</v>
      </c>
      <c r="B107" s="59">
        <v>1440011</v>
      </c>
      <c r="C107" s="59" t="s">
        <v>276</v>
      </c>
      <c r="D107" s="59" t="s">
        <v>68</v>
      </c>
      <c r="E107" s="60">
        <v>24046590653</v>
      </c>
      <c r="F107" s="61" t="str">
        <f t="shared" si="0"/>
        <v>240.***.***-53</v>
      </c>
      <c r="G107" s="62" t="s">
        <v>277</v>
      </c>
      <c r="H107" s="59">
        <v>3611</v>
      </c>
      <c r="I107" s="63" t="s">
        <v>70</v>
      </c>
      <c r="J107" s="64">
        <v>46038</v>
      </c>
      <c r="K107" s="59">
        <v>1</v>
      </c>
      <c r="L107" s="65">
        <v>6666.9</v>
      </c>
      <c r="M107" s="65">
        <v>0</v>
      </c>
      <c r="N107" s="65">
        <v>0</v>
      </c>
      <c r="O107" s="65">
        <v>6666.9</v>
      </c>
      <c r="P107" s="64">
        <v>46044</v>
      </c>
      <c r="Q107" s="66">
        <v>391</v>
      </c>
      <c r="R107" s="67">
        <v>6666.9</v>
      </c>
      <c r="S107" s="67">
        <v>666.73</v>
      </c>
      <c r="T107" s="67">
        <v>6000.17</v>
      </c>
      <c r="U107" s="68"/>
      <c r="V107" s="69" t="str">
        <f>VLOOKUP(H107,'CATEGORIZAÇÃO PARA PUBLICAÇÃO'!$A$1:$C$101,3,FALSE)</f>
        <v>LOCAÇÕES</v>
      </c>
    </row>
    <row r="108" spans="1:22" ht="69.95" customHeight="1">
      <c r="A108" s="58">
        <v>1441</v>
      </c>
      <c r="B108" s="59">
        <v>1440011</v>
      </c>
      <c r="C108" s="59" t="s">
        <v>278</v>
      </c>
      <c r="D108" s="59" t="s">
        <v>68</v>
      </c>
      <c r="E108" s="60">
        <v>12104191653</v>
      </c>
      <c r="F108" s="61" t="str">
        <f t="shared" si="0"/>
        <v>121.***.***-53</v>
      </c>
      <c r="G108" s="62" t="s">
        <v>279</v>
      </c>
      <c r="H108" s="59">
        <v>3611</v>
      </c>
      <c r="I108" s="63" t="s">
        <v>70</v>
      </c>
      <c r="J108" s="64">
        <v>46038</v>
      </c>
      <c r="K108" s="59">
        <v>1</v>
      </c>
      <c r="L108" s="65">
        <v>12899.52</v>
      </c>
      <c r="M108" s="65">
        <v>0</v>
      </c>
      <c r="N108" s="65">
        <v>0</v>
      </c>
      <c r="O108" s="65">
        <v>12899.52</v>
      </c>
      <c r="P108" s="64">
        <v>46043</v>
      </c>
      <c r="Q108" s="66">
        <v>358</v>
      </c>
      <c r="R108" s="67">
        <v>12899.52</v>
      </c>
      <c r="S108" s="67">
        <v>2471.66</v>
      </c>
      <c r="T108" s="67">
        <v>10427.86</v>
      </c>
      <c r="U108" s="68"/>
      <c r="V108" s="69" t="str">
        <f>VLOOKUP(H108,'CATEGORIZAÇÃO PARA PUBLICAÇÃO'!$A$1:$C$101,3,FALSE)</f>
        <v>LOCAÇÕES</v>
      </c>
    </row>
    <row r="109" spans="1:22" ht="69.95" customHeight="1">
      <c r="A109" s="58">
        <v>1441</v>
      </c>
      <c r="B109" s="59">
        <v>1440011</v>
      </c>
      <c r="C109" s="59" t="s">
        <v>280</v>
      </c>
      <c r="D109" s="59" t="s">
        <v>68</v>
      </c>
      <c r="E109" s="60">
        <v>4858733629</v>
      </c>
      <c r="F109" s="61" t="str">
        <f t="shared" si="0"/>
        <v>485.***.***-29</v>
      </c>
      <c r="G109" s="62" t="s">
        <v>281</v>
      </c>
      <c r="H109" s="59">
        <v>3611</v>
      </c>
      <c r="I109" s="63" t="s">
        <v>70</v>
      </c>
      <c r="J109" s="64">
        <v>46038</v>
      </c>
      <c r="K109" s="59">
        <v>1</v>
      </c>
      <c r="L109" s="65">
        <v>2603.0300000000002</v>
      </c>
      <c r="M109" s="65">
        <v>0</v>
      </c>
      <c r="N109" s="65">
        <v>0</v>
      </c>
      <c r="O109" s="65">
        <v>2603.0300000000002</v>
      </c>
      <c r="P109" s="64">
        <v>46043</v>
      </c>
      <c r="Q109" s="66">
        <v>343</v>
      </c>
      <c r="R109" s="67">
        <v>2603.0300000000002</v>
      </c>
      <c r="S109" s="67">
        <v>0</v>
      </c>
      <c r="T109" s="67">
        <v>2603.0300000000002</v>
      </c>
      <c r="U109" s="68"/>
      <c r="V109" s="69" t="str">
        <f>VLOOKUP(H109,'CATEGORIZAÇÃO PARA PUBLICAÇÃO'!$A$1:$C$101,3,FALSE)</f>
        <v>LOCAÇÕES</v>
      </c>
    </row>
    <row r="110" spans="1:22" ht="69.95" customHeight="1">
      <c r="A110" s="58">
        <v>1441</v>
      </c>
      <c r="B110" s="59">
        <v>1440011</v>
      </c>
      <c r="C110" s="59" t="s">
        <v>282</v>
      </c>
      <c r="D110" s="59" t="s">
        <v>68</v>
      </c>
      <c r="E110" s="60">
        <v>58352910604</v>
      </c>
      <c r="F110" s="61" t="str">
        <f t="shared" si="0"/>
        <v>583.***.***-04</v>
      </c>
      <c r="G110" s="62" t="s">
        <v>283</v>
      </c>
      <c r="H110" s="59">
        <v>3611</v>
      </c>
      <c r="I110" s="63" t="s">
        <v>70</v>
      </c>
      <c r="J110" s="64">
        <v>46038</v>
      </c>
      <c r="K110" s="59">
        <v>1</v>
      </c>
      <c r="L110" s="65">
        <v>6985.94</v>
      </c>
      <c r="M110" s="65">
        <v>0</v>
      </c>
      <c r="N110" s="65">
        <v>0</v>
      </c>
      <c r="O110" s="65">
        <v>6985.94</v>
      </c>
      <c r="P110" s="64">
        <v>46044</v>
      </c>
      <c r="Q110" s="66">
        <v>386</v>
      </c>
      <c r="R110" s="67">
        <v>6985.9400000000005</v>
      </c>
      <c r="S110" s="67">
        <v>796.94</v>
      </c>
      <c r="T110" s="67">
        <v>6189</v>
      </c>
      <c r="U110" s="68"/>
      <c r="V110" s="69" t="str">
        <f>VLOOKUP(H110,'CATEGORIZAÇÃO PARA PUBLICAÇÃO'!$A$1:$C$101,3,FALSE)</f>
        <v>LOCAÇÕES</v>
      </c>
    </row>
    <row r="111" spans="1:22" ht="69.95" customHeight="1">
      <c r="A111" s="58">
        <v>1441</v>
      </c>
      <c r="B111" s="59">
        <v>1440011</v>
      </c>
      <c r="C111" s="59" t="s">
        <v>284</v>
      </c>
      <c r="D111" s="59" t="s">
        <v>68</v>
      </c>
      <c r="E111" s="60">
        <v>96572523691</v>
      </c>
      <c r="F111" s="61" t="str">
        <f t="shared" si="0"/>
        <v>965.***.***-91</v>
      </c>
      <c r="G111" s="62" t="s">
        <v>285</v>
      </c>
      <c r="H111" s="59">
        <v>3611</v>
      </c>
      <c r="I111" s="63" t="s">
        <v>70</v>
      </c>
      <c r="J111" s="64">
        <v>46038</v>
      </c>
      <c r="K111" s="59">
        <v>1</v>
      </c>
      <c r="L111" s="65">
        <v>9374.2199999999993</v>
      </c>
      <c r="M111" s="65">
        <v>0</v>
      </c>
      <c r="N111" s="65">
        <v>0</v>
      </c>
      <c r="O111" s="65">
        <v>9374.2199999999993</v>
      </c>
      <c r="P111" s="64">
        <v>46044</v>
      </c>
      <c r="Q111" s="66">
        <v>374</v>
      </c>
      <c r="R111" s="67">
        <v>9374.2200000000012</v>
      </c>
      <c r="S111" s="67">
        <v>1502.2</v>
      </c>
      <c r="T111" s="67">
        <v>7872.0200000000013</v>
      </c>
      <c r="U111" s="68"/>
      <c r="V111" s="69" t="str">
        <f>VLOOKUP(H111,'CATEGORIZAÇÃO PARA PUBLICAÇÃO'!$A$1:$C$101,3,FALSE)</f>
        <v>LOCAÇÕES</v>
      </c>
    </row>
    <row r="112" spans="1:22" ht="69.95" customHeight="1">
      <c r="A112" s="58">
        <v>1441</v>
      </c>
      <c r="B112" s="59">
        <v>1440011</v>
      </c>
      <c r="C112" s="59" t="s">
        <v>286</v>
      </c>
      <c r="D112" s="59" t="s">
        <v>68</v>
      </c>
      <c r="E112" s="60">
        <v>16618025672</v>
      </c>
      <c r="F112" s="61" t="str">
        <f t="shared" si="0"/>
        <v>166.***.***-72</v>
      </c>
      <c r="G112" s="62" t="s">
        <v>287</v>
      </c>
      <c r="H112" s="59">
        <v>3611</v>
      </c>
      <c r="I112" s="63" t="s">
        <v>70</v>
      </c>
      <c r="J112" s="64">
        <v>46038</v>
      </c>
      <c r="K112" s="59">
        <v>1</v>
      </c>
      <c r="L112" s="65">
        <v>3698.77</v>
      </c>
      <c r="M112" s="65">
        <v>0</v>
      </c>
      <c r="N112" s="65">
        <v>0</v>
      </c>
      <c r="O112" s="65">
        <v>3698.77</v>
      </c>
      <c r="P112" s="64">
        <v>46043</v>
      </c>
      <c r="Q112" s="66">
        <v>339</v>
      </c>
      <c r="R112" s="67">
        <v>3698.77</v>
      </c>
      <c r="S112" s="67">
        <v>0</v>
      </c>
      <c r="T112" s="67">
        <v>3698.77</v>
      </c>
      <c r="U112" s="68"/>
      <c r="V112" s="69" t="str">
        <f>VLOOKUP(H112,'CATEGORIZAÇÃO PARA PUBLICAÇÃO'!$A$1:$C$101,3,FALSE)</f>
        <v>LOCAÇÕES</v>
      </c>
    </row>
    <row r="113" spans="1:22" ht="69.95" customHeight="1">
      <c r="A113" s="58">
        <v>1441</v>
      </c>
      <c r="B113" s="59">
        <v>1440011</v>
      </c>
      <c r="C113" s="59" t="s">
        <v>288</v>
      </c>
      <c r="D113" s="59" t="s">
        <v>68</v>
      </c>
      <c r="E113" s="60">
        <v>20660570610</v>
      </c>
      <c r="F113" s="61" t="str">
        <f t="shared" si="0"/>
        <v>206.***.***-10</v>
      </c>
      <c r="G113" s="62" t="s">
        <v>289</v>
      </c>
      <c r="H113" s="59">
        <v>3611</v>
      </c>
      <c r="I113" s="63" t="s">
        <v>70</v>
      </c>
      <c r="J113" s="64">
        <v>46038</v>
      </c>
      <c r="K113" s="59">
        <v>1</v>
      </c>
      <c r="L113" s="65">
        <v>13721.82</v>
      </c>
      <c r="M113" s="65">
        <v>0</v>
      </c>
      <c r="N113" s="65">
        <v>0</v>
      </c>
      <c r="O113" s="65">
        <v>13721.82</v>
      </c>
      <c r="P113" s="64">
        <v>46043</v>
      </c>
      <c r="Q113" s="66">
        <v>359</v>
      </c>
      <c r="R113" s="67">
        <v>13721.82</v>
      </c>
      <c r="S113" s="67">
        <v>2697.79</v>
      </c>
      <c r="T113" s="67">
        <v>11024.029999999999</v>
      </c>
      <c r="U113" s="68"/>
      <c r="V113" s="69" t="str">
        <f>VLOOKUP(H113,'CATEGORIZAÇÃO PARA PUBLICAÇÃO'!$A$1:$C$101,3,FALSE)</f>
        <v>LOCAÇÕES</v>
      </c>
    </row>
    <row r="114" spans="1:22" ht="69.95" customHeight="1">
      <c r="A114" s="58">
        <v>1441</v>
      </c>
      <c r="B114" s="59">
        <v>1440011</v>
      </c>
      <c r="C114" s="59" t="s">
        <v>290</v>
      </c>
      <c r="D114" s="59" t="s">
        <v>68</v>
      </c>
      <c r="E114" s="60">
        <v>10212674650</v>
      </c>
      <c r="F114" s="61" t="str">
        <f t="shared" si="0"/>
        <v>102.***.***-50</v>
      </c>
      <c r="G114" s="62" t="s">
        <v>291</v>
      </c>
      <c r="H114" s="59">
        <v>3611</v>
      </c>
      <c r="I114" s="63" t="s">
        <v>70</v>
      </c>
      <c r="J114" s="64">
        <v>46038</v>
      </c>
      <c r="K114" s="59">
        <v>1</v>
      </c>
      <c r="L114" s="65">
        <v>3977.87</v>
      </c>
      <c r="M114" s="65">
        <v>0</v>
      </c>
      <c r="N114" s="65">
        <v>0</v>
      </c>
      <c r="O114" s="65">
        <v>3977.87</v>
      </c>
      <c r="P114" s="64">
        <v>46044</v>
      </c>
      <c r="Q114" s="66">
        <v>392</v>
      </c>
      <c r="R114" s="67">
        <v>3977.87</v>
      </c>
      <c r="S114" s="67">
        <v>0</v>
      </c>
      <c r="T114" s="67">
        <v>3977.87</v>
      </c>
      <c r="U114" s="68"/>
      <c r="V114" s="69" t="str">
        <f>VLOOKUP(H114,'CATEGORIZAÇÃO PARA PUBLICAÇÃO'!$A$1:$C$101,3,FALSE)</f>
        <v>LOCAÇÕES</v>
      </c>
    </row>
    <row r="115" spans="1:22" ht="69.95" customHeight="1">
      <c r="A115" s="58">
        <v>1441</v>
      </c>
      <c r="B115" s="59">
        <v>1440011</v>
      </c>
      <c r="C115" s="59" t="s">
        <v>292</v>
      </c>
      <c r="D115" s="59" t="s">
        <v>68</v>
      </c>
      <c r="E115" s="60">
        <v>62297406649</v>
      </c>
      <c r="F115" s="61" t="str">
        <f t="shared" si="0"/>
        <v>622.***.***-49</v>
      </c>
      <c r="G115" s="62" t="s">
        <v>293</v>
      </c>
      <c r="H115" s="59">
        <v>3611</v>
      </c>
      <c r="I115" s="63" t="s">
        <v>70</v>
      </c>
      <c r="J115" s="64">
        <v>46038</v>
      </c>
      <c r="K115" s="59">
        <v>1</v>
      </c>
      <c r="L115" s="65">
        <v>1955.33</v>
      </c>
      <c r="M115" s="65">
        <v>0</v>
      </c>
      <c r="N115" s="65">
        <v>0</v>
      </c>
      <c r="O115" s="65">
        <v>1955.33</v>
      </c>
      <c r="P115" s="64">
        <v>46043</v>
      </c>
      <c r="Q115" s="66">
        <v>351</v>
      </c>
      <c r="R115" s="67">
        <v>1955.33</v>
      </c>
      <c r="S115" s="67">
        <v>0</v>
      </c>
      <c r="T115" s="67">
        <v>1955.33</v>
      </c>
      <c r="U115" s="68"/>
      <c r="V115" s="69" t="str">
        <f>VLOOKUP(H115,'CATEGORIZAÇÃO PARA PUBLICAÇÃO'!$A$1:$C$101,3,FALSE)</f>
        <v>LOCAÇÕES</v>
      </c>
    </row>
    <row r="116" spans="1:22" ht="69.95" customHeight="1">
      <c r="A116" s="58">
        <v>1441</v>
      </c>
      <c r="B116" s="59">
        <v>1440011</v>
      </c>
      <c r="C116" s="59" t="s">
        <v>294</v>
      </c>
      <c r="D116" s="59" t="s">
        <v>68</v>
      </c>
      <c r="E116" s="60">
        <v>98321560687</v>
      </c>
      <c r="F116" s="61" t="str">
        <f t="shared" si="0"/>
        <v>983.***.***-87</v>
      </c>
      <c r="G116" s="62" t="s">
        <v>295</v>
      </c>
      <c r="H116" s="59">
        <v>3611</v>
      </c>
      <c r="I116" s="63" t="s">
        <v>70</v>
      </c>
      <c r="J116" s="64">
        <v>46038</v>
      </c>
      <c r="K116" s="59">
        <v>1</v>
      </c>
      <c r="L116" s="65">
        <v>3480.75</v>
      </c>
      <c r="M116" s="65">
        <v>0</v>
      </c>
      <c r="N116" s="65">
        <v>0</v>
      </c>
      <c r="O116" s="65">
        <v>3480.75</v>
      </c>
      <c r="P116" s="64">
        <v>46043</v>
      </c>
      <c r="Q116" s="66">
        <v>361</v>
      </c>
      <c r="R116" s="67">
        <v>3480.75</v>
      </c>
      <c r="S116" s="67">
        <v>0</v>
      </c>
      <c r="T116" s="67">
        <v>3480.75</v>
      </c>
      <c r="U116" s="68"/>
      <c r="V116" s="69" t="str">
        <f>VLOOKUP(H116,'CATEGORIZAÇÃO PARA PUBLICAÇÃO'!$A$1:$C$101,3,FALSE)</f>
        <v>LOCAÇÕES</v>
      </c>
    </row>
    <row r="117" spans="1:22" ht="69.95" customHeight="1">
      <c r="A117" s="58">
        <v>1441</v>
      </c>
      <c r="B117" s="59">
        <v>1440011</v>
      </c>
      <c r="C117" s="59" t="s">
        <v>296</v>
      </c>
      <c r="D117" s="59" t="s">
        <v>68</v>
      </c>
      <c r="E117" s="60">
        <v>56653212653</v>
      </c>
      <c r="F117" s="61" t="str">
        <f t="shared" si="0"/>
        <v>566.***.***-53</v>
      </c>
      <c r="G117" s="62" t="s">
        <v>297</v>
      </c>
      <c r="H117" s="59">
        <v>3611</v>
      </c>
      <c r="I117" s="63" t="s">
        <v>70</v>
      </c>
      <c r="J117" s="64">
        <v>46038</v>
      </c>
      <c r="K117" s="59">
        <v>1</v>
      </c>
      <c r="L117" s="65">
        <v>2109.8200000000002</v>
      </c>
      <c r="M117" s="65">
        <v>0</v>
      </c>
      <c r="N117" s="65">
        <v>0</v>
      </c>
      <c r="O117" s="65">
        <v>2109.8200000000002</v>
      </c>
      <c r="P117" s="64">
        <v>46043</v>
      </c>
      <c r="Q117" s="66">
        <v>353</v>
      </c>
      <c r="R117" s="67">
        <v>2109.8200000000002</v>
      </c>
      <c r="S117" s="67">
        <v>0</v>
      </c>
      <c r="T117" s="67">
        <v>2109.8200000000002</v>
      </c>
      <c r="U117" s="68"/>
      <c r="V117" s="69" t="str">
        <f>VLOOKUP(H117,'CATEGORIZAÇÃO PARA PUBLICAÇÃO'!$A$1:$C$101,3,FALSE)</f>
        <v>LOCAÇÕES</v>
      </c>
    </row>
    <row r="118" spans="1:22" ht="69.95" customHeight="1">
      <c r="A118" s="58">
        <v>1441</v>
      </c>
      <c r="B118" s="59">
        <v>1440011</v>
      </c>
      <c r="C118" s="59" t="s">
        <v>298</v>
      </c>
      <c r="D118" s="59" t="s">
        <v>68</v>
      </c>
      <c r="E118" s="60">
        <v>59424451687</v>
      </c>
      <c r="F118" s="61" t="str">
        <f t="shared" si="0"/>
        <v>594.***.***-87</v>
      </c>
      <c r="G118" s="62" t="s">
        <v>299</v>
      </c>
      <c r="H118" s="59">
        <v>3611</v>
      </c>
      <c r="I118" s="63" t="s">
        <v>70</v>
      </c>
      <c r="J118" s="64">
        <v>46038</v>
      </c>
      <c r="K118" s="59">
        <v>1</v>
      </c>
      <c r="L118" s="65">
        <v>3239.75</v>
      </c>
      <c r="M118" s="65">
        <v>0</v>
      </c>
      <c r="N118" s="65">
        <v>0</v>
      </c>
      <c r="O118" s="65">
        <v>3239.75</v>
      </c>
      <c r="P118" s="64">
        <v>46043</v>
      </c>
      <c r="Q118" s="66">
        <v>348</v>
      </c>
      <c r="R118" s="67">
        <v>3239.75</v>
      </c>
      <c r="S118" s="67">
        <v>0</v>
      </c>
      <c r="T118" s="67">
        <v>3239.75</v>
      </c>
      <c r="U118" s="68"/>
      <c r="V118" s="69" t="str">
        <f>VLOOKUP(H118,'CATEGORIZAÇÃO PARA PUBLICAÇÃO'!$A$1:$C$101,3,FALSE)</f>
        <v>LOCAÇÕES</v>
      </c>
    </row>
    <row r="119" spans="1:22" ht="69.95" customHeight="1">
      <c r="A119" s="58">
        <v>1441</v>
      </c>
      <c r="B119" s="59">
        <v>1440011</v>
      </c>
      <c r="C119" s="59" t="s">
        <v>300</v>
      </c>
      <c r="D119" s="59" t="s">
        <v>68</v>
      </c>
      <c r="E119" s="60">
        <v>69209960653</v>
      </c>
      <c r="F119" s="61" t="str">
        <f t="shared" si="0"/>
        <v>692.***.***-53</v>
      </c>
      <c r="G119" s="62" t="s">
        <v>301</v>
      </c>
      <c r="H119" s="59">
        <v>3611</v>
      </c>
      <c r="I119" s="63" t="s">
        <v>70</v>
      </c>
      <c r="J119" s="64">
        <v>46038</v>
      </c>
      <c r="K119" s="59">
        <v>1</v>
      </c>
      <c r="L119" s="65">
        <v>2113.3200000000002</v>
      </c>
      <c r="M119" s="65">
        <v>0</v>
      </c>
      <c r="N119" s="65">
        <v>0</v>
      </c>
      <c r="O119" s="65">
        <v>2113.3200000000002</v>
      </c>
      <c r="P119" s="64">
        <v>46043</v>
      </c>
      <c r="Q119" s="66">
        <v>344</v>
      </c>
      <c r="R119" s="67">
        <v>2113.3200000000002</v>
      </c>
      <c r="S119" s="67">
        <v>0</v>
      </c>
      <c r="T119" s="67">
        <v>2113.3200000000002</v>
      </c>
      <c r="U119" s="68"/>
      <c r="V119" s="69" t="str">
        <f>VLOOKUP(H119,'CATEGORIZAÇÃO PARA PUBLICAÇÃO'!$A$1:$C$101,3,FALSE)</f>
        <v>LOCAÇÕES</v>
      </c>
    </row>
    <row r="120" spans="1:22" ht="69.95" customHeight="1">
      <c r="A120" s="58">
        <v>1441</v>
      </c>
      <c r="B120" s="59">
        <v>1440011</v>
      </c>
      <c r="C120" s="59" t="s">
        <v>302</v>
      </c>
      <c r="D120" s="59" t="s">
        <v>68</v>
      </c>
      <c r="E120" s="60">
        <v>94454981604</v>
      </c>
      <c r="F120" s="61" t="str">
        <f t="shared" si="0"/>
        <v>944.***.***-04</v>
      </c>
      <c r="G120" s="62" t="s">
        <v>303</v>
      </c>
      <c r="H120" s="59">
        <v>3611</v>
      </c>
      <c r="I120" s="63" t="s">
        <v>70</v>
      </c>
      <c r="J120" s="64">
        <v>46038</v>
      </c>
      <c r="K120" s="59">
        <v>1</v>
      </c>
      <c r="L120" s="65">
        <v>17000</v>
      </c>
      <c r="M120" s="65">
        <v>0</v>
      </c>
      <c r="N120" s="65">
        <v>0</v>
      </c>
      <c r="O120" s="65">
        <v>17000</v>
      </c>
      <c r="P120" s="64">
        <v>46043</v>
      </c>
      <c r="Q120" s="66">
        <v>349</v>
      </c>
      <c r="R120" s="67">
        <v>17000</v>
      </c>
      <c r="S120" s="67">
        <v>3599.29</v>
      </c>
      <c r="T120" s="67">
        <v>13400.71</v>
      </c>
      <c r="U120" s="68"/>
      <c r="V120" s="69" t="str">
        <f>VLOOKUP(H120,'CATEGORIZAÇÃO PARA PUBLICAÇÃO'!$A$1:$C$101,3,FALSE)</f>
        <v>LOCAÇÕES</v>
      </c>
    </row>
    <row r="121" spans="1:22" ht="69.95" customHeight="1">
      <c r="A121" s="58">
        <v>1441</v>
      </c>
      <c r="B121" s="59">
        <v>1440011</v>
      </c>
      <c r="C121" s="59" t="s">
        <v>304</v>
      </c>
      <c r="D121" s="59" t="s">
        <v>68</v>
      </c>
      <c r="E121" s="60">
        <v>54710693668</v>
      </c>
      <c r="F121" s="61" t="str">
        <f t="shared" si="0"/>
        <v>547.***.***-68</v>
      </c>
      <c r="G121" s="62" t="s">
        <v>305</v>
      </c>
      <c r="H121" s="59">
        <v>3611</v>
      </c>
      <c r="I121" s="63" t="s">
        <v>70</v>
      </c>
      <c r="J121" s="64">
        <v>46038</v>
      </c>
      <c r="K121" s="59">
        <v>1</v>
      </c>
      <c r="L121" s="65">
        <v>9554.1</v>
      </c>
      <c r="M121" s="65">
        <v>0</v>
      </c>
      <c r="N121" s="65">
        <v>0</v>
      </c>
      <c r="O121" s="65">
        <v>9554.1</v>
      </c>
      <c r="P121" s="64">
        <v>46043</v>
      </c>
      <c r="Q121" s="66">
        <v>345</v>
      </c>
      <c r="R121" s="67">
        <v>9554.1</v>
      </c>
      <c r="S121" s="67">
        <v>1551.67</v>
      </c>
      <c r="T121" s="67">
        <v>8002.43</v>
      </c>
      <c r="U121" s="68"/>
      <c r="V121" s="69" t="str">
        <f>VLOOKUP(H121,'CATEGORIZAÇÃO PARA PUBLICAÇÃO'!$A$1:$C$101,3,FALSE)</f>
        <v>LOCAÇÕES</v>
      </c>
    </row>
    <row r="122" spans="1:22" ht="69.95" customHeight="1">
      <c r="A122" s="58">
        <v>1441</v>
      </c>
      <c r="B122" s="59">
        <v>1440011</v>
      </c>
      <c r="C122" s="59" t="s">
        <v>306</v>
      </c>
      <c r="D122" s="59" t="s">
        <v>68</v>
      </c>
      <c r="E122" s="60">
        <v>12964038000163</v>
      </c>
      <c r="F122" s="61">
        <f t="shared" si="0"/>
        <v>12964038000163</v>
      </c>
      <c r="G122" s="62" t="s">
        <v>307</v>
      </c>
      <c r="H122" s="59">
        <v>3920</v>
      </c>
      <c r="I122" s="63" t="s">
        <v>70</v>
      </c>
      <c r="J122" s="64">
        <v>46038</v>
      </c>
      <c r="K122" s="59">
        <v>1</v>
      </c>
      <c r="L122" s="65">
        <v>6528.6</v>
      </c>
      <c r="M122" s="65">
        <v>0</v>
      </c>
      <c r="N122" s="65">
        <v>0</v>
      </c>
      <c r="O122" s="65">
        <v>6528.6</v>
      </c>
      <c r="P122" s="64">
        <v>46042</v>
      </c>
      <c r="Q122" s="66">
        <v>289</v>
      </c>
      <c r="R122" s="67">
        <v>6528.5999999999995</v>
      </c>
      <c r="S122" s="67">
        <v>313.37</v>
      </c>
      <c r="T122" s="67">
        <v>6215.23</v>
      </c>
      <c r="U122" s="68"/>
      <c r="V122" s="69" t="str">
        <f>VLOOKUP(H122,'CATEGORIZAÇÃO PARA PUBLICAÇÃO'!$A$1:$C$101,3,FALSE)</f>
        <v>LOCAÇÕES</v>
      </c>
    </row>
    <row r="123" spans="1:22" ht="69.95" customHeight="1">
      <c r="A123" s="58">
        <v>1441</v>
      </c>
      <c r="B123" s="59">
        <v>1440011</v>
      </c>
      <c r="C123" s="59" t="s">
        <v>308</v>
      </c>
      <c r="D123" s="59" t="s">
        <v>68</v>
      </c>
      <c r="E123" s="60">
        <v>15226019000128</v>
      </c>
      <c r="F123" s="61">
        <f t="shared" si="0"/>
        <v>15226019000128</v>
      </c>
      <c r="G123" s="62" t="s">
        <v>309</v>
      </c>
      <c r="H123" s="59">
        <v>3920</v>
      </c>
      <c r="I123" s="63" t="s">
        <v>70</v>
      </c>
      <c r="J123" s="64">
        <v>46038</v>
      </c>
      <c r="K123" s="59">
        <v>1</v>
      </c>
      <c r="L123" s="65">
        <v>8264.61</v>
      </c>
      <c r="M123" s="65">
        <v>0</v>
      </c>
      <c r="N123" s="65">
        <v>0</v>
      </c>
      <c r="O123" s="65">
        <v>8264.61</v>
      </c>
      <c r="P123" s="64">
        <v>46043</v>
      </c>
      <c r="Q123" s="66">
        <v>329</v>
      </c>
      <c r="R123" s="67">
        <v>8264.61</v>
      </c>
      <c r="S123" s="67">
        <v>1197.06</v>
      </c>
      <c r="T123" s="67">
        <v>7067.5500000000011</v>
      </c>
      <c r="U123" s="68"/>
      <c r="V123" s="69" t="str">
        <f>VLOOKUP(H123,'CATEGORIZAÇÃO PARA PUBLICAÇÃO'!$A$1:$C$101,3,FALSE)</f>
        <v>LOCAÇÕES</v>
      </c>
    </row>
    <row r="124" spans="1:22" ht="69.95" customHeight="1">
      <c r="A124" s="58">
        <v>1441</v>
      </c>
      <c r="B124" s="59">
        <v>1440011</v>
      </c>
      <c r="C124" s="59" t="s">
        <v>310</v>
      </c>
      <c r="D124" s="59" t="s">
        <v>68</v>
      </c>
      <c r="E124" s="60">
        <v>3801004600</v>
      </c>
      <c r="F124" s="61" t="str">
        <f t="shared" si="0"/>
        <v>380.***.***-00</v>
      </c>
      <c r="G124" s="62" t="s">
        <v>311</v>
      </c>
      <c r="H124" s="59">
        <v>3611</v>
      </c>
      <c r="I124" s="63" t="s">
        <v>70</v>
      </c>
      <c r="J124" s="64">
        <v>46038</v>
      </c>
      <c r="K124" s="59">
        <v>1</v>
      </c>
      <c r="L124" s="65">
        <v>3648.03</v>
      </c>
      <c r="M124" s="65">
        <v>0</v>
      </c>
      <c r="N124" s="65">
        <v>0</v>
      </c>
      <c r="O124" s="65">
        <v>3648.03</v>
      </c>
      <c r="P124" s="64">
        <v>46044</v>
      </c>
      <c r="Q124" s="66">
        <v>365</v>
      </c>
      <c r="R124" s="67">
        <v>3648.03</v>
      </c>
      <c r="S124" s="67">
        <v>0</v>
      </c>
      <c r="T124" s="67">
        <v>3648.03</v>
      </c>
      <c r="U124" s="68"/>
      <c r="V124" s="69" t="str">
        <f>VLOOKUP(H124,'CATEGORIZAÇÃO PARA PUBLICAÇÃO'!$A$1:$C$101,3,FALSE)</f>
        <v>LOCAÇÕES</v>
      </c>
    </row>
    <row r="125" spans="1:22" ht="69.95" customHeight="1">
      <c r="A125" s="58">
        <v>1441</v>
      </c>
      <c r="B125" s="59">
        <v>1440011</v>
      </c>
      <c r="C125" s="59" t="s">
        <v>312</v>
      </c>
      <c r="D125" s="59" t="s">
        <v>68</v>
      </c>
      <c r="E125" s="60">
        <v>87992400763</v>
      </c>
      <c r="F125" s="61" t="str">
        <f t="shared" si="0"/>
        <v>879.***.***-63</v>
      </c>
      <c r="G125" s="62" t="s">
        <v>313</v>
      </c>
      <c r="H125" s="59">
        <v>3611</v>
      </c>
      <c r="I125" s="63" t="s">
        <v>70</v>
      </c>
      <c r="J125" s="64">
        <v>46038</v>
      </c>
      <c r="K125" s="59">
        <v>1</v>
      </c>
      <c r="L125" s="65">
        <v>8404.11</v>
      </c>
      <c r="M125" s="65">
        <v>0</v>
      </c>
      <c r="N125" s="65">
        <v>0</v>
      </c>
      <c r="O125" s="65">
        <v>8404.11</v>
      </c>
      <c r="P125" s="64">
        <v>46043</v>
      </c>
      <c r="Q125" s="66">
        <v>332</v>
      </c>
      <c r="R125" s="67">
        <v>8404.11</v>
      </c>
      <c r="S125" s="67">
        <v>1235.42</v>
      </c>
      <c r="T125" s="67">
        <v>7168.6900000000005</v>
      </c>
      <c r="U125" s="68"/>
      <c r="V125" s="69" t="str">
        <f>VLOOKUP(H125,'CATEGORIZAÇÃO PARA PUBLICAÇÃO'!$A$1:$C$101,3,FALSE)</f>
        <v>LOCAÇÕES</v>
      </c>
    </row>
    <row r="126" spans="1:22" ht="69.95" customHeight="1">
      <c r="A126" s="58">
        <v>1441</v>
      </c>
      <c r="B126" s="59">
        <v>1440011</v>
      </c>
      <c r="C126" s="59" t="s">
        <v>314</v>
      </c>
      <c r="D126" s="59" t="s">
        <v>68</v>
      </c>
      <c r="E126" s="60">
        <v>51801027668</v>
      </c>
      <c r="F126" s="61" t="str">
        <f t="shared" si="0"/>
        <v>518.***.***-68</v>
      </c>
      <c r="G126" s="62" t="s">
        <v>315</v>
      </c>
      <c r="H126" s="59">
        <v>3611</v>
      </c>
      <c r="I126" s="63" t="s">
        <v>70</v>
      </c>
      <c r="J126" s="64">
        <v>46038</v>
      </c>
      <c r="K126" s="59">
        <v>1</v>
      </c>
      <c r="L126" s="65">
        <v>5458.84</v>
      </c>
      <c r="M126" s="65">
        <v>0</v>
      </c>
      <c r="N126" s="65">
        <v>0</v>
      </c>
      <c r="O126" s="65">
        <v>5458.84</v>
      </c>
      <c r="P126" s="64">
        <v>46044</v>
      </c>
      <c r="Q126" s="66">
        <v>387</v>
      </c>
      <c r="R126" s="67">
        <v>5458.84</v>
      </c>
      <c r="S126" s="67">
        <v>173.67</v>
      </c>
      <c r="T126" s="67">
        <v>5285.17</v>
      </c>
      <c r="U126" s="68"/>
      <c r="V126" s="69" t="str">
        <f>VLOOKUP(H126,'CATEGORIZAÇÃO PARA PUBLICAÇÃO'!$A$1:$C$101,3,FALSE)</f>
        <v>LOCAÇÕES</v>
      </c>
    </row>
    <row r="127" spans="1:22" ht="69.95" customHeight="1">
      <c r="A127" s="58">
        <v>1441</v>
      </c>
      <c r="B127" s="59">
        <v>1440011</v>
      </c>
      <c r="C127" s="59" t="s">
        <v>316</v>
      </c>
      <c r="D127" s="59" t="s">
        <v>68</v>
      </c>
      <c r="E127" s="60">
        <v>2895180679</v>
      </c>
      <c r="F127" s="61" t="str">
        <f t="shared" si="0"/>
        <v>289.***.***-79</v>
      </c>
      <c r="G127" s="62" t="s">
        <v>317</v>
      </c>
      <c r="H127" s="59">
        <v>3611</v>
      </c>
      <c r="I127" s="63" t="s">
        <v>70</v>
      </c>
      <c r="J127" s="64">
        <v>46038</v>
      </c>
      <c r="K127" s="59">
        <v>1</v>
      </c>
      <c r="L127" s="65">
        <v>5278.01</v>
      </c>
      <c r="M127" s="65">
        <v>0</v>
      </c>
      <c r="N127" s="65">
        <v>0</v>
      </c>
      <c r="O127" s="65">
        <v>5278.01</v>
      </c>
      <c r="P127" s="64">
        <v>46044</v>
      </c>
      <c r="Q127" s="66">
        <v>388</v>
      </c>
      <c r="R127" s="67">
        <v>5278.0099999999993</v>
      </c>
      <c r="S127" s="67">
        <v>99.86</v>
      </c>
      <c r="T127" s="67">
        <v>5178.1499999999996</v>
      </c>
      <c r="U127" s="68"/>
      <c r="V127" s="69" t="str">
        <f>VLOOKUP(H127,'CATEGORIZAÇÃO PARA PUBLICAÇÃO'!$A$1:$C$101,3,FALSE)</f>
        <v>LOCAÇÕES</v>
      </c>
    </row>
    <row r="128" spans="1:22" ht="69.95" customHeight="1">
      <c r="A128" s="58">
        <v>1441</v>
      </c>
      <c r="B128" s="59">
        <v>1440011</v>
      </c>
      <c r="C128" s="59" t="s">
        <v>110</v>
      </c>
      <c r="D128" s="59" t="s">
        <v>68</v>
      </c>
      <c r="E128" s="60">
        <v>95644954668</v>
      </c>
      <c r="F128" s="61" t="str">
        <f t="shared" si="0"/>
        <v>956.***.***-68</v>
      </c>
      <c r="G128" s="62" t="s">
        <v>318</v>
      </c>
      <c r="H128" s="59">
        <v>3611</v>
      </c>
      <c r="I128" s="63" t="s">
        <v>70</v>
      </c>
      <c r="J128" s="64">
        <v>46038</v>
      </c>
      <c r="K128" s="59">
        <v>1</v>
      </c>
      <c r="L128" s="65">
        <v>9985.08</v>
      </c>
      <c r="M128" s="65">
        <v>0</v>
      </c>
      <c r="N128" s="65">
        <v>0</v>
      </c>
      <c r="O128" s="65">
        <v>9985.08</v>
      </c>
      <c r="P128" s="64">
        <v>46043</v>
      </c>
      <c r="Q128" s="66">
        <v>341</v>
      </c>
      <c r="R128" s="67">
        <v>9985.08</v>
      </c>
      <c r="S128" s="67">
        <v>1670.19</v>
      </c>
      <c r="T128" s="67">
        <v>8314.89</v>
      </c>
      <c r="U128" s="68"/>
      <c r="V128" s="69" t="str">
        <f>VLOOKUP(H128,'CATEGORIZAÇÃO PARA PUBLICAÇÃO'!$A$1:$C$101,3,FALSE)</f>
        <v>LOCAÇÕES</v>
      </c>
    </row>
    <row r="129" spans="1:22" ht="69.95" customHeight="1">
      <c r="A129" s="58">
        <v>1441</v>
      </c>
      <c r="B129" s="59">
        <v>1440011</v>
      </c>
      <c r="C129" s="59" t="s">
        <v>319</v>
      </c>
      <c r="D129" s="59" t="s">
        <v>68</v>
      </c>
      <c r="E129" s="60">
        <v>41733882000181</v>
      </c>
      <c r="F129" s="61">
        <f t="shared" si="0"/>
        <v>41733882000181</v>
      </c>
      <c r="G129" s="62" t="s">
        <v>320</v>
      </c>
      <c r="H129" s="59">
        <v>3920</v>
      </c>
      <c r="I129" s="63" t="s">
        <v>70</v>
      </c>
      <c r="J129" s="64">
        <v>46038</v>
      </c>
      <c r="K129" s="59">
        <v>1</v>
      </c>
      <c r="L129" s="65">
        <v>9053.7900000000009</v>
      </c>
      <c r="M129" s="65">
        <v>0</v>
      </c>
      <c r="N129" s="65">
        <v>0</v>
      </c>
      <c r="O129" s="65">
        <v>9053.7900000000009</v>
      </c>
      <c r="P129" s="64">
        <v>46042</v>
      </c>
      <c r="Q129" s="66">
        <v>297</v>
      </c>
      <c r="R129" s="67">
        <v>9053.7899999999991</v>
      </c>
      <c r="S129" s="67">
        <v>434.58</v>
      </c>
      <c r="T129" s="67">
        <v>8619.2099999999991</v>
      </c>
      <c r="U129" s="68"/>
      <c r="V129" s="69" t="str">
        <f>VLOOKUP(H129,'CATEGORIZAÇÃO PARA PUBLICAÇÃO'!$A$1:$C$101,3,FALSE)</f>
        <v>LOCAÇÕES</v>
      </c>
    </row>
    <row r="130" spans="1:22" ht="69.95" customHeight="1">
      <c r="A130" s="58">
        <v>1441</v>
      </c>
      <c r="B130" s="59">
        <v>1440011</v>
      </c>
      <c r="C130" s="59" t="s">
        <v>321</v>
      </c>
      <c r="D130" s="59" t="s">
        <v>68</v>
      </c>
      <c r="E130" s="60">
        <v>23732170000166</v>
      </c>
      <c r="F130" s="61">
        <f t="shared" si="0"/>
        <v>23732170000166</v>
      </c>
      <c r="G130" s="62" t="s">
        <v>322</v>
      </c>
      <c r="H130" s="59">
        <v>3920</v>
      </c>
      <c r="I130" s="63" t="s">
        <v>70</v>
      </c>
      <c r="J130" s="64">
        <v>46038</v>
      </c>
      <c r="K130" s="59">
        <v>1</v>
      </c>
      <c r="L130" s="65">
        <v>16007.38</v>
      </c>
      <c r="M130" s="65">
        <v>0</v>
      </c>
      <c r="N130" s="65">
        <v>0</v>
      </c>
      <c r="O130" s="65">
        <v>16007.38</v>
      </c>
      <c r="P130" s="64">
        <v>46042</v>
      </c>
      <c r="Q130" s="66">
        <v>296</v>
      </c>
      <c r="R130" s="67">
        <v>16007.380000000001</v>
      </c>
      <c r="S130" s="67">
        <v>768.35</v>
      </c>
      <c r="T130" s="67">
        <v>15239.03</v>
      </c>
      <c r="U130" s="68"/>
      <c r="V130" s="69" t="str">
        <f>VLOOKUP(H130,'CATEGORIZAÇÃO PARA PUBLICAÇÃO'!$A$1:$C$101,3,FALSE)</f>
        <v>LOCAÇÕES</v>
      </c>
    </row>
    <row r="131" spans="1:22" ht="69.95" customHeight="1">
      <c r="A131" s="58">
        <v>1441</v>
      </c>
      <c r="B131" s="59">
        <v>1440011</v>
      </c>
      <c r="C131" s="59" t="s">
        <v>323</v>
      </c>
      <c r="D131" s="59" t="s">
        <v>68</v>
      </c>
      <c r="E131" s="60">
        <v>22510183000128</v>
      </c>
      <c r="F131" s="61">
        <f t="shared" si="0"/>
        <v>22510183000128</v>
      </c>
      <c r="G131" s="62" t="s">
        <v>324</v>
      </c>
      <c r="H131" s="59">
        <v>3920</v>
      </c>
      <c r="I131" s="63" t="s">
        <v>70</v>
      </c>
      <c r="J131" s="64">
        <v>46038</v>
      </c>
      <c r="K131" s="59">
        <v>1</v>
      </c>
      <c r="L131" s="65">
        <v>14294.6</v>
      </c>
      <c r="M131" s="65">
        <v>0</v>
      </c>
      <c r="N131" s="65">
        <v>0</v>
      </c>
      <c r="O131" s="65">
        <v>14294.6</v>
      </c>
      <c r="P131" s="64">
        <v>46042</v>
      </c>
      <c r="Q131" s="66">
        <v>293</v>
      </c>
      <c r="R131" s="67">
        <v>14294.599999999999</v>
      </c>
      <c r="S131" s="67">
        <v>686.14</v>
      </c>
      <c r="T131" s="67">
        <v>13608.46</v>
      </c>
      <c r="U131" s="68"/>
      <c r="V131" s="69" t="str">
        <f>VLOOKUP(H131,'CATEGORIZAÇÃO PARA PUBLICAÇÃO'!$A$1:$C$101,3,FALSE)</f>
        <v>LOCAÇÕES</v>
      </c>
    </row>
    <row r="132" spans="1:22" ht="69.95" customHeight="1">
      <c r="A132" s="58">
        <v>1441</v>
      </c>
      <c r="B132" s="59">
        <v>1440011</v>
      </c>
      <c r="C132" s="59" t="s">
        <v>325</v>
      </c>
      <c r="D132" s="59" t="s">
        <v>68</v>
      </c>
      <c r="E132" s="60">
        <v>38437345000180</v>
      </c>
      <c r="F132" s="61">
        <f t="shared" si="0"/>
        <v>38437345000180</v>
      </c>
      <c r="G132" s="62" t="s">
        <v>326</v>
      </c>
      <c r="H132" s="59">
        <v>3920</v>
      </c>
      <c r="I132" s="63" t="s">
        <v>70</v>
      </c>
      <c r="J132" s="64">
        <v>46038</v>
      </c>
      <c r="K132" s="59">
        <v>1</v>
      </c>
      <c r="L132" s="65">
        <v>11174.4</v>
      </c>
      <c r="M132" s="65">
        <v>0</v>
      </c>
      <c r="N132" s="65">
        <v>0</v>
      </c>
      <c r="O132" s="65">
        <v>11174.4</v>
      </c>
      <c r="P132" s="64">
        <v>46042</v>
      </c>
      <c r="Q132" s="66">
        <v>301</v>
      </c>
      <c r="R132" s="67">
        <v>11174.400000000001</v>
      </c>
      <c r="S132" s="67">
        <v>536.37</v>
      </c>
      <c r="T132" s="67">
        <v>10638.03</v>
      </c>
      <c r="U132" s="68"/>
      <c r="V132" s="69" t="str">
        <f>VLOOKUP(H132,'CATEGORIZAÇÃO PARA PUBLICAÇÃO'!$A$1:$C$101,3,FALSE)</f>
        <v>LOCAÇÕES</v>
      </c>
    </row>
    <row r="133" spans="1:22" ht="69.95" customHeight="1">
      <c r="A133" s="58">
        <v>1441</v>
      </c>
      <c r="B133" s="59">
        <v>1440011</v>
      </c>
      <c r="C133" s="59" t="s">
        <v>327</v>
      </c>
      <c r="D133" s="59" t="s">
        <v>68</v>
      </c>
      <c r="E133" s="60">
        <v>14165537000116</v>
      </c>
      <c r="F133" s="61">
        <f t="shared" si="0"/>
        <v>14165537000116</v>
      </c>
      <c r="G133" s="62" t="s">
        <v>328</v>
      </c>
      <c r="H133" s="59">
        <v>3920</v>
      </c>
      <c r="I133" s="63" t="s">
        <v>70</v>
      </c>
      <c r="J133" s="64">
        <v>46038</v>
      </c>
      <c r="K133" s="59">
        <v>1</v>
      </c>
      <c r="L133" s="65">
        <v>8404.1</v>
      </c>
      <c r="M133" s="65">
        <v>0</v>
      </c>
      <c r="N133" s="65">
        <v>0</v>
      </c>
      <c r="O133" s="65">
        <v>8404.1</v>
      </c>
      <c r="P133" s="64">
        <v>46043</v>
      </c>
      <c r="Q133" s="66">
        <v>331</v>
      </c>
      <c r="R133" s="67">
        <v>8404.1</v>
      </c>
      <c r="S133" s="67">
        <v>403.4</v>
      </c>
      <c r="T133" s="67">
        <v>8000.7000000000007</v>
      </c>
      <c r="U133" s="68"/>
      <c r="V133" s="69" t="str">
        <f>VLOOKUP(H133,'CATEGORIZAÇÃO PARA PUBLICAÇÃO'!$A$1:$C$101,3,FALSE)</f>
        <v>LOCAÇÕES</v>
      </c>
    </row>
    <row r="134" spans="1:22" ht="69.95" customHeight="1">
      <c r="A134" s="58">
        <v>1441</v>
      </c>
      <c r="B134" s="59">
        <v>1440011</v>
      </c>
      <c r="C134" s="59" t="s">
        <v>329</v>
      </c>
      <c r="D134" s="59" t="s">
        <v>68</v>
      </c>
      <c r="E134" s="60">
        <v>11027551000165</v>
      </c>
      <c r="F134" s="61">
        <f t="shared" si="0"/>
        <v>11027551000165</v>
      </c>
      <c r="G134" s="62" t="s">
        <v>330</v>
      </c>
      <c r="H134" s="59">
        <v>3920</v>
      </c>
      <c r="I134" s="63" t="s">
        <v>70</v>
      </c>
      <c r="J134" s="64">
        <v>46038</v>
      </c>
      <c r="K134" s="59">
        <v>1</v>
      </c>
      <c r="L134" s="65">
        <v>8161.21</v>
      </c>
      <c r="M134" s="65">
        <v>0</v>
      </c>
      <c r="N134" s="65">
        <v>0</v>
      </c>
      <c r="O134" s="65">
        <v>8161.21</v>
      </c>
      <c r="P134" s="64">
        <v>46042</v>
      </c>
      <c r="Q134" s="66">
        <v>298</v>
      </c>
      <c r="R134" s="67">
        <v>8161.21</v>
      </c>
      <c r="S134" s="67">
        <v>391.74</v>
      </c>
      <c r="T134" s="67">
        <v>7769.47</v>
      </c>
      <c r="U134" s="68"/>
      <c r="V134" s="69" t="str">
        <f>VLOOKUP(H134,'CATEGORIZAÇÃO PARA PUBLICAÇÃO'!$A$1:$C$101,3,FALSE)</f>
        <v>LOCAÇÕES</v>
      </c>
    </row>
    <row r="135" spans="1:22" ht="69.95" customHeight="1">
      <c r="A135" s="58">
        <v>1441</v>
      </c>
      <c r="B135" s="59">
        <v>1440011</v>
      </c>
      <c r="C135" s="59" t="s">
        <v>331</v>
      </c>
      <c r="D135" s="59" t="s">
        <v>68</v>
      </c>
      <c r="E135" s="60">
        <v>38236252000197</v>
      </c>
      <c r="F135" s="61">
        <f t="shared" si="0"/>
        <v>38236252000197</v>
      </c>
      <c r="G135" s="62" t="s">
        <v>332</v>
      </c>
      <c r="H135" s="59">
        <v>3920</v>
      </c>
      <c r="I135" s="63" t="s">
        <v>70</v>
      </c>
      <c r="J135" s="64">
        <v>46038</v>
      </c>
      <c r="K135" s="59">
        <v>1</v>
      </c>
      <c r="L135" s="65">
        <v>26220.15</v>
      </c>
      <c r="M135" s="65">
        <v>0</v>
      </c>
      <c r="N135" s="65">
        <v>0</v>
      </c>
      <c r="O135" s="65">
        <v>26220.15</v>
      </c>
      <c r="P135" s="64">
        <v>46042</v>
      </c>
      <c r="Q135" s="66">
        <v>299</v>
      </c>
      <c r="R135" s="67">
        <v>26220.15</v>
      </c>
      <c r="S135" s="67">
        <v>1258.57</v>
      </c>
      <c r="T135" s="67">
        <v>24961.58</v>
      </c>
      <c r="U135" s="68"/>
      <c r="V135" s="69" t="str">
        <f>VLOOKUP(H135,'CATEGORIZAÇÃO PARA PUBLICAÇÃO'!$A$1:$C$101,3,FALSE)</f>
        <v>LOCAÇÕES</v>
      </c>
    </row>
    <row r="136" spans="1:22" ht="69.95" customHeight="1">
      <c r="A136" s="58">
        <v>1441</v>
      </c>
      <c r="B136" s="59">
        <v>1440011</v>
      </c>
      <c r="C136" s="59" t="s">
        <v>333</v>
      </c>
      <c r="D136" s="59" t="s">
        <v>68</v>
      </c>
      <c r="E136" s="60">
        <v>34975444000164</v>
      </c>
      <c r="F136" s="61">
        <f t="shared" si="0"/>
        <v>34975444000164</v>
      </c>
      <c r="G136" s="62" t="s">
        <v>334</v>
      </c>
      <c r="H136" s="59">
        <v>3920</v>
      </c>
      <c r="I136" s="63" t="s">
        <v>70</v>
      </c>
      <c r="J136" s="64">
        <v>46038</v>
      </c>
      <c r="K136" s="59">
        <v>1</v>
      </c>
      <c r="L136" s="65">
        <v>42953.91</v>
      </c>
      <c r="M136" s="65">
        <v>0</v>
      </c>
      <c r="N136" s="65">
        <v>0</v>
      </c>
      <c r="O136" s="65">
        <v>42953.91</v>
      </c>
      <c r="P136" s="64">
        <v>46042</v>
      </c>
      <c r="Q136" s="66">
        <v>300</v>
      </c>
      <c r="R136" s="67">
        <v>42953.91</v>
      </c>
      <c r="S136" s="67">
        <v>2061.79</v>
      </c>
      <c r="T136" s="67">
        <v>40892.120000000003</v>
      </c>
      <c r="U136" s="68"/>
      <c r="V136" s="69" t="str">
        <f>VLOOKUP(H136,'CATEGORIZAÇÃO PARA PUBLICAÇÃO'!$A$1:$C$101,3,FALSE)</f>
        <v>LOCAÇÕES</v>
      </c>
    </row>
    <row r="137" spans="1:22" ht="69.95" customHeight="1">
      <c r="A137" s="58">
        <v>1441</v>
      </c>
      <c r="B137" s="59">
        <v>1440011</v>
      </c>
      <c r="C137" s="59" t="s">
        <v>335</v>
      </c>
      <c r="D137" s="59" t="s">
        <v>68</v>
      </c>
      <c r="E137" s="60">
        <v>37454422000147</v>
      </c>
      <c r="F137" s="61">
        <f t="shared" si="0"/>
        <v>37454422000147</v>
      </c>
      <c r="G137" s="62" t="s">
        <v>336</v>
      </c>
      <c r="H137" s="59">
        <v>3920</v>
      </c>
      <c r="I137" s="63" t="s">
        <v>70</v>
      </c>
      <c r="J137" s="64">
        <v>46038</v>
      </c>
      <c r="K137" s="59">
        <v>1</v>
      </c>
      <c r="L137" s="65">
        <v>6934.9</v>
      </c>
      <c r="M137" s="65">
        <v>0</v>
      </c>
      <c r="N137" s="65">
        <v>0</v>
      </c>
      <c r="O137" s="65">
        <v>6934.9</v>
      </c>
      <c r="P137" s="64">
        <v>46044</v>
      </c>
      <c r="Q137" s="66">
        <v>393</v>
      </c>
      <c r="R137" s="67">
        <v>6934.9</v>
      </c>
      <c r="S137" s="67">
        <v>776.12</v>
      </c>
      <c r="T137" s="67">
        <v>6158.78</v>
      </c>
      <c r="U137" s="68"/>
      <c r="V137" s="69" t="str">
        <f>VLOOKUP(H137,'CATEGORIZAÇÃO PARA PUBLICAÇÃO'!$A$1:$C$101,3,FALSE)</f>
        <v>LOCAÇÕES</v>
      </c>
    </row>
    <row r="138" spans="1:22" ht="69.95" customHeight="1">
      <c r="A138" s="58">
        <v>1441</v>
      </c>
      <c r="B138" s="59">
        <v>1440011</v>
      </c>
      <c r="C138" s="59" t="s">
        <v>337</v>
      </c>
      <c r="D138" s="59" t="s">
        <v>68</v>
      </c>
      <c r="E138" s="60">
        <v>18124040000100</v>
      </c>
      <c r="F138" s="61">
        <f t="shared" si="0"/>
        <v>18124040000100</v>
      </c>
      <c r="G138" s="62" t="s">
        <v>338</v>
      </c>
      <c r="H138" s="59">
        <v>3920</v>
      </c>
      <c r="I138" s="63" t="s">
        <v>70</v>
      </c>
      <c r="J138" s="64">
        <v>46038</v>
      </c>
      <c r="K138" s="59">
        <v>1</v>
      </c>
      <c r="L138" s="65">
        <v>10455.780000000001</v>
      </c>
      <c r="M138" s="65">
        <v>0</v>
      </c>
      <c r="N138" s="65">
        <v>0</v>
      </c>
      <c r="O138" s="65">
        <v>10455.780000000001</v>
      </c>
      <c r="P138" s="64">
        <v>46042</v>
      </c>
      <c r="Q138" s="66">
        <v>291</v>
      </c>
      <c r="R138" s="67">
        <v>10455.779999999999</v>
      </c>
      <c r="S138" s="67">
        <v>501.88</v>
      </c>
      <c r="T138" s="67">
        <v>9953.9</v>
      </c>
      <c r="U138" s="68"/>
      <c r="V138" s="69" t="str">
        <f>VLOOKUP(H138,'CATEGORIZAÇÃO PARA PUBLICAÇÃO'!$A$1:$C$101,3,FALSE)</f>
        <v>LOCAÇÕES</v>
      </c>
    </row>
    <row r="139" spans="1:22" ht="69.95" customHeight="1">
      <c r="A139" s="58">
        <v>1441</v>
      </c>
      <c r="B139" s="59">
        <v>1440011</v>
      </c>
      <c r="C139" s="59" t="s">
        <v>339</v>
      </c>
      <c r="D139" s="59" t="s">
        <v>68</v>
      </c>
      <c r="E139" s="60">
        <v>7329219000188</v>
      </c>
      <c r="F139" s="61">
        <f t="shared" si="0"/>
        <v>7329219000188</v>
      </c>
      <c r="G139" s="62" t="s">
        <v>340</v>
      </c>
      <c r="H139" s="59">
        <v>3920</v>
      </c>
      <c r="I139" s="63" t="s">
        <v>70</v>
      </c>
      <c r="J139" s="64">
        <v>46038</v>
      </c>
      <c r="K139" s="59">
        <v>1</v>
      </c>
      <c r="L139" s="65">
        <v>21000</v>
      </c>
      <c r="M139" s="65">
        <v>0</v>
      </c>
      <c r="N139" s="65">
        <v>0</v>
      </c>
      <c r="O139" s="65">
        <v>21000</v>
      </c>
      <c r="P139" s="64">
        <v>46041</v>
      </c>
      <c r="Q139" s="66">
        <v>281</v>
      </c>
      <c r="R139" s="67">
        <v>21000</v>
      </c>
      <c r="S139" s="67">
        <v>1008</v>
      </c>
      <c r="T139" s="67">
        <v>19992</v>
      </c>
      <c r="U139" s="68"/>
      <c r="V139" s="69" t="str">
        <f>VLOOKUP(H139,'CATEGORIZAÇÃO PARA PUBLICAÇÃO'!$A$1:$C$101,3,FALSE)</f>
        <v>LOCAÇÕES</v>
      </c>
    </row>
    <row r="140" spans="1:22" ht="69.95" hidden="1" customHeight="1">
      <c r="A140" s="58">
        <v>1441</v>
      </c>
      <c r="B140" s="59">
        <v>1440011</v>
      </c>
      <c r="C140" s="59" t="s">
        <v>341</v>
      </c>
      <c r="D140" s="59" t="s">
        <v>68</v>
      </c>
      <c r="E140" s="60">
        <v>3354844000129</v>
      </c>
      <c r="F140" s="61">
        <f t="shared" si="0"/>
        <v>3354844000129</v>
      </c>
      <c r="G140" s="62" t="s">
        <v>342</v>
      </c>
      <c r="H140" s="59">
        <v>4002</v>
      </c>
      <c r="I140" s="63" t="s">
        <v>82</v>
      </c>
      <c r="J140" s="64">
        <v>46038</v>
      </c>
      <c r="K140" s="59">
        <v>1</v>
      </c>
      <c r="L140" s="65">
        <v>153608.95999999999</v>
      </c>
      <c r="M140" s="65">
        <v>0</v>
      </c>
      <c r="N140" s="65">
        <v>0</v>
      </c>
      <c r="O140" s="65">
        <v>153608.95999999999</v>
      </c>
      <c r="P140" s="64">
        <v>46038</v>
      </c>
      <c r="Q140" s="66">
        <v>245</v>
      </c>
      <c r="R140" s="67">
        <v>153608.96000000002</v>
      </c>
      <c r="S140" s="67">
        <v>7373.23</v>
      </c>
      <c r="T140" s="67">
        <v>146235.73000000001</v>
      </c>
      <c r="U140" s="68"/>
      <c r="V140" s="69" t="str">
        <f>VLOOKUP(H140,'CATEGORIZAÇÃO PARA PUBLICAÇÃO'!$A$1:$C$101,3,FALSE)</f>
        <v>PRESTAÇÃO DE SERVIÇOS</v>
      </c>
    </row>
    <row r="141" spans="1:22" ht="69.95" customHeight="1">
      <c r="A141" s="58">
        <v>1441</v>
      </c>
      <c r="B141" s="59">
        <v>1440011</v>
      </c>
      <c r="C141" s="59" t="s">
        <v>343</v>
      </c>
      <c r="D141" s="59" t="s">
        <v>68</v>
      </c>
      <c r="E141" s="60">
        <v>12723002000198</v>
      </c>
      <c r="F141" s="61">
        <f t="shared" si="0"/>
        <v>12723002000198</v>
      </c>
      <c r="G141" s="62" t="s">
        <v>344</v>
      </c>
      <c r="H141" s="59">
        <v>3920</v>
      </c>
      <c r="I141" s="63" t="s">
        <v>70</v>
      </c>
      <c r="J141" s="64">
        <v>46038</v>
      </c>
      <c r="K141" s="59">
        <v>1</v>
      </c>
      <c r="L141" s="65">
        <v>4212.79</v>
      </c>
      <c r="M141" s="65">
        <v>0</v>
      </c>
      <c r="N141" s="65">
        <v>0</v>
      </c>
      <c r="O141" s="65">
        <v>4212.79</v>
      </c>
      <c r="P141" s="64">
        <v>46041</v>
      </c>
      <c r="Q141" s="66">
        <v>282</v>
      </c>
      <c r="R141" s="67">
        <v>4212.79</v>
      </c>
      <c r="S141" s="67">
        <v>202.21</v>
      </c>
      <c r="T141" s="67">
        <v>4010.58</v>
      </c>
      <c r="U141" s="68"/>
      <c r="V141" s="69" t="str">
        <f>VLOOKUP(H141,'CATEGORIZAÇÃO PARA PUBLICAÇÃO'!$A$1:$C$101,3,FALSE)</f>
        <v>LOCAÇÕES</v>
      </c>
    </row>
    <row r="142" spans="1:22" ht="69.95" customHeight="1">
      <c r="A142" s="58">
        <v>1441</v>
      </c>
      <c r="B142" s="59">
        <v>1440011</v>
      </c>
      <c r="C142" s="59" t="s">
        <v>345</v>
      </c>
      <c r="D142" s="59" t="s">
        <v>68</v>
      </c>
      <c r="E142" s="60">
        <v>29315416000180</v>
      </c>
      <c r="F142" s="61">
        <f t="shared" si="0"/>
        <v>29315416000180</v>
      </c>
      <c r="G142" s="62" t="s">
        <v>346</v>
      </c>
      <c r="H142" s="59">
        <v>3920</v>
      </c>
      <c r="I142" s="63" t="s">
        <v>70</v>
      </c>
      <c r="J142" s="64">
        <v>46038</v>
      </c>
      <c r="K142" s="59">
        <v>1</v>
      </c>
      <c r="L142" s="65">
        <v>2664.49</v>
      </c>
      <c r="M142" s="65">
        <v>0</v>
      </c>
      <c r="N142" s="65">
        <v>0</v>
      </c>
      <c r="O142" s="65">
        <v>2664.49</v>
      </c>
      <c r="P142" s="64">
        <v>46042</v>
      </c>
      <c r="Q142" s="66">
        <v>290</v>
      </c>
      <c r="R142" s="67">
        <v>2664.4900000000002</v>
      </c>
      <c r="S142" s="67">
        <v>127.9</v>
      </c>
      <c r="T142" s="67">
        <v>2536.59</v>
      </c>
      <c r="U142" s="68"/>
      <c r="V142" s="69" t="str">
        <f>VLOOKUP(H142,'CATEGORIZAÇÃO PARA PUBLICAÇÃO'!$A$1:$C$101,3,FALSE)</f>
        <v>LOCAÇÕES</v>
      </c>
    </row>
    <row r="143" spans="1:22" ht="69.95" customHeight="1">
      <c r="A143" s="58">
        <v>1441</v>
      </c>
      <c r="B143" s="59">
        <v>1440011</v>
      </c>
      <c r="C143" s="59" t="s">
        <v>347</v>
      </c>
      <c r="D143" s="59" t="s">
        <v>68</v>
      </c>
      <c r="E143" s="60">
        <v>64486426000180</v>
      </c>
      <c r="F143" s="61">
        <f t="shared" si="0"/>
        <v>64486426000180</v>
      </c>
      <c r="G143" s="62" t="s">
        <v>348</v>
      </c>
      <c r="H143" s="59">
        <v>3920</v>
      </c>
      <c r="I143" s="63" t="s">
        <v>70</v>
      </c>
      <c r="J143" s="64">
        <v>46038</v>
      </c>
      <c r="K143" s="59">
        <v>1</v>
      </c>
      <c r="L143" s="65">
        <v>12500</v>
      </c>
      <c r="M143" s="65">
        <v>0</v>
      </c>
      <c r="N143" s="65">
        <v>0</v>
      </c>
      <c r="O143" s="65">
        <v>12500</v>
      </c>
      <c r="P143" s="64">
        <v>46042</v>
      </c>
      <c r="Q143" s="66">
        <v>285</v>
      </c>
      <c r="R143" s="67">
        <v>12500</v>
      </c>
      <c r="S143" s="67">
        <v>600</v>
      </c>
      <c r="T143" s="67">
        <v>11900</v>
      </c>
      <c r="U143" s="68"/>
      <c r="V143" s="69" t="str">
        <f>VLOOKUP(H143,'CATEGORIZAÇÃO PARA PUBLICAÇÃO'!$A$1:$C$101,3,FALSE)</f>
        <v>LOCAÇÕES</v>
      </c>
    </row>
    <row r="144" spans="1:22" ht="69.95" customHeight="1">
      <c r="A144" s="58">
        <v>1441</v>
      </c>
      <c r="B144" s="59">
        <v>1440011</v>
      </c>
      <c r="C144" s="59" t="s">
        <v>349</v>
      </c>
      <c r="D144" s="59" t="s">
        <v>68</v>
      </c>
      <c r="E144" s="60">
        <v>3922282000172</v>
      </c>
      <c r="F144" s="61">
        <f t="shared" si="0"/>
        <v>3922282000172</v>
      </c>
      <c r="G144" s="62" t="s">
        <v>350</v>
      </c>
      <c r="H144" s="59">
        <v>3920</v>
      </c>
      <c r="I144" s="63" t="s">
        <v>70</v>
      </c>
      <c r="J144" s="64">
        <v>46038</v>
      </c>
      <c r="K144" s="59">
        <v>1</v>
      </c>
      <c r="L144" s="65">
        <v>800</v>
      </c>
      <c r="M144" s="65">
        <v>0</v>
      </c>
      <c r="N144" s="65">
        <v>0</v>
      </c>
      <c r="O144" s="65">
        <v>800</v>
      </c>
      <c r="P144" s="64">
        <v>46041</v>
      </c>
      <c r="Q144" s="66">
        <v>279</v>
      </c>
      <c r="R144" s="67">
        <v>800</v>
      </c>
      <c r="S144" s="67">
        <v>38.4</v>
      </c>
      <c r="T144" s="67">
        <v>761.6</v>
      </c>
      <c r="U144" s="68"/>
      <c r="V144" s="69" t="str">
        <f>VLOOKUP(H144,'CATEGORIZAÇÃO PARA PUBLICAÇÃO'!$A$1:$C$101,3,FALSE)</f>
        <v>LOCAÇÕES</v>
      </c>
    </row>
    <row r="145" spans="1:22" ht="69.95" customHeight="1">
      <c r="A145" s="58">
        <v>1441</v>
      </c>
      <c r="B145" s="59">
        <v>1440011</v>
      </c>
      <c r="C145" s="59" t="s">
        <v>351</v>
      </c>
      <c r="D145" s="59" t="s">
        <v>68</v>
      </c>
      <c r="E145" s="60">
        <v>31519474000178</v>
      </c>
      <c r="F145" s="61">
        <f t="shared" si="0"/>
        <v>31519474000178</v>
      </c>
      <c r="G145" s="62" t="s">
        <v>352</v>
      </c>
      <c r="H145" s="59">
        <v>3920</v>
      </c>
      <c r="I145" s="63" t="s">
        <v>70</v>
      </c>
      <c r="J145" s="64">
        <v>46038</v>
      </c>
      <c r="K145" s="59">
        <v>1</v>
      </c>
      <c r="L145" s="65">
        <v>17300</v>
      </c>
      <c r="M145" s="65">
        <v>0</v>
      </c>
      <c r="N145" s="65">
        <v>0</v>
      </c>
      <c r="O145" s="65">
        <v>17300</v>
      </c>
      <c r="P145" s="64">
        <v>46042</v>
      </c>
      <c r="Q145" s="66">
        <v>288</v>
      </c>
      <c r="R145" s="67">
        <v>17300</v>
      </c>
      <c r="S145" s="67">
        <v>830.4</v>
      </c>
      <c r="T145" s="67">
        <v>16469.599999999999</v>
      </c>
      <c r="U145" s="68"/>
      <c r="V145" s="69" t="str">
        <f>VLOOKUP(H145,'CATEGORIZAÇÃO PARA PUBLICAÇÃO'!$A$1:$C$101,3,FALSE)</f>
        <v>LOCAÇÕES</v>
      </c>
    </row>
    <row r="146" spans="1:22" ht="69.95" customHeight="1">
      <c r="A146" s="58">
        <v>1441</v>
      </c>
      <c r="B146" s="59">
        <v>1440011</v>
      </c>
      <c r="C146" s="59" t="s">
        <v>353</v>
      </c>
      <c r="D146" s="59" t="s">
        <v>68</v>
      </c>
      <c r="E146" s="60">
        <v>52549488000104</v>
      </c>
      <c r="F146" s="61">
        <f t="shared" si="0"/>
        <v>52549488000104</v>
      </c>
      <c r="G146" s="62" t="s">
        <v>354</v>
      </c>
      <c r="H146" s="59">
        <v>3920</v>
      </c>
      <c r="I146" s="63" t="s">
        <v>70</v>
      </c>
      <c r="J146" s="64">
        <v>46038</v>
      </c>
      <c r="K146" s="59">
        <v>1</v>
      </c>
      <c r="L146" s="65">
        <v>28000</v>
      </c>
      <c r="M146" s="65">
        <v>0</v>
      </c>
      <c r="N146" s="65">
        <v>0</v>
      </c>
      <c r="O146" s="65">
        <v>28000</v>
      </c>
      <c r="P146" s="64">
        <v>46042</v>
      </c>
      <c r="Q146" s="66">
        <v>286</v>
      </c>
      <c r="R146" s="67">
        <v>28000</v>
      </c>
      <c r="S146" s="67">
        <v>1344</v>
      </c>
      <c r="T146" s="67">
        <v>26656</v>
      </c>
      <c r="U146" s="68"/>
      <c r="V146" s="69" t="str">
        <f>VLOOKUP(H146,'CATEGORIZAÇÃO PARA PUBLICAÇÃO'!$A$1:$C$101,3,FALSE)</f>
        <v>LOCAÇÕES</v>
      </c>
    </row>
    <row r="147" spans="1:22" ht="69.95" hidden="1" customHeight="1">
      <c r="A147" s="58">
        <v>1441</v>
      </c>
      <c r="B147" s="59">
        <v>1440005</v>
      </c>
      <c r="C147" s="59" t="s">
        <v>272</v>
      </c>
      <c r="D147" s="59" t="s">
        <v>68</v>
      </c>
      <c r="E147" s="60">
        <v>17138140000123</v>
      </c>
      <c r="F147" s="61">
        <f t="shared" si="0"/>
        <v>17138140000123</v>
      </c>
      <c r="G147" s="62" t="s">
        <v>355</v>
      </c>
      <c r="H147" s="59">
        <v>3008</v>
      </c>
      <c r="I147" s="63" t="s">
        <v>114</v>
      </c>
      <c r="J147" s="64">
        <v>46041</v>
      </c>
      <c r="K147" s="59">
        <v>1</v>
      </c>
      <c r="L147" s="65">
        <v>41400</v>
      </c>
      <c r="M147" s="65">
        <v>0</v>
      </c>
      <c r="N147" s="65">
        <v>0</v>
      </c>
      <c r="O147" s="65">
        <v>41400</v>
      </c>
      <c r="P147" s="64">
        <v>46042</v>
      </c>
      <c r="Q147" s="66">
        <v>7</v>
      </c>
      <c r="R147" s="67">
        <v>41400</v>
      </c>
      <c r="S147" s="67">
        <v>0</v>
      </c>
      <c r="T147" s="67">
        <v>41400</v>
      </c>
      <c r="U147" s="68"/>
      <c r="V147" s="69" t="str">
        <f>VLOOKUP(H147,'CATEGORIZAÇÃO PARA PUBLICAÇÃO'!$A$1:$C$101,3,FALSE)</f>
        <v>FORNECIMENTO DE BENS</v>
      </c>
    </row>
    <row r="148" spans="1:22" ht="69.95" hidden="1" customHeight="1">
      <c r="A148" s="58">
        <v>1441</v>
      </c>
      <c r="B148" s="59">
        <v>1440005</v>
      </c>
      <c r="C148" s="59" t="s">
        <v>308</v>
      </c>
      <c r="D148" s="59" t="s">
        <v>68</v>
      </c>
      <c r="E148" s="60">
        <v>14234924000167</v>
      </c>
      <c r="F148" s="61">
        <f t="shared" si="0"/>
        <v>14234924000167</v>
      </c>
      <c r="G148" s="62" t="s">
        <v>356</v>
      </c>
      <c r="H148" s="59">
        <v>3022</v>
      </c>
      <c r="I148" s="63" t="s">
        <v>357</v>
      </c>
      <c r="J148" s="64">
        <v>46041</v>
      </c>
      <c r="K148" s="59">
        <v>1</v>
      </c>
      <c r="L148" s="65">
        <v>606.34</v>
      </c>
      <c r="M148" s="65">
        <v>0</v>
      </c>
      <c r="N148" s="65">
        <v>0</v>
      </c>
      <c r="O148" s="65">
        <v>606.34</v>
      </c>
      <c r="P148" s="64">
        <v>46042</v>
      </c>
      <c r="Q148" s="66">
        <v>11</v>
      </c>
      <c r="R148" s="67">
        <v>606.34</v>
      </c>
      <c r="S148" s="67">
        <v>0</v>
      </c>
      <c r="T148" s="67">
        <v>606.34</v>
      </c>
      <c r="U148" s="68"/>
      <c r="V148" s="69" t="str">
        <f>VLOOKUP(H148,'CATEGORIZAÇÃO PARA PUBLICAÇÃO'!$A$1:$C$101,3,FALSE)</f>
        <v>FORNECIMENTO DE BENS</v>
      </c>
    </row>
    <row r="149" spans="1:22" ht="69.95" hidden="1" customHeight="1">
      <c r="A149" s="58">
        <v>1441</v>
      </c>
      <c r="B149" s="59">
        <v>1440005</v>
      </c>
      <c r="C149" s="59" t="s">
        <v>310</v>
      </c>
      <c r="D149" s="59" t="s">
        <v>68</v>
      </c>
      <c r="E149" s="60">
        <v>14234924000167</v>
      </c>
      <c r="F149" s="61">
        <f t="shared" si="0"/>
        <v>14234924000167</v>
      </c>
      <c r="G149" s="62" t="s">
        <v>356</v>
      </c>
      <c r="H149" s="59">
        <v>3005</v>
      </c>
      <c r="I149" s="63" t="s">
        <v>358</v>
      </c>
      <c r="J149" s="64">
        <v>46041</v>
      </c>
      <c r="K149" s="59">
        <v>1</v>
      </c>
      <c r="L149" s="65">
        <v>20533.79</v>
      </c>
      <c r="M149" s="65">
        <v>0</v>
      </c>
      <c r="N149" s="65">
        <v>0</v>
      </c>
      <c r="O149" s="65">
        <v>20533.79</v>
      </c>
      <c r="P149" s="64">
        <v>46043</v>
      </c>
      <c r="Q149" s="66">
        <v>12</v>
      </c>
      <c r="R149" s="67">
        <v>20533.79</v>
      </c>
      <c r="S149" s="67">
        <v>0</v>
      </c>
      <c r="T149" s="67">
        <v>20533.79</v>
      </c>
      <c r="U149" s="68"/>
      <c r="V149" s="69" t="str">
        <f>VLOOKUP(H149,'CATEGORIZAÇÃO PARA PUBLICAÇÃO'!$A$1:$C$101,3,FALSE)</f>
        <v>FORNECIMENTO DE BENS</v>
      </c>
    </row>
    <row r="150" spans="1:22" ht="69.95" hidden="1" customHeight="1">
      <c r="A150" s="58">
        <v>1441</v>
      </c>
      <c r="B150" s="59">
        <v>1440005</v>
      </c>
      <c r="C150" s="59" t="s">
        <v>312</v>
      </c>
      <c r="D150" s="59" t="s">
        <v>68</v>
      </c>
      <c r="E150" s="60">
        <v>14234924000167</v>
      </c>
      <c r="F150" s="61">
        <f t="shared" si="0"/>
        <v>14234924000167</v>
      </c>
      <c r="G150" s="62" t="s">
        <v>356</v>
      </c>
      <c r="H150" s="59">
        <v>3001</v>
      </c>
      <c r="I150" s="63" t="s">
        <v>359</v>
      </c>
      <c r="J150" s="64">
        <v>46041</v>
      </c>
      <c r="K150" s="59">
        <v>1</v>
      </c>
      <c r="L150" s="65">
        <v>1041.3399999999999</v>
      </c>
      <c r="M150" s="65">
        <v>0</v>
      </c>
      <c r="N150" s="65">
        <v>0</v>
      </c>
      <c r="O150" s="65">
        <v>1041.3399999999999</v>
      </c>
      <c r="P150" s="64">
        <v>46043</v>
      </c>
      <c r="Q150" s="66">
        <v>13</v>
      </c>
      <c r="R150" s="67">
        <v>1041.3399999999999</v>
      </c>
      <c r="S150" s="67">
        <v>0</v>
      </c>
      <c r="T150" s="67">
        <v>1041.3399999999999</v>
      </c>
      <c r="U150" s="68"/>
      <c r="V150" s="69" t="s">
        <v>4</v>
      </c>
    </row>
    <row r="151" spans="1:22" ht="69.95" hidden="1" customHeight="1">
      <c r="A151" s="58">
        <v>1441</v>
      </c>
      <c r="B151" s="59">
        <v>1440005</v>
      </c>
      <c r="C151" s="59" t="s">
        <v>178</v>
      </c>
      <c r="D151" s="59" t="s">
        <v>68</v>
      </c>
      <c r="E151" s="60">
        <v>63458794000151</v>
      </c>
      <c r="F151" s="61">
        <f t="shared" si="0"/>
        <v>63458794000151</v>
      </c>
      <c r="G151" s="62" t="s">
        <v>360</v>
      </c>
      <c r="H151" s="59">
        <v>5212</v>
      </c>
      <c r="I151" s="63" t="s">
        <v>38</v>
      </c>
      <c r="J151" s="64">
        <v>46041</v>
      </c>
      <c r="K151" s="59">
        <v>1</v>
      </c>
      <c r="L151" s="65">
        <v>2794.11</v>
      </c>
      <c r="M151" s="65">
        <v>0</v>
      </c>
      <c r="N151" s="65">
        <v>0</v>
      </c>
      <c r="O151" s="65">
        <v>2794.11</v>
      </c>
      <c r="P151" s="64">
        <v>46042</v>
      </c>
      <c r="Q151" s="66">
        <v>9</v>
      </c>
      <c r="R151" s="67">
        <v>2794.11</v>
      </c>
      <c r="S151" s="67">
        <v>0</v>
      </c>
      <c r="T151" s="67">
        <v>2794.11</v>
      </c>
      <c r="U151" s="68"/>
      <c r="V151" s="69" t="str">
        <f>VLOOKUP(H151,'CATEGORIZAÇÃO PARA PUBLICAÇÃO'!$A$1:$C$101,3,FALSE)</f>
        <v>FORNECIMENTO DE BENS</v>
      </c>
    </row>
    <row r="152" spans="1:22" ht="69.95" hidden="1" customHeight="1">
      <c r="A152" s="58">
        <v>1441</v>
      </c>
      <c r="B152" s="59">
        <v>1440006</v>
      </c>
      <c r="C152" s="59" t="s">
        <v>361</v>
      </c>
      <c r="D152" s="59" t="s">
        <v>68</v>
      </c>
      <c r="E152" s="60">
        <v>17645773000128</v>
      </c>
      <c r="F152" s="61">
        <f t="shared" si="0"/>
        <v>17645773000128</v>
      </c>
      <c r="G152" s="62" t="s">
        <v>362</v>
      </c>
      <c r="H152" s="59">
        <v>3948</v>
      </c>
      <c r="I152" s="63" t="s">
        <v>25</v>
      </c>
      <c r="J152" s="64">
        <v>46041</v>
      </c>
      <c r="K152" s="59">
        <v>1</v>
      </c>
      <c r="L152" s="65">
        <v>8750</v>
      </c>
      <c r="M152" s="65">
        <v>175</v>
      </c>
      <c r="N152" s="65">
        <v>0</v>
      </c>
      <c r="O152" s="65">
        <v>8575</v>
      </c>
      <c r="P152" s="64">
        <v>46042</v>
      </c>
      <c r="Q152" s="66">
        <v>3</v>
      </c>
      <c r="R152" s="67">
        <v>8575</v>
      </c>
      <c r="S152" s="67">
        <v>0</v>
      </c>
      <c r="T152" s="67">
        <v>8575</v>
      </c>
      <c r="U152" s="68"/>
      <c r="V152" s="69" t="str">
        <f>VLOOKUP(H152,'CATEGORIZAÇÃO PARA PUBLICAÇÃO'!$A$1:$C$101,3,FALSE)</f>
        <v>PRESTAÇÃO DE SERVIÇOS</v>
      </c>
    </row>
    <row r="153" spans="1:22" ht="69.95" hidden="1" customHeight="1">
      <c r="A153" s="58">
        <v>1441</v>
      </c>
      <c r="B153" s="59">
        <v>1440006</v>
      </c>
      <c r="C153" s="59" t="s">
        <v>363</v>
      </c>
      <c r="D153" s="59" t="s">
        <v>68</v>
      </c>
      <c r="E153" s="60">
        <v>17645773000128</v>
      </c>
      <c r="F153" s="61">
        <f t="shared" si="0"/>
        <v>17645773000128</v>
      </c>
      <c r="G153" s="62" t="s">
        <v>362</v>
      </c>
      <c r="H153" s="59">
        <v>3948</v>
      </c>
      <c r="I153" s="63" t="s">
        <v>25</v>
      </c>
      <c r="J153" s="64">
        <v>46041</v>
      </c>
      <c r="K153" s="59">
        <v>1</v>
      </c>
      <c r="L153" s="65">
        <v>4950</v>
      </c>
      <c r="M153" s="65">
        <v>99</v>
      </c>
      <c r="N153" s="65">
        <v>0</v>
      </c>
      <c r="O153" s="65">
        <v>4851</v>
      </c>
      <c r="P153" s="64">
        <v>46042</v>
      </c>
      <c r="Q153" s="66">
        <v>1</v>
      </c>
      <c r="R153" s="67">
        <v>4851</v>
      </c>
      <c r="S153" s="67">
        <v>0</v>
      </c>
      <c r="T153" s="67">
        <v>4851</v>
      </c>
      <c r="U153" s="68"/>
      <c r="V153" s="69" t="str">
        <f>VLOOKUP(H153,'CATEGORIZAÇÃO PARA PUBLICAÇÃO'!$A$1:$C$101,3,FALSE)</f>
        <v>PRESTAÇÃO DE SERVIÇOS</v>
      </c>
    </row>
    <row r="154" spans="1:22" ht="69.95" hidden="1" customHeight="1">
      <c r="A154" s="58">
        <v>1441</v>
      </c>
      <c r="B154" s="59">
        <v>1440011</v>
      </c>
      <c r="C154" s="59" t="s">
        <v>364</v>
      </c>
      <c r="D154" s="59" t="s">
        <v>68</v>
      </c>
      <c r="E154" s="60">
        <v>87883807000106</v>
      </c>
      <c r="F154" s="61">
        <f t="shared" si="0"/>
        <v>87883807000106</v>
      </c>
      <c r="G154" s="62" t="s">
        <v>365</v>
      </c>
      <c r="H154" s="59">
        <v>3910</v>
      </c>
      <c r="I154" s="63" t="s">
        <v>366</v>
      </c>
      <c r="J154" s="64">
        <v>46041</v>
      </c>
      <c r="K154" s="59">
        <v>1</v>
      </c>
      <c r="L154" s="65">
        <v>326.39999999999998</v>
      </c>
      <c r="M154" s="65">
        <v>0</v>
      </c>
      <c r="N154" s="65">
        <v>0</v>
      </c>
      <c r="O154" s="65">
        <v>326.39999999999998</v>
      </c>
      <c r="P154" s="64">
        <v>46042</v>
      </c>
      <c r="Q154" s="66">
        <v>312</v>
      </c>
      <c r="R154" s="67">
        <v>326.39999999999998</v>
      </c>
      <c r="S154" s="67">
        <v>7.82</v>
      </c>
      <c r="T154" s="67">
        <v>318.58</v>
      </c>
      <c r="U154" s="68"/>
      <c r="V154" s="69" t="str">
        <f>VLOOKUP(H154,'CATEGORIZAÇÃO PARA PUBLICAÇÃO'!$A$1:$C$101,3,FALSE)</f>
        <v>PRESTAÇÃO DE SERVIÇOS</v>
      </c>
    </row>
    <row r="155" spans="1:22" ht="69.95" hidden="1" customHeight="1">
      <c r="A155" s="58">
        <v>1441</v>
      </c>
      <c r="B155" s="59">
        <v>1440011</v>
      </c>
      <c r="C155" s="59" t="s">
        <v>367</v>
      </c>
      <c r="D155" s="59" t="s">
        <v>68</v>
      </c>
      <c r="E155" s="60">
        <v>18745455000100</v>
      </c>
      <c r="F155" s="61">
        <f t="shared" si="0"/>
        <v>18745455000100</v>
      </c>
      <c r="G155" s="62" t="s">
        <v>368</v>
      </c>
      <c r="H155" s="59">
        <v>3999</v>
      </c>
      <c r="I155" s="63" t="s">
        <v>92</v>
      </c>
      <c r="J155" s="64">
        <v>46041</v>
      </c>
      <c r="K155" s="59">
        <v>1</v>
      </c>
      <c r="L155" s="65">
        <v>243.05</v>
      </c>
      <c r="M155" s="65">
        <v>4.8600000000000003</v>
      </c>
      <c r="N155" s="65">
        <v>0</v>
      </c>
      <c r="O155" s="65">
        <v>238.19</v>
      </c>
      <c r="P155" s="64">
        <v>46042</v>
      </c>
      <c r="Q155" s="66">
        <v>309</v>
      </c>
      <c r="R155" s="67">
        <v>238.19</v>
      </c>
      <c r="S155" s="67">
        <v>0</v>
      </c>
      <c r="T155" s="67">
        <v>238.19</v>
      </c>
      <c r="U155" s="68"/>
      <c r="V155" s="69" t="str">
        <f>VLOOKUP(H155,'CATEGORIZAÇÃO PARA PUBLICAÇÃO'!$A$1:$C$101,3,FALSE)</f>
        <v>PRESTAÇÃO DE SERVIÇOS</v>
      </c>
    </row>
    <row r="156" spans="1:22" ht="69.95" hidden="1" customHeight="1">
      <c r="A156" s="58">
        <v>1441</v>
      </c>
      <c r="B156" s="59">
        <v>1440011</v>
      </c>
      <c r="C156" s="59" t="s">
        <v>369</v>
      </c>
      <c r="D156" s="59" t="s">
        <v>68</v>
      </c>
      <c r="E156" s="60">
        <v>14822303000102</v>
      </c>
      <c r="F156" s="61">
        <f t="shared" si="0"/>
        <v>14822303000102</v>
      </c>
      <c r="G156" s="62" t="s">
        <v>370</v>
      </c>
      <c r="H156" s="59">
        <v>4002</v>
      </c>
      <c r="I156" s="63" t="s">
        <v>82</v>
      </c>
      <c r="J156" s="64">
        <v>46041</v>
      </c>
      <c r="K156" s="59">
        <v>1</v>
      </c>
      <c r="L156" s="65">
        <v>58035.49</v>
      </c>
      <c r="M156" s="65">
        <v>0</v>
      </c>
      <c r="N156" s="65">
        <v>0</v>
      </c>
      <c r="O156" s="65">
        <v>58035.49</v>
      </c>
      <c r="P156" s="64">
        <v>46042</v>
      </c>
      <c r="Q156" s="66">
        <v>311</v>
      </c>
      <c r="R156" s="67">
        <v>58035.49</v>
      </c>
      <c r="S156" s="67">
        <v>2785.71</v>
      </c>
      <c r="T156" s="67">
        <v>55249.78</v>
      </c>
      <c r="U156" s="68"/>
      <c r="V156" s="69" t="str">
        <f>VLOOKUP(H156,'CATEGORIZAÇÃO PARA PUBLICAÇÃO'!$A$1:$C$101,3,FALSE)</f>
        <v>PRESTAÇÃO DE SERVIÇOS</v>
      </c>
    </row>
    <row r="157" spans="1:22" ht="69.95" hidden="1" customHeight="1">
      <c r="A157" s="58">
        <v>1441</v>
      </c>
      <c r="B157" s="59">
        <v>1440011</v>
      </c>
      <c r="C157" s="59" t="s">
        <v>371</v>
      </c>
      <c r="D157" s="59" t="s">
        <v>68</v>
      </c>
      <c r="E157" s="60">
        <v>7094346000145</v>
      </c>
      <c r="F157" s="61">
        <f t="shared" si="0"/>
        <v>7094346000145</v>
      </c>
      <c r="G157" s="62" t="s">
        <v>372</v>
      </c>
      <c r="H157" s="59">
        <v>4002</v>
      </c>
      <c r="I157" s="63" t="s">
        <v>82</v>
      </c>
      <c r="J157" s="64">
        <v>46041</v>
      </c>
      <c r="K157" s="59">
        <v>1</v>
      </c>
      <c r="L157" s="65">
        <v>41029.39</v>
      </c>
      <c r="M157" s="65">
        <v>2256.62</v>
      </c>
      <c r="N157" s="65">
        <v>0</v>
      </c>
      <c r="O157" s="65">
        <v>38772.769999999997</v>
      </c>
      <c r="P157" s="64">
        <v>46043</v>
      </c>
      <c r="Q157" s="66">
        <v>324</v>
      </c>
      <c r="R157" s="67">
        <v>38772.770000000004</v>
      </c>
      <c r="S157" s="67">
        <v>1969.41</v>
      </c>
      <c r="T157" s="67">
        <v>36803.360000000001</v>
      </c>
      <c r="U157" s="68"/>
      <c r="V157" s="69" t="str">
        <f>VLOOKUP(H157,'CATEGORIZAÇÃO PARA PUBLICAÇÃO'!$A$1:$C$101,3,FALSE)</f>
        <v>PRESTAÇÃO DE SERVIÇOS</v>
      </c>
    </row>
    <row r="158" spans="1:22" ht="69.95" hidden="1" customHeight="1">
      <c r="A158" s="58">
        <v>1441</v>
      </c>
      <c r="B158" s="59">
        <v>1440011</v>
      </c>
      <c r="C158" s="59" t="s">
        <v>371</v>
      </c>
      <c r="D158" s="59" t="s">
        <v>68</v>
      </c>
      <c r="E158" s="60">
        <v>7094346000145</v>
      </c>
      <c r="F158" s="61">
        <f t="shared" si="0"/>
        <v>7094346000145</v>
      </c>
      <c r="G158" s="62" t="s">
        <v>372</v>
      </c>
      <c r="H158" s="59">
        <v>4002</v>
      </c>
      <c r="I158" s="63" t="s">
        <v>82</v>
      </c>
      <c r="J158" s="64">
        <v>46041</v>
      </c>
      <c r="K158" s="59">
        <v>2</v>
      </c>
      <c r="L158" s="65">
        <v>41697.360000000001</v>
      </c>
      <c r="M158" s="65">
        <v>2293.36</v>
      </c>
      <c r="N158" s="65">
        <v>0</v>
      </c>
      <c r="O158" s="65">
        <v>39404</v>
      </c>
      <c r="P158" s="64">
        <v>46042</v>
      </c>
      <c r="Q158" s="66">
        <v>303</v>
      </c>
      <c r="R158" s="67">
        <v>39404</v>
      </c>
      <c r="S158" s="67">
        <v>2001.47</v>
      </c>
      <c r="T158" s="67">
        <v>37402.53</v>
      </c>
      <c r="U158" s="68"/>
      <c r="V158" s="69" t="str">
        <f>VLOOKUP(H158,'CATEGORIZAÇÃO PARA PUBLICAÇÃO'!$A$1:$C$101,3,FALSE)</f>
        <v>PRESTAÇÃO DE SERVIÇOS</v>
      </c>
    </row>
    <row r="159" spans="1:22" ht="69.95" hidden="1" customHeight="1">
      <c r="A159" s="58">
        <v>1441</v>
      </c>
      <c r="B159" s="59">
        <v>1440005</v>
      </c>
      <c r="C159" s="59" t="s">
        <v>71</v>
      </c>
      <c r="D159" s="59" t="s">
        <v>68</v>
      </c>
      <c r="E159" s="60">
        <v>66455593000199</v>
      </c>
      <c r="F159" s="61">
        <f t="shared" si="0"/>
        <v>66455593000199</v>
      </c>
      <c r="G159" s="62" t="s">
        <v>373</v>
      </c>
      <c r="H159" s="59">
        <v>5214</v>
      </c>
      <c r="I159" s="63" t="s">
        <v>374</v>
      </c>
      <c r="J159" s="64">
        <v>46042</v>
      </c>
      <c r="K159" s="59">
        <v>1</v>
      </c>
      <c r="L159" s="65">
        <v>7730</v>
      </c>
      <c r="M159" s="65">
        <v>0</v>
      </c>
      <c r="N159" s="65">
        <v>0</v>
      </c>
      <c r="O159" s="65">
        <v>7730</v>
      </c>
      <c r="P159" s="64">
        <v>46042</v>
      </c>
      <c r="Q159" s="66">
        <v>10</v>
      </c>
      <c r="R159" s="67">
        <v>7730</v>
      </c>
      <c r="S159" s="67">
        <v>92.76</v>
      </c>
      <c r="T159" s="67">
        <v>7637.24</v>
      </c>
      <c r="U159" s="68"/>
      <c r="V159" s="69" t="str">
        <f>VLOOKUP(H159,'CATEGORIZAÇÃO PARA PUBLICAÇÃO'!$A$1:$C$101,3,FALSE)</f>
        <v>FORNECIMENTO DE BENS</v>
      </c>
    </row>
    <row r="160" spans="1:22" ht="69.95" hidden="1" customHeight="1">
      <c r="A160" s="58">
        <v>1441</v>
      </c>
      <c r="B160" s="59">
        <v>1440005</v>
      </c>
      <c r="C160" s="59" t="s">
        <v>375</v>
      </c>
      <c r="D160" s="59" t="s">
        <v>68</v>
      </c>
      <c r="E160" s="60">
        <v>36079995000175</v>
      </c>
      <c r="F160" s="61">
        <f t="shared" si="0"/>
        <v>36079995000175</v>
      </c>
      <c r="G160" s="62" t="s">
        <v>376</v>
      </c>
      <c r="H160" s="59">
        <v>3024</v>
      </c>
      <c r="I160" s="63" t="s">
        <v>377</v>
      </c>
      <c r="J160" s="64">
        <v>46042</v>
      </c>
      <c r="K160" s="59">
        <v>1</v>
      </c>
      <c r="L160" s="65">
        <v>15000</v>
      </c>
      <c r="M160" s="65">
        <v>0</v>
      </c>
      <c r="N160" s="65">
        <v>0</v>
      </c>
      <c r="O160" s="65">
        <v>15000</v>
      </c>
      <c r="P160" s="64">
        <v>46042</v>
      </c>
      <c r="Q160" s="66">
        <v>8</v>
      </c>
      <c r="R160" s="67">
        <v>15000</v>
      </c>
      <c r="S160" s="67">
        <v>0</v>
      </c>
      <c r="T160" s="67">
        <v>15000</v>
      </c>
      <c r="U160" s="68"/>
      <c r="V160" s="69" t="str">
        <f>VLOOKUP(H160,'CATEGORIZAÇÃO PARA PUBLICAÇÃO'!$A$1:$C$101,3,FALSE)</f>
        <v>FORNECIMENTO DE BENS</v>
      </c>
    </row>
    <row r="161" spans="1:22" ht="69.95" hidden="1" customHeight="1">
      <c r="A161" s="58">
        <v>1441</v>
      </c>
      <c r="B161" s="59">
        <v>1440011</v>
      </c>
      <c r="C161" s="59" t="s">
        <v>71</v>
      </c>
      <c r="D161" s="59" t="s">
        <v>68</v>
      </c>
      <c r="E161" s="60">
        <v>34028316001509</v>
      </c>
      <c r="F161" s="61">
        <f t="shared" si="0"/>
        <v>34028316001509</v>
      </c>
      <c r="G161" s="62" t="s">
        <v>72</v>
      </c>
      <c r="H161" s="59">
        <v>3906</v>
      </c>
      <c r="I161" s="63" t="s">
        <v>73</v>
      </c>
      <c r="J161" s="64">
        <v>46042</v>
      </c>
      <c r="K161" s="59">
        <v>2</v>
      </c>
      <c r="L161" s="65">
        <v>214735.71</v>
      </c>
      <c r="M161" s="65">
        <v>0</v>
      </c>
      <c r="N161" s="65">
        <v>0</v>
      </c>
      <c r="O161" s="65">
        <v>214735.71</v>
      </c>
      <c r="P161" s="64">
        <v>46042</v>
      </c>
      <c r="Q161" s="66">
        <v>302</v>
      </c>
      <c r="R161" s="67">
        <v>214735.71</v>
      </c>
      <c r="S161" s="67">
        <v>0</v>
      </c>
      <c r="T161" s="67">
        <v>214735.71</v>
      </c>
      <c r="U161" s="68"/>
      <c r="V161" s="69" t="str">
        <f>VLOOKUP(H161,'CATEGORIZAÇÃO PARA PUBLICAÇÃO'!$A$1:$C$101,3,FALSE)</f>
        <v>PRESTAÇÃO DE SERVIÇOS</v>
      </c>
    </row>
    <row r="162" spans="1:22" ht="69.95" hidden="1" customHeight="1">
      <c r="A162" s="58">
        <v>1441</v>
      </c>
      <c r="B162" s="59">
        <v>1440011</v>
      </c>
      <c r="C162" s="59" t="s">
        <v>378</v>
      </c>
      <c r="D162" s="59" t="s">
        <v>68</v>
      </c>
      <c r="E162" s="60">
        <v>10658360000139</v>
      </c>
      <c r="F162" s="61">
        <f t="shared" si="0"/>
        <v>10658360000139</v>
      </c>
      <c r="G162" s="62" t="s">
        <v>379</v>
      </c>
      <c r="H162" s="59">
        <v>3921</v>
      </c>
      <c r="I162" s="63" t="s">
        <v>79</v>
      </c>
      <c r="J162" s="64">
        <v>46042</v>
      </c>
      <c r="K162" s="59">
        <v>1</v>
      </c>
      <c r="L162" s="65">
        <v>1246.82</v>
      </c>
      <c r="M162" s="65">
        <v>137.15</v>
      </c>
      <c r="N162" s="65">
        <v>0</v>
      </c>
      <c r="O162" s="65">
        <v>1109.6699999999998</v>
      </c>
      <c r="P162" s="64">
        <v>46043</v>
      </c>
      <c r="Q162" s="66">
        <v>322</v>
      </c>
      <c r="R162" s="67">
        <v>1109.6699999999998</v>
      </c>
      <c r="S162" s="67">
        <v>59.84</v>
      </c>
      <c r="T162" s="67">
        <v>1049.83</v>
      </c>
      <c r="U162" s="68"/>
      <c r="V162" s="69" t="str">
        <f>VLOOKUP(H162,'CATEGORIZAÇÃO PARA PUBLICAÇÃO'!$A$1:$C$101,3,FALSE)</f>
        <v>PRESTAÇÃO DE SERVIÇOS</v>
      </c>
    </row>
    <row r="163" spans="1:22" ht="69.95" hidden="1" customHeight="1">
      <c r="A163" s="58">
        <v>1441</v>
      </c>
      <c r="B163" s="59">
        <v>1440011</v>
      </c>
      <c r="C163" s="59" t="s">
        <v>380</v>
      </c>
      <c r="D163" s="59" t="s">
        <v>68</v>
      </c>
      <c r="E163" s="60">
        <v>6880466000105</v>
      </c>
      <c r="F163" s="61">
        <f t="shared" si="0"/>
        <v>6880466000105</v>
      </c>
      <c r="G163" s="62" t="s">
        <v>381</v>
      </c>
      <c r="H163" s="59">
        <v>3939</v>
      </c>
      <c r="I163" s="63" t="s">
        <v>382</v>
      </c>
      <c r="J163" s="64">
        <v>46042</v>
      </c>
      <c r="K163" s="59">
        <v>1</v>
      </c>
      <c r="L163" s="65">
        <v>220</v>
      </c>
      <c r="M163" s="65">
        <v>3.4</v>
      </c>
      <c r="N163" s="65">
        <v>0</v>
      </c>
      <c r="O163" s="65">
        <v>216.6</v>
      </c>
      <c r="P163" s="64">
        <v>46042</v>
      </c>
      <c r="Q163" s="66">
        <v>315</v>
      </c>
      <c r="R163" s="67">
        <v>216.6</v>
      </c>
      <c r="S163" s="67">
        <v>10.56</v>
      </c>
      <c r="T163" s="67">
        <v>206.04</v>
      </c>
      <c r="U163" s="68"/>
      <c r="V163" s="69" t="str">
        <f>VLOOKUP(H163,'CATEGORIZAÇÃO PARA PUBLICAÇÃO'!$A$1:$C$101,3,FALSE)</f>
        <v>PRESTAÇÃO DE SERVIÇOS</v>
      </c>
    </row>
    <row r="164" spans="1:22" ht="69.95" hidden="1" customHeight="1">
      <c r="A164" s="58">
        <v>1441</v>
      </c>
      <c r="B164" s="59">
        <v>1440011</v>
      </c>
      <c r="C164" s="59" t="s">
        <v>380</v>
      </c>
      <c r="D164" s="59" t="s">
        <v>68</v>
      </c>
      <c r="E164" s="60">
        <v>6880466000105</v>
      </c>
      <c r="F164" s="61">
        <f t="shared" si="0"/>
        <v>6880466000105</v>
      </c>
      <c r="G164" s="62" t="s">
        <v>381</v>
      </c>
      <c r="H164" s="59">
        <v>3939</v>
      </c>
      <c r="I164" s="63" t="s">
        <v>382</v>
      </c>
      <c r="J164" s="64">
        <v>46042</v>
      </c>
      <c r="K164" s="59">
        <v>2</v>
      </c>
      <c r="L164" s="65">
        <v>880</v>
      </c>
      <c r="M164" s="65">
        <v>13.6</v>
      </c>
      <c r="N164" s="65">
        <v>0</v>
      </c>
      <c r="O164" s="65">
        <v>866.4</v>
      </c>
      <c r="P164" s="64">
        <v>46042</v>
      </c>
      <c r="Q164" s="66">
        <v>317</v>
      </c>
      <c r="R164" s="67">
        <v>866.4</v>
      </c>
      <c r="S164" s="67">
        <v>42.24</v>
      </c>
      <c r="T164" s="67">
        <v>824.16</v>
      </c>
      <c r="U164" s="68"/>
      <c r="V164" s="69" t="str">
        <f>VLOOKUP(H164,'CATEGORIZAÇÃO PARA PUBLICAÇÃO'!$A$1:$C$101,3,FALSE)</f>
        <v>PRESTAÇÃO DE SERVIÇOS</v>
      </c>
    </row>
    <row r="165" spans="1:22" ht="69.95" hidden="1" customHeight="1">
      <c r="A165" s="58">
        <v>1441</v>
      </c>
      <c r="B165" s="59">
        <v>1440011</v>
      </c>
      <c r="C165" s="59" t="s">
        <v>383</v>
      </c>
      <c r="D165" s="59" t="s">
        <v>68</v>
      </c>
      <c r="E165" s="60">
        <v>5340639000130</v>
      </c>
      <c r="F165" s="61">
        <f t="shared" si="0"/>
        <v>5340639000130</v>
      </c>
      <c r="G165" s="62" t="s">
        <v>384</v>
      </c>
      <c r="H165" s="59">
        <v>3987</v>
      </c>
      <c r="I165" s="63" t="s">
        <v>385</v>
      </c>
      <c r="J165" s="64">
        <v>46043</v>
      </c>
      <c r="K165" s="59">
        <v>1</v>
      </c>
      <c r="L165" s="65">
        <v>14461.66</v>
      </c>
      <c r="M165" s="65">
        <v>0</v>
      </c>
      <c r="N165" s="65">
        <v>0</v>
      </c>
      <c r="O165" s="65">
        <v>14461.66</v>
      </c>
      <c r="P165" s="64">
        <v>46044</v>
      </c>
      <c r="Q165" s="66">
        <v>364</v>
      </c>
      <c r="R165" s="67">
        <v>14461.66</v>
      </c>
      <c r="S165" s="67">
        <v>35.44</v>
      </c>
      <c r="T165" s="67">
        <v>14426.22</v>
      </c>
      <c r="U165" s="68"/>
      <c r="V165" s="69" t="str">
        <f>VLOOKUP(H165,'CATEGORIZAÇÃO PARA PUBLICAÇÃO'!$A$1:$C$101,3,FALSE)</f>
        <v>PRESTAÇÃO DE SERVIÇOS</v>
      </c>
    </row>
    <row r="166" spans="1:22" ht="69.95" hidden="1" customHeight="1">
      <c r="A166" s="58">
        <v>1441</v>
      </c>
      <c r="B166" s="59">
        <v>1440011</v>
      </c>
      <c r="C166" s="59" t="s">
        <v>386</v>
      </c>
      <c r="D166" s="59" t="s">
        <v>68</v>
      </c>
      <c r="E166" s="60">
        <v>8804604000100</v>
      </c>
      <c r="F166" s="61">
        <f t="shared" si="0"/>
        <v>8804604000100</v>
      </c>
      <c r="G166" s="62" t="s">
        <v>387</v>
      </c>
      <c r="H166" s="59">
        <v>3931</v>
      </c>
      <c r="I166" s="63" t="s">
        <v>388</v>
      </c>
      <c r="J166" s="64">
        <v>46043</v>
      </c>
      <c r="K166" s="59">
        <v>1</v>
      </c>
      <c r="L166" s="65">
        <v>63360</v>
      </c>
      <c r="M166" s="65">
        <v>1900.8</v>
      </c>
      <c r="N166" s="65">
        <v>0</v>
      </c>
      <c r="O166" s="65">
        <v>61459.199999999997</v>
      </c>
      <c r="P166" s="64">
        <v>46043</v>
      </c>
      <c r="Q166" s="66">
        <v>326</v>
      </c>
      <c r="R166" s="67">
        <v>61459.199999999997</v>
      </c>
      <c r="S166" s="67">
        <v>0</v>
      </c>
      <c r="T166" s="67">
        <v>61459.199999999997</v>
      </c>
      <c r="U166" s="68"/>
      <c r="V166" s="69" t="str">
        <f>VLOOKUP(H166,'CATEGORIZAÇÃO PARA PUBLICAÇÃO'!$A$1:$C$101,3,FALSE)</f>
        <v>PRESTAÇÃO DE SERVIÇOS</v>
      </c>
    </row>
    <row r="167" spans="1:22" ht="69.95" hidden="1" customHeight="1">
      <c r="A167" s="58">
        <v>1441</v>
      </c>
      <c r="B167" s="59">
        <v>1440011</v>
      </c>
      <c r="C167" s="59" t="s">
        <v>389</v>
      </c>
      <c r="D167" s="59" t="s">
        <v>68</v>
      </c>
      <c r="E167" s="60">
        <v>47272347000238</v>
      </c>
      <c r="F167" s="61">
        <f t="shared" si="0"/>
        <v>47272347000238</v>
      </c>
      <c r="G167" s="62" t="s">
        <v>390</v>
      </c>
      <c r="H167" s="59">
        <v>3931</v>
      </c>
      <c r="I167" s="63" t="s">
        <v>388</v>
      </c>
      <c r="J167" s="64">
        <v>46043</v>
      </c>
      <c r="K167" s="59">
        <v>1</v>
      </c>
      <c r="L167" s="65">
        <v>4894.5</v>
      </c>
      <c r="M167" s="65">
        <v>0</v>
      </c>
      <c r="N167" s="65">
        <v>0</v>
      </c>
      <c r="O167" s="65">
        <v>4894.5</v>
      </c>
      <c r="P167" s="64">
        <v>46049</v>
      </c>
      <c r="Q167" s="66">
        <v>421</v>
      </c>
      <c r="R167" s="67">
        <v>4894.5</v>
      </c>
      <c r="S167" s="67">
        <v>0</v>
      </c>
      <c r="T167" s="67">
        <v>4894.5</v>
      </c>
      <c r="U167" s="68"/>
      <c r="V167" s="69" t="str">
        <f>VLOOKUP(H167,'CATEGORIZAÇÃO PARA PUBLICAÇÃO'!$A$1:$C$101,3,FALSE)</f>
        <v>PRESTAÇÃO DE SERVIÇOS</v>
      </c>
    </row>
    <row r="168" spans="1:22" ht="69.95" hidden="1" customHeight="1">
      <c r="A168" s="58">
        <v>1441</v>
      </c>
      <c r="B168" s="59">
        <v>1440011</v>
      </c>
      <c r="C168" s="59" t="s">
        <v>391</v>
      </c>
      <c r="D168" s="59" t="s">
        <v>68</v>
      </c>
      <c r="E168" s="60">
        <v>1017250000105</v>
      </c>
      <c r="F168" s="61">
        <f t="shared" si="0"/>
        <v>1017250000105</v>
      </c>
      <c r="G168" s="62" t="s">
        <v>392</v>
      </c>
      <c r="H168" s="59">
        <v>3304</v>
      </c>
      <c r="I168" s="63" t="s">
        <v>14</v>
      </c>
      <c r="J168" s="64">
        <v>46043</v>
      </c>
      <c r="K168" s="59">
        <v>1</v>
      </c>
      <c r="L168" s="65">
        <v>1568</v>
      </c>
      <c r="M168" s="65">
        <v>0</v>
      </c>
      <c r="N168" s="65">
        <v>0</v>
      </c>
      <c r="O168" s="65">
        <v>1568</v>
      </c>
      <c r="P168" s="64">
        <v>46043</v>
      </c>
      <c r="Q168" s="66">
        <v>363</v>
      </c>
      <c r="R168" s="67">
        <v>1568</v>
      </c>
      <c r="S168" s="67">
        <v>37.99</v>
      </c>
      <c r="T168" s="67">
        <v>1530.01</v>
      </c>
      <c r="U168" s="68"/>
      <c r="V168" s="69" t="str">
        <f>VLOOKUP(H168,'CATEGORIZAÇÃO PARA PUBLICAÇÃO'!$A$1:$C$101,3,FALSE)</f>
        <v>PRESTAÇÃO DE SERVIÇOS</v>
      </c>
    </row>
    <row r="169" spans="1:22" ht="69.95" hidden="1" customHeight="1">
      <c r="A169" s="58">
        <v>1441</v>
      </c>
      <c r="B169" s="59">
        <v>1440011</v>
      </c>
      <c r="C169" s="59" t="s">
        <v>393</v>
      </c>
      <c r="D169" s="59" t="s">
        <v>68</v>
      </c>
      <c r="E169" s="60">
        <v>7403266000124</v>
      </c>
      <c r="F169" s="61">
        <f t="shared" si="0"/>
        <v>7403266000124</v>
      </c>
      <c r="G169" s="62" t="s">
        <v>394</v>
      </c>
      <c r="H169" s="59">
        <v>4002</v>
      </c>
      <c r="I169" s="63" t="s">
        <v>82</v>
      </c>
      <c r="J169" s="64">
        <v>46044</v>
      </c>
      <c r="K169" s="59">
        <v>1</v>
      </c>
      <c r="L169" s="65">
        <v>17892.68</v>
      </c>
      <c r="M169" s="65">
        <v>0</v>
      </c>
      <c r="N169" s="65">
        <v>0</v>
      </c>
      <c r="O169" s="65">
        <v>17892.68</v>
      </c>
      <c r="P169" s="64">
        <v>46045</v>
      </c>
      <c r="Q169" s="66">
        <v>396</v>
      </c>
      <c r="R169" s="67">
        <v>17892.68</v>
      </c>
      <c r="S169" s="67">
        <v>858.84</v>
      </c>
      <c r="T169" s="67">
        <v>17033.84</v>
      </c>
      <c r="U169" s="68"/>
      <c r="V169" s="69" t="str">
        <f>VLOOKUP(H169,'CATEGORIZAÇÃO PARA PUBLICAÇÃO'!$A$1:$C$101,3,FALSE)</f>
        <v>PRESTAÇÃO DE SERVIÇOS</v>
      </c>
    </row>
    <row r="170" spans="1:22" ht="69.95" hidden="1" customHeight="1">
      <c r="A170" s="58">
        <v>1441</v>
      </c>
      <c r="B170" s="59">
        <v>1440011</v>
      </c>
      <c r="C170" s="59" t="s">
        <v>393</v>
      </c>
      <c r="D170" s="59" t="s">
        <v>68</v>
      </c>
      <c r="E170" s="60">
        <v>7403266000124</v>
      </c>
      <c r="F170" s="61">
        <f t="shared" si="0"/>
        <v>7403266000124</v>
      </c>
      <c r="G170" s="62" t="s">
        <v>394</v>
      </c>
      <c r="H170" s="59">
        <v>4002</v>
      </c>
      <c r="I170" s="63" t="s">
        <v>82</v>
      </c>
      <c r="J170" s="64">
        <v>46044</v>
      </c>
      <c r="K170" s="59">
        <v>2</v>
      </c>
      <c r="L170" s="65">
        <v>19188.89</v>
      </c>
      <c r="M170" s="65">
        <v>0</v>
      </c>
      <c r="N170" s="65">
        <v>0</v>
      </c>
      <c r="O170" s="65">
        <v>19188.89</v>
      </c>
      <c r="P170" s="64">
        <v>46045</v>
      </c>
      <c r="Q170" s="66">
        <v>397</v>
      </c>
      <c r="R170" s="67">
        <v>19188.89</v>
      </c>
      <c r="S170" s="67">
        <v>921.07</v>
      </c>
      <c r="T170" s="67">
        <v>18267.82</v>
      </c>
      <c r="U170" s="68"/>
      <c r="V170" s="69" t="str">
        <f>VLOOKUP(H170,'CATEGORIZAÇÃO PARA PUBLICAÇÃO'!$A$1:$C$101,3,FALSE)</f>
        <v>PRESTAÇÃO DE SERVIÇOS</v>
      </c>
    </row>
    <row r="171" spans="1:22" ht="69.95" hidden="1" customHeight="1">
      <c r="A171" s="58">
        <v>1441</v>
      </c>
      <c r="B171" s="59">
        <v>1440011</v>
      </c>
      <c r="C171" s="59" t="s">
        <v>393</v>
      </c>
      <c r="D171" s="59" t="s">
        <v>68</v>
      </c>
      <c r="E171" s="60">
        <v>7403266000124</v>
      </c>
      <c r="F171" s="61">
        <f t="shared" si="0"/>
        <v>7403266000124</v>
      </c>
      <c r="G171" s="62" t="s">
        <v>394</v>
      </c>
      <c r="H171" s="59">
        <v>4002</v>
      </c>
      <c r="I171" s="63" t="s">
        <v>82</v>
      </c>
      <c r="J171" s="64">
        <v>46044</v>
      </c>
      <c r="K171" s="59">
        <v>3</v>
      </c>
      <c r="L171" s="65">
        <v>19157.73</v>
      </c>
      <c r="M171" s="65">
        <v>0</v>
      </c>
      <c r="N171" s="65">
        <v>0</v>
      </c>
      <c r="O171" s="65">
        <v>19157.73</v>
      </c>
      <c r="P171" s="64">
        <v>46045</v>
      </c>
      <c r="Q171" s="66">
        <v>398</v>
      </c>
      <c r="R171" s="67">
        <v>19157.730000000003</v>
      </c>
      <c r="S171" s="67">
        <v>919.58</v>
      </c>
      <c r="T171" s="67">
        <v>18238.150000000001</v>
      </c>
      <c r="U171" s="68"/>
      <c r="V171" s="69" t="str">
        <f>VLOOKUP(H171,'CATEGORIZAÇÃO PARA PUBLICAÇÃO'!$A$1:$C$101,3,FALSE)</f>
        <v>PRESTAÇÃO DE SERVIÇOS</v>
      </c>
    </row>
    <row r="172" spans="1:22" ht="69.95" hidden="1" customHeight="1">
      <c r="A172" s="58">
        <v>1441</v>
      </c>
      <c r="B172" s="59">
        <v>1440011</v>
      </c>
      <c r="C172" s="59" t="s">
        <v>395</v>
      </c>
      <c r="D172" s="59" t="s">
        <v>68</v>
      </c>
      <c r="E172" s="60">
        <v>33641663000144</v>
      </c>
      <c r="F172" s="61">
        <f t="shared" si="0"/>
        <v>33641663000144</v>
      </c>
      <c r="G172" s="62" t="s">
        <v>396</v>
      </c>
      <c r="H172" s="59">
        <v>3502</v>
      </c>
      <c r="I172" s="63" t="s">
        <v>397</v>
      </c>
      <c r="J172" s="64">
        <v>46044</v>
      </c>
      <c r="K172" s="59">
        <v>1</v>
      </c>
      <c r="L172" s="65">
        <v>132800</v>
      </c>
      <c r="M172" s="65">
        <v>0</v>
      </c>
      <c r="N172" s="65">
        <v>0</v>
      </c>
      <c r="O172" s="65">
        <v>132800</v>
      </c>
      <c r="P172" s="64">
        <v>46045</v>
      </c>
      <c r="Q172" s="66">
        <v>402</v>
      </c>
      <c r="R172" s="67">
        <v>132800</v>
      </c>
      <c r="S172" s="67">
        <v>0</v>
      </c>
      <c r="T172" s="67">
        <v>132800</v>
      </c>
      <c r="U172" s="68"/>
      <c r="V172" s="69" t="s">
        <v>15</v>
      </c>
    </row>
    <row r="173" spans="1:22" ht="69.95" hidden="1" customHeight="1">
      <c r="A173" s="58">
        <v>1441</v>
      </c>
      <c r="B173" s="59">
        <v>1440011</v>
      </c>
      <c r="C173" s="59" t="s">
        <v>398</v>
      </c>
      <c r="D173" s="59" t="s">
        <v>68</v>
      </c>
      <c r="E173" s="60">
        <v>405867000127</v>
      </c>
      <c r="F173" s="61">
        <f t="shared" si="0"/>
        <v>405867000127</v>
      </c>
      <c r="G173" s="62" t="s">
        <v>399</v>
      </c>
      <c r="H173" s="59">
        <v>3999</v>
      </c>
      <c r="I173" s="63" t="s">
        <v>92</v>
      </c>
      <c r="J173" s="64">
        <v>46048</v>
      </c>
      <c r="K173" s="59">
        <v>1</v>
      </c>
      <c r="L173" s="65">
        <v>7786.2</v>
      </c>
      <c r="M173" s="65">
        <v>389.31</v>
      </c>
      <c r="N173" s="65">
        <v>0</v>
      </c>
      <c r="O173" s="65">
        <v>7396.8899999999994</v>
      </c>
      <c r="P173" s="64">
        <v>46048</v>
      </c>
      <c r="Q173" s="66">
        <v>408</v>
      </c>
      <c r="R173" s="67">
        <v>7396.8899999999994</v>
      </c>
      <c r="S173" s="67">
        <v>373.74</v>
      </c>
      <c r="T173" s="67">
        <v>7023.15</v>
      </c>
      <c r="U173" s="68"/>
      <c r="V173" s="69" t="str">
        <f>VLOOKUP(H173,'CATEGORIZAÇÃO PARA PUBLICAÇÃO'!$A$1:$C$101,3,FALSE)</f>
        <v>PRESTAÇÃO DE SERVIÇOS</v>
      </c>
    </row>
    <row r="174" spans="1:22" ht="69.95" hidden="1" customHeight="1">
      <c r="A174" s="58">
        <v>1441</v>
      </c>
      <c r="B174" s="59">
        <v>1440011</v>
      </c>
      <c r="C174" s="59" t="s">
        <v>194</v>
      </c>
      <c r="D174" s="59" t="s">
        <v>68</v>
      </c>
      <c r="E174" s="60">
        <v>16636540000104</v>
      </c>
      <c r="F174" s="61">
        <f t="shared" si="0"/>
        <v>16636540000104</v>
      </c>
      <c r="G174" s="62" t="s">
        <v>195</v>
      </c>
      <c r="H174" s="59">
        <v>4003</v>
      </c>
      <c r="I174" s="63" t="s">
        <v>196</v>
      </c>
      <c r="J174" s="64">
        <v>46048</v>
      </c>
      <c r="K174" s="59">
        <v>2</v>
      </c>
      <c r="L174" s="65">
        <v>2478.0500000000002</v>
      </c>
      <c r="M174" s="65">
        <v>0</v>
      </c>
      <c r="N174" s="65">
        <v>0</v>
      </c>
      <c r="O174" s="65">
        <v>2478.0500000000002</v>
      </c>
      <c r="P174" s="64">
        <v>46050</v>
      </c>
      <c r="Q174" s="66">
        <v>471</v>
      </c>
      <c r="R174" s="67">
        <v>2478.0500000000002</v>
      </c>
      <c r="S174" s="67">
        <v>0</v>
      </c>
      <c r="T174" s="67">
        <v>2478.0500000000002</v>
      </c>
      <c r="U174" s="68"/>
      <c r="V174" s="69" t="str">
        <f>VLOOKUP(H174,'CATEGORIZAÇÃO PARA PUBLICAÇÃO'!$A$1:$C$101,3,FALSE)</f>
        <v>PRESTAÇÃO DE SERVIÇOS</v>
      </c>
    </row>
    <row r="175" spans="1:22" ht="69.95" hidden="1" customHeight="1">
      <c r="A175" s="58">
        <v>1441</v>
      </c>
      <c r="B175" s="59">
        <v>1440011</v>
      </c>
      <c r="C175" s="59" t="s">
        <v>250</v>
      </c>
      <c r="D175" s="59" t="s">
        <v>68</v>
      </c>
      <c r="E175" s="60">
        <v>46019498000135</v>
      </c>
      <c r="F175" s="61">
        <f t="shared" si="0"/>
        <v>46019498000135</v>
      </c>
      <c r="G175" s="62" t="s">
        <v>251</v>
      </c>
      <c r="H175" s="59">
        <v>4002</v>
      </c>
      <c r="I175" s="63" t="s">
        <v>82</v>
      </c>
      <c r="J175" s="64">
        <v>46048</v>
      </c>
      <c r="K175" s="59">
        <v>2</v>
      </c>
      <c r="L175" s="65">
        <v>160.77000000000001</v>
      </c>
      <c r="M175" s="65">
        <v>0</v>
      </c>
      <c r="N175" s="65">
        <v>0</v>
      </c>
      <c r="O175" s="65">
        <v>160.77000000000001</v>
      </c>
      <c r="P175" s="64">
        <v>46051</v>
      </c>
      <c r="Q175" s="66">
        <v>478</v>
      </c>
      <c r="R175" s="67">
        <v>160.77000000000001</v>
      </c>
      <c r="S175" s="67">
        <v>7.72</v>
      </c>
      <c r="T175" s="67">
        <v>153.05000000000001</v>
      </c>
      <c r="U175" s="68"/>
      <c r="V175" s="69" t="str">
        <f>VLOOKUP(H175,'CATEGORIZAÇÃO PARA PUBLICAÇÃO'!$A$1:$C$101,3,FALSE)</f>
        <v>PRESTAÇÃO DE SERVIÇOS</v>
      </c>
    </row>
    <row r="176" spans="1:22" ht="69.95" hidden="1" customHeight="1">
      <c r="A176" s="58">
        <v>1441</v>
      </c>
      <c r="B176" s="59">
        <v>1440011</v>
      </c>
      <c r="C176" s="59" t="s">
        <v>250</v>
      </c>
      <c r="D176" s="59" t="s">
        <v>68</v>
      </c>
      <c r="E176" s="60">
        <v>46019498000135</v>
      </c>
      <c r="F176" s="61">
        <f t="shared" si="0"/>
        <v>46019498000135</v>
      </c>
      <c r="G176" s="62" t="s">
        <v>251</v>
      </c>
      <c r="H176" s="59">
        <v>4002</v>
      </c>
      <c r="I176" s="63" t="s">
        <v>82</v>
      </c>
      <c r="J176" s="64">
        <v>46048</v>
      </c>
      <c r="K176" s="59">
        <v>3</v>
      </c>
      <c r="L176" s="65">
        <v>178.52</v>
      </c>
      <c r="M176" s="65">
        <v>0</v>
      </c>
      <c r="N176" s="65">
        <v>0</v>
      </c>
      <c r="O176" s="65">
        <v>178.52</v>
      </c>
      <c r="P176" s="64">
        <v>46048</v>
      </c>
      <c r="Q176" s="66">
        <v>404</v>
      </c>
      <c r="R176" s="67">
        <v>178.51999999999998</v>
      </c>
      <c r="S176" s="67">
        <v>8.57</v>
      </c>
      <c r="T176" s="67">
        <v>169.95</v>
      </c>
      <c r="U176" s="68"/>
      <c r="V176" s="69" t="str">
        <f>VLOOKUP(H176,'CATEGORIZAÇÃO PARA PUBLICAÇÃO'!$A$1:$C$101,3,FALSE)</f>
        <v>PRESTAÇÃO DE SERVIÇOS</v>
      </c>
    </row>
    <row r="177" spans="1:22" ht="69.95" hidden="1" customHeight="1">
      <c r="A177" s="58">
        <v>1441</v>
      </c>
      <c r="B177" s="59">
        <v>1440011</v>
      </c>
      <c r="C177" s="59" t="s">
        <v>250</v>
      </c>
      <c r="D177" s="59" t="s">
        <v>68</v>
      </c>
      <c r="E177" s="60">
        <v>46019498000135</v>
      </c>
      <c r="F177" s="61">
        <f t="shared" si="0"/>
        <v>46019498000135</v>
      </c>
      <c r="G177" s="62" t="s">
        <v>251</v>
      </c>
      <c r="H177" s="59">
        <v>4002</v>
      </c>
      <c r="I177" s="63" t="s">
        <v>82</v>
      </c>
      <c r="J177" s="64">
        <v>46048</v>
      </c>
      <c r="K177" s="59">
        <v>4</v>
      </c>
      <c r="L177" s="65">
        <v>3610.3</v>
      </c>
      <c r="M177" s="65">
        <v>0</v>
      </c>
      <c r="N177" s="65">
        <v>0</v>
      </c>
      <c r="O177" s="65">
        <v>3610.3</v>
      </c>
      <c r="P177" s="64">
        <v>46048</v>
      </c>
      <c r="Q177" s="66">
        <v>405</v>
      </c>
      <c r="R177" s="67">
        <v>3610.3</v>
      </c>
      <c r="S177" s="67">
        <v>173.29</v>
      </c>
      <c r="T177" s="67">
        <v>3437.01</v>
      </c>
      <c r="U177" s="68"/>
      <c r="V177" s="69" t="str">
        <f>VLOOKUP(H177,'CATEGORIZAÇÃO PARA PUBLICAÇÃO'!$A$1:$C$101,3,FALSE)</f>
        <v>PRESTAÇÃO DE SERVIÇOS</v>
      </c>
    </row>
    <row r="178" spans="1:22" ht="69.95" hidden="1" customHeight="1">
      <c r="A178" s="58">
        <v>1441</v>
      </c>
      <c r="B178" s="59">
        <v>1440011</v>
      </c>
      <c r="C178" s="59" t="s">
        <v>250</v>
      </c>
      <c r="D178" s="59" t="s">
        <v>68</v>
      </c>
      <c r="E178" s="60">
        <v>46019498000135</v>
      </c>
      <c r="F178" s="61">
        <f t="shared" si="0"/>
        <v>46019498000135</v>
      </c>
      <c r="G178" s="62" t="s">
        <v>251</v>
      </c>
      <c r="H178" s="59">
        <v>4002</v>
      </c>
      <c r="I178" s="63" t="s">
        <v>82</v>
      </c>
      <c r="J178" s="64">
        <v>46048</v>
      </c>
      <c r="K178" s="59">
        <v>5</v>
      </c>
      <c r="L178" s="65">
        <v>7527.71</v>
      </c>
      <c r="M178" s="65">
        <v>0</v>
      </c>
      <c r="N178" s="65">
        <v>0</v>
      </c>
      <c r="O178" s="65">
        <v>7527.71</v>
      </c>
      <c r="P178" s="64">
        <v>46048</v>
      </c>
      <c r="Q178" s="66">
        <v>406</v>
      </c>
      <c r="R178" s="67">
        <v>7527.71</v>
      </c>
      <c r="S178" s="67">
        <v>361.33</v>
      </c>
      <c r="T178" s="67">
        <v>7166.38</v>
      </c>
      <c r="U178" s="68"/>
      <c r="V178" s="69" t="str">
        <f>VLOOKUP(H178,'CATEGORIZAÇÃO PARA PUBLICAÇÃO'!$A$1:$C$101,3,FALSE)</f>
        <v>PRESTAÇÃO DE SERVIÇOS</v>
      </c>
    </row>
    <row r="179" spans="1:22" ht="69.95" hidden="1" customHeight="1">
      <c r="A179" s="58">
        <v>1441</v>
      </c>
      <c r="B179" s="59">
        <v>1440011</v>
      </c>
      <c r="C179" s="59" t="s">
        <v>207</v>
      </c>
      <c r="D179" s="59" t="s">
        <v>68</v>
      </c>
      <c r="E179" s="60">
        <v>16636540000104</v>
      </c>
      <c r="F179" s="61">
        <f t="shared" si="0"/>
        <v>16636540000104</v>
      </c>
      <c r="G179" s="62" t="s">
        <v>195</v>
      </c>
      <c r="H179" s="59">
        <v>4003</v>
      </c>
      <c r="I179" s="63" t="s">
        <v>196</v>
      </c>
      <c r="J179" s="64">
        <v>46048</v>
      </c>
      <c r="K179" s="59">
        <v>2</v>
      </c>
      <c r="L179" s="65">
        <v>37178</v>
      </c>
      <c r="M179" s="65">
        <v>0</v>
      </c>
      <c r="N179" s="65">
        <v>0</v>
      </c>
      <c r="O179" s="65">
        <v>37178</v>
      </c>
      <c r="P179" s="64">
        <v>46048</v>
      </c>
      <c r="Q179" s="66">
        <v>407</v>
      </c>
      <c r="R179" s="67">
        <v>37178</v>
      </c>
      <c r="S179" s="67">
        <v>0</v>
      </c>
      <c r="T179" s="67">
        <v>37178</v>
      </c>
      <c r="U179" s="68"/>
      <c r="V179" s="69" t="str">
        <f>VLOOKUP(H179,'CATEGORIZAÇÃO PARA PUBLICAÇÃO'!$A$1:$C$101,3,FALSE)</f>
        <v>PRESTAÇÃO DE SERVIÇOS</v>
      </c>
    </row>
    <row r="180" spans="1:22" ht="69.95" hidden="1" customHeight="1">
      <c r="A180" s="58">
        <v>1441</v>
      </c>
      <c r="B180" s="59">
        <v>1440005</v>
      </c>
      <c r="C180" s="59" t="s">
        <v>306</v>
      </c>
      <c r="D180" s="59" t="s">
        <v>68</v>
      </c>
      <c r="E180" s="60">
        <v>14234924000167</v>
      </c>
      <c r="F180" s="61">
        <f t="shared" si="0"/>
        <v>14234924000167</v>
      </c>
      <c r="G180" s="62" t="s">
        <v>356</v>
      </c>
      <c r="H180" s="59">
        <v>3099</v>
      </c>
      <c r="I180" s="63" t="s">
        <v>12</v>
      </c>
      <c r="J180" s="64">
        <v>46049</v>
      </c>
      <c r="K180" s="59">
        <v>1</v>
      </c>
      <c r="L180" s="65">
        <v>5818.48</v>
      </c>
      <c r="M180" s="65">
        <v>0</v>
      </c>
      <c r="N180" s="65">
        <v>0</v>
      </c>
      <c r="O180" s="65">
        <v>5818.48</v>
      </c>
      <c r="P180" s="64">
        <v>46050</v>
      </c>
      <c r="Q180" s="66">
        <v>14</v>
      </c>
      <c r="R180" s="67">
        <v>5818.48</v>
      </c>
      <c r="S180" s="67">
        <v>0</v>
      </c>
      <c r="T180" s="67">
        <v>5818.48</v>
      </c>
      <c r="U180" s="68"/>
      <c r="V180" s="69" t="str">
        <f>VLOOKUP(H180,'CATEGORIZAÇÃO PARA PUBLICAÇÃO'!$A$1:$C$101,3,FALSE)</f>
        <v>FORNECIMENTO DE BENS</v>
      </c>
    </row>
    <row r="181" spans="1:22" ht="69.95" hidden="1" customHeight="1">
      <c r="A181" s="58">
        <v>1441</v>
      </c>
      <c r="B181" s="59">
        <v>1440011</v>
      </c>
      <c r="C181" s="59" t="s">
        <v>400</v>
      </c>
      <c r="D181" s="59" t="s">
        <v>68</v>
      </c>
      <c r="E181" s="60">
        <v>34028316001509</v>
      </c>
      <c r="F181" s="61">
        <f t="shared" si="0"/>
        <v>34028316001509</v>
      </c>
      <c r="G181" s="62" t="s">
        <v>72</v>
      </c>
      <c r="H181" s="59">
        <v>3915</v>
      </c>
      <c r="I181" s="63" t="s">
        <v>401</v>
      </c>
      <c r="J181" s="64">
        <v>46049</v>
      </c>
      <c r="K181" s="59">
        <v>1</v>
      </c>
      <c r="L181" s="65">
        <v>24.18</v>
      </c>
      <c r="M181" s="65">
        <v>0</v>
      </c>
      <c r="N181" s="65">
        <v>0</v>
      </c>
      <c r="O181" s="65">
        <v>24.18</v>
      </c>
      <c r="P181" s="64">
        <v>46050</v>
      </c>
      <c r="Q181" s="66">
        <v>42</v>
      </c>
      <c r="R181" s="67">
        <v>24.18</v>
      </c>
      <c r="S181" s="67">
        <v>0</v>
      </c>
      <c r="T181" s="67">
        <v>24.18</v>
      </c>
      <c r="U181" s="68"/>
      <c r="V181" s="69" t="str">
        <f>VLOOKUP(H181,'CATEGORIZAÇÃO PARA PUBLICAÇÃO'!$A$1:$C$101,3,FALSE)</f>
        <v>PRESTAÇÃO DE SERVIÇOS</v>
      </c>
    </row>
    <row r="182" spans="1:22" ht="69.95" hidden="1" customHeight="1">
      <c r="A182" s="58">
        <v>1441</v>
      </c>
      <c r="B182" s="59">
        <v>1440011</v>
      </c>
      <c r="C182" s="59" t="s">
        <v>400</v>
      </c>
      <c r="D182" s="59" t="s">
        <v>68</v>
      </c>
      <c r="E182" s="60">
        <v>34028316001509</v>
      </c>
      <c r="F182" s="61">
        <f t="shared" si="0"/>
        <v>34028316001509</v>
      </c>
      <c r="G182" s="62" t="s">
        <v>72</v>
      </c>
      <c r="H182" s="59">
        <v>3915</v>
      </c>
      <c r="I182" s="63" t="s">
        <v>401</v>
      </c>
      <c r="J182" s="64">
        <v>46049</v>
      </c>
      <c r="K182" s="59">
        <v>2</v>
      </c>
      <c r="L182" s="65">
        <v>30874.82</v>
      </c>
      <c r="M182" s="65">
        <v>0</v>
      </c>
      <c r="N182" s="65">
        <v>0</v>
      </c>
      <c r="O182" s="65">
        <v>30874.82</v>
      </c>
      <c r="P182" s="64">
        <v>46050</v>
      </c>
      <c r="Q182" s="66">
        <v>41</v>
      </c>
      <c r="R182" s="67">
        <v>30874.82</v>
      </c>
      <c r="S182" s="67">
        <v>0</v>
      </c>
      <c r="T182" s="67">
        <v>30874.82</v>
      </c>
      <c r="U182" s="68"/>
      <c r="V182" s="69" t="str">
        <f>VLOOKUP(H182,'CATEGORIZAÇÃO PARA PUBLICAÇÃO'!$A$1:$C$101,3,FALSE)</f>
        <v>PRESTAÇÃO DE SERVIÇOS</v>
      </c>
    </row>
    <row r="183" spans="1:22" ht="69.95" hidden="1" customHeight="1">
      <c r="A183" s="58">
        <v>1441</v>
      </c>
      <c r="B183" s="59">
        <v>1440011</v>
      </c>
      <c r="C183" s="59" t="s">
        <v>402</v>
      </c>
      <c r="D183" s="59" t="s">
        <v>68</v>
      </c>
      <c r="E183" s="60">
        <v>7346326000114</v>
      </c>
      <c r="F183" s="61">
        <f t="shared" si="0"/>
        <v>7346326000114</v>
      </c>
      <c r="G183" s="62" t="s">
        <v>403</v>
      </c>
      <c r="H183" s="59">
        <v>4002</v>
      </c>
      <c r="I183" s="63" t="s">
        <v>82</v>
      </c>
      <c r="J183" s="64">
        <v>46049</v>
      </c>
      <c r="K183" s="59">
        <v>1</v>
      </c>
      <c r="L183" s="65">
        <v>265622.71999999997</v>
      </c>
      <c r="M183" s="65">
        <v>0</v>
      </c>
      <c r="N183" s="65">
        <v>0</v>
      </c>
      <c r="O183" s="65">
        <v>265622.71999999997</v>
      </c>
      <c r="P183" s="64">
        <v>46050</v>
      </c>
      <c r="Q183" s="66">
        <v>469</v>
      </c>
      <c r="R183" s="67">
        <v>265622.71999999997</v>
      </c>
      <c r="S183" s="67">
        <v>12749.89</v>
      </c>
      <c r="T183" s="67">
        <v>252872.82999999996</v>
      </c>
      <c r="U183" s="68"/>
      <c r="V183" s="69" t="str">
        <f>VLOOKUP(H183,'CATEGORIZAÇÃO PARA PUBLICAÇÃO'!$A$1:$C$101,3,FALSE)</f>
        <v>PRESTAÇÃO DE SERVIÇOS</v>
      </c>
    </row>
    <row r="184" spans="1:22" ht="69.95" hidden="1" customHeight="1">
      <c r="A184" s="58">
        <v>1441</v>
      </c>
      <c r="B184" s="59">
        <v>1440011</v>
      </c>
      <c r="C184" s="59" t="s">
        <v>252</v>
      </c>
      <c r="D184" s="59" t="s">
        <v>68</v>
      </c>
      <c r="E184" s="60">
        <v>16636540000104</v>
      </c>
      <c r="F184" s="61">
        <f t="shared" si="0"/>
        <v>16636540000104</v>
      </c>
      <c r="G184" s="62" t="s">
        <v>195</v>
      </c>
      <c r="H184" s="59">
        <v>4003</v>
      </c>
      <c r="I184" s="63" t="s">
        <v>196</v>
      </c>
      <c r="J184" s="64">
        <v>46049</v>
      </c>
      <c r="K184" s="59">
        <v>2</v>
      </c>
      <c r="L184" s="65">
        <v>8051</v>
      </c>
      <c r="M184" s="65">
        <v>0</v>
      </c>
      <c r="N184" s="65">
        <v>0</v>
      </c>
      <c r="O184" s="65">
        <v>8051</v>
      </c>
      <c r="P184" s="64">
        <v>46050</v>
      </c>
      <c r="Q184" s="66">
        <v>473</v>
      </c>
      <c r="R184" s="67">
        <v>8051</v>
      </c>
      <c r="S184" s="67">
        <v>0</v>
      </c>
      <c r="T184" s="67">
        <v>8051</v>
      </c>
      <c r="U184" s="68"/>
      <c r="V184" s="69" t="str">
        <f>VLOOKUP(H184,'CATEGORIZAÇÃO PARA PUBLICAÇÃO'!$A$1:$C$101,3,FALSE)</f>
        <v>PRESTAÇÃO DE SERVIÇOS</v>
      </c>
    </row>
    <row r="185" spans="1:22" ht="69.95" hidden="1" customHeight="1">
      <c r="A185" s="58">
        <v>1441</v>
      </c>
      <c r="B185" s="59">
        <v>1440011</v>
      </c>
      <c r="C185" s="59" t="s">
        <v>225</v>
      </c>
      <c r="D185" s="59" t="s">
        <v>68</v>
      </c>
      <c r="E185" s="60">
        <v>16636540000104</v>
      </c>
      <c r="F185" s="61">
        <f t="shared" si="0"/>
        <v>16636540000104</v>
      </c>
      <c r="G185" s="62" t="s">
        <v>195</v>
      </c>
      <c r="H185" s="59">
        <v>4003</v>
      </c>
      <c r="I185" s="63" t="s">
        <v>196</v>
      </c>
      <c r="J185" s="64">
        <v>46049</v>
      </c>
      <c r="K185" s="59">
        <v>2</v>
      </c>
      <c r="L185" s="65">
        <v>423</v>
      </c>
      <c r="M185" s="65">
        <v>0</v>
      </c>
      <c r="N185" s="65">
        <v>0</v>
      </c>
      <c r="O185" s="65">
        <v>423</v>
      </c>
      <c r="P185" s="64">
        <v>46050</v>
      </c>
      <c r="Q185" s="66">
        <v>472</v>
      </c>
      <c r="R185" s="67">
        <v>423</v>
      </c>
      <c r="S185" s="67">
        <v>0</v>
      </c>
      <c r="T185" s="67">
        <v>423</v>
      </c>
      <c r="U185" s="68"/>
      <c r="V185" s="69" t="str">
        <f>VLOOKUP(H185,'CATEGORIZAÇÃO PARA PUBLICAÇÃO'!$A$1:$C$101,3,FALSE)</f>
        <v>PRESTAÇÃO DE SERVIÇOS</v>
      </c>
    </row>
    <row r="186" spans="1:22" ht="69.95" customHeight="1">
      <c r="A186" s="58">
        <v>1441</v>
      </c>
      <c r="B186" s="59">
        <v>1440011</v>
      </c>
      <c r="C186" s="59" t="s">
        <v>404</v>
      </c>
      <c r="D186" s="59" t="s">
        <v>68</v>
      </c>
      <c r="E186" s="60">
        <v>17328595000101</v>
      </c>
      <c r="F186" s="61">
        <f t="shared" si="0"/>
        <v>17328595000101</v>
      </c>
      <c r="G186" s="62" t="s">
        <v>405</v>
      </c>
      <c r="H186" s="59">
        <v>3917</v>
      </c>
      <c r="I186" s="63" t="s">
        <v>406</v>
      </c>
      <c r="J186" s="64">
        <v>46049</v>
      </c>
      <c r="K186" s="59">
        <v>1</v>
      </c>
      <c r="L186" s="65">
        <v>27314</v>
      </c>
      <c r="M186" s="65">
        <v>0</v>
      </c>
      <c r="N186" s="65">
        <v>0</v>
      </c>
      <c r="O186" s="65">
        <v>27314</v>
      </c>
      <c r="P186" s="64">
        <v>46050</v>
      </c>
      <c r="Q186" s="66">
        <v>465</v>
      </c>
      <c r="R186" s="67">
        <v>27314</v>
      </c>
      <c r="S186" s="67">
        <v>1311.07</v>
      </c>
      <c r="T186" s="67">
        <v>26002.93</v>
      </c>
      <c r="U186" s="68"/>
      <c r="V186" s="69" t="s">
        <v>18</v>
      </c>
    </row>
    <row r="187" spans="1:22" ht="69.95" hidden="1" customHeight="1">
      <c r="A187" s="58">
        <v>1441</v>
      </c>
      <c r="B187" s="59">
        <v>1440005</v>
      </c>
      <c r="C187" s="59" t="s">
        <v>298</v>
      </c>
      <c r="D187" s="59" t="s">
        <v>68</v>
      </c>
      <c r="E187" s="60">
        <v>7789113000167</v>
      </c>
      <c r="F187" s="61">
        <f t="shared" si="0"/>
        <v>7789113000167</v>
      </c>
      <c r="G187" s="62" t="s">
        <v>229</v>
      </c>
      <c r="H187" s="59">
        <v>5207</v>
      </c>
      <c r="I187" s="63" t="s">
        <v>407</v>
      </c>
      <c r="J187" s="64">
        <v>46050</v>
      </c>
      <c r="K187" s="59">
        <v>1</v>
      </c>
      <c r="L187" s="65">
        <v>373302</v>
      </c>
      <c r="M187" s="65">
        <v>0</v>
      </c>
      <c r="N187" s="65">
        <v>0</v>
      </c>
      <c r="O187" s="65">
        <v>373302</v>
      </c>
      <c r="P187" s="64">
        <v>46051</v>
      </c>
      <c r="Q187" s="66">
        <v>15</v>
      </c>
      <c r="R187" s="67">
        <v>373302</v>
      </c>
      <c r="S187" s="67">
        <v>4479.63</v>
      </c>
      <c r="T187" s="67">
        <v>368822.37</v>
      </c>
      <c r="U187" s="68"/>
      <c r="V187" s="69" t="str">
        <f>VLOOKUP(H187,'CATEGORIZAÇÃO PARA PUBLICAÇÃO'!$A$1:$C$101,3,FALSE)</f>
        <v>FORNECIMENTO DE BENS</v>
      </c>
    </row>
    <row r="188" spans="1:22" ht="69.95" hidden="1" customHeight="1">
      <c r="A188" s="58">
        <v>1441</v>
      </c>
      <c r="B188" s="59">
        <v>1440005</v>
      </c>
      <c r="C188" s="59" t="s">
        <v>408</v>
      </c>
      <c r="D188" s="59" t="s">
        <v>68</v>
      </c>
      <c r="E188" s="60">
        <v>38588648000101</v>
      </c>
      <c r="F188" s="61">
        <f t="shared" si="0"/>
        <v>38588648000101</v>
      </c>
      <c r="G188" s="62" t="s">
        <v>409</v>
      </c>
      <c r="H188" s="59">
        <v>3016</v>
      </c>
      <c r="I188" s="63" t="s">
        <v>410</v>
      </c>
      <c r="J188" s="64">
        <v>46050</v>
      </c>
      <c r="K188" s="59">
        <v>1</v>
      </c>
      <c r="L188" s="65">
        <v>1060</v>
      </c>
      <c r="M188" s="65">
        <v>0</v>
      </c>
      <c r="N188" s="65">
        <v>0</v>
      </c>
      <c r="O188" s="65">
        <v>1060</v>
      </c>
      <c r="P188" s="64">
        <v>46051</v>
      </c>
      <c r="Q188" s="66">
        <v>17</v>
      </c>
      <c r="R188" s="67">
        <v>1060</v>
      </c>
      <c r="S188" s="67">
        <v>0</v>
      </c>
      <c r="T188" s="67">
        <v>1060</v>
      </c>
      <c r="U188" s="68"/>
      <c r="V188" s="69" t="str">
        <f>VLOOKUP(H188,'CATEGORIZAÇÃO PARA PUBLICAÇÃO'!$A$1:$C$101,3,FALSE)</f>
        <v>FORNECIMENTO DE BENS</v>
      </c>
    </row>
    <row r="189" spans="1:22" ht="69.95" hidden="1" customHeight="1">
      <c r="A189" s="58">
        <v>1441</v>
      </c>
      <c r="B189" s="59">
        <v>1440005</v>
      </c>
      <c r="C189" s="59" t="s">
        <v>186</v>
      </c>
      <c r="D189" s="59" t="s">
        <v>68</v>
      </c>
      <c r="E189" s="60">
        <v>38588648000101</v>
      </c>
      <c r="F189" s="61">
        <f t="shared" si="0"/>
        <v>38588648000101</v>
      </c>
      <c r="G189" s="62" t="s">
        <v>409</v>
      </c>
      <c r="H189" s="59">
        <v>3015</v>
      </c>
      <c r="I189" s="63" t="s">
        <v>411</v>
      </c>
      <c r="J189" s="64">
        <v>46050</v>
      </c>
      <c r="K189" s="59">
        <v>1</v>
      </c>
      <c r="L189" s="65">
        <v>2520</v>
      </c>
      <c r="M189" s="65">
        <v>0</v>
      </c>
      <c r="N189" s="65">
        <v>0</v>
      </c>
      <c r="O189" s="65">
        <v>2520</v>
      </c>
      <c r="P189" s="64">
        <v>46051</v>
      </c>
      <c r="Q189" s="66">
        <v>16</v>
      </c>
      <c r="R189" s="67">
        <v>2520</v>
      </c>
      <c r="S189" s="67">
        <v>0</v>
      </c>
      <c r="T189" s="67">
        <v>2520</v>
      </c>
      <c r="U189" s="68"/>
      <c r="V189" s="69" t="str">
        <f>VLOOKUP(H189,'CATEGORIZAÇÃO PARA PUBLICAÇÃO'!$A$1:$C$101,3,FALSE)</f>
        <v>FORNECIMENTO DE BENS</v>
      </c>
    </row>
    <row r="190" spans="1:22" ht="69.95" hidden="1" customHeight="1">
      <c r="A190" s="58">
        <v>1441</v>
      </c>
      <c r="B190" s="59">
        <v>1440005</v>
      </c>
      <c r="C190" s="59" t="s">
        <v>412</v>
      </c>
      <c r="D190" s="59" t="s">
        <v>68</v>
      </c>
      <c r="E190" s="60">
        <v>29126669000106</v>
      </c>
      <c r="F190" s="61">
        <f t="shared" si="0"/>
        <v>29126669000106</v>
      </c>
      <c r="G190" s="62" t="s">
        <v>413</v>
      </c>
      <c r="H190" s="59">
        <v>3010</v>
      </c>
      <c r="I190" s="63" t="s">
        <v>6</v>
      </c>
      <c r="J190" s="64">
        <v>46051</v>
      </c>
      <c r="K190" s="59">
        <v>1</v>
      </c>
      <c r="L190" s="65">
        <v>752</v>
      </c>
      <c r="M190" s="65">
        <v>0</v>
      </c>
      <c r="N190" s="65">
        <v>0</v>
      </c>
      <c r="O190" s="65">
        <v>752</v>
      </c>
      <c r="P190" s="64">
        <v>46052</v>
      </c>
      <c r="Q190" s="66">
        <v>18</v>
      </c>
      <c r="R190" s="67">
        <v>752</v>
      </c>
      <c r="S190" s="67">
        <v>0</v>
      </c>
      <c r="T190" s="67">
        <v>752</v>
      </c>
      <c r="U190" s="68"/>
      <c r="V190" s="69" t="str">
        <f>VLOOKUP(H190,'CATEGORIZAÇÃO PARA PUBLICAÇÃO'!$A$1:$C$101,3,FALSE)</f>
        <v>FORNECIMENTO DE BENS</v>
      </c>
    </row>
    <row r="191" spans="1:22" ht="69.95" hidden="1" customHeight="1">
      <c r="A191" s="58">
        <v>1441</v>
      </c>
      <c r="B191" s="59">
        <v>1440005</v>
      </c>
      <c r="C191" s="59" t="s">
        <v>188</v>
      </c>
      <c r="D191" s="59" t="s">
        <v>68</v>
      </c>
      <c r="E191" s="60">
        <v>38588648000101</v>
      </c>
      <c r="F191" s="61">
        <f t="shared" si="0"/>
        <v>38588648000101</v>
      </c>
      <c r="G191" s="62" t="s">
        <v>409</v>
      </c>
      <c r="H191" s="59">
        <v>5207</v>
      </c>
      <c r="I191" s="63" t="s">
        <v>407</v>
      </c>
      <c r="J191" s="64">
        <v>46051</v>
      </c>
      <c r="K191" s="59">
        <v>1</v>
      </c>
      <c r="L191" s="65">
        <v>220</v>
      </c>
      <c r="M191" s="65">
        <v>0</v>
      </c>
      <c r="N191" s="65">
        <v>0</v>
      </c>
      <c r="O191" s="65">
        <v>220</v>
      </c>
      <c r="P191" s="64">
        <v>46052</v>
      </c>
      <c r="Q191" s="66">
        <v>19</v>
      </c>
      <c r="R191" s="67">
        <v>220</v>
      </c>
      <c r="S191" s="67">
        <v>0</v>
      </c>
      <c r="T191" s="67">
        <v>220</v>
      </c>
      <c r="U191" s="68"/>
      <c r="V191" s="69" t="str">
        <f>VLOOKUP(H191,'CATEGORIZAÇÃO PARA PUBLICAÇÃO'!$A$1:$C$101,3,FALSE)</f>
        <v>FORNECIMENTO DE BENS</v>
      </c>
    </row>
    <row r="192" spans="1:22" ht="69.95" hidden="1" customHeight="1">
      <c r="A192" s="58">
        <v>1441</v>
      </c>
      <c r="B192" s="59">
        <v>1440011</v>
      </c>
      <c r="C192" s="59" t="s">
        <v>250</v>
      </c>
      <c r="D192" s="59" t="s">
        <v>68</v>
      </c>
      <c r="E192" s="60">
        <v>46019498000135</v>
      </c>
      <c r="F192" s="61">
        <f t="shared" si="0"/>
        <v>46019498000135</v>
      </c>
      <c r="G192" s="62" t="s">
        <v>251</v>
      </c>
      <c r="H192" s="59">
        <v>4002</v>
      </c>
      <c r="I192" s="63" t="s">
        <v>82</v>
      </c>
      <c r="J192" s="64">
        <v>46051</v>
      </c>
      <c r="K192" s="59">
        <v>6</v>
      </c>
      <c r="L192" s="65">
        <v>333.19</v>
      </c>
      <c r="M192" s="65">
        <v>0</v>
      </c>
      <c r="N192" s="65">
        <v>0</v>
      </c>
      <c r="O192" s="65">
        <v>333.19</v>
      </c>
      <c r="P192" s="64">
        <v>46055</v>
      </c>
      <c r="Q192" s="66">
        <v>526</v>
      </c>
      <c r="R192" s="67">
        <v>333.19</v>
      </c>
      <c r="S192" s="67">
        <v>0</v>
      </c>
      <c r="T192" s="67">
        <v>333.19</v>
      </c>
      <c r="U192" s="68"/>
      <c r="V192" s="69" t="str">
        <f>VLOOKUP(H192,'CATEGORIZAÇÃO PARA PUBLICAÇÃO'!$A$1:$C$101,3,FALSE)</f>
        <v>PRESTAÇÃO DE SERVIÇOS</v>
      </c>
    </row>
    <row r="193" spans="1:22" ht="69.95" hidden="1" customHeight="1">
      <c r="A193" s="58">
        <v>1441</v>
      </c>
      <c r="B193" s="59">
        <v>1440011</v>
      </c>
      <c r="C193" s="59" t="s">
        <v>250</v>
      </c>
      <c r="D193" s="59" t="s">
        <v>68</v>
      </c>
      <c r="E193" s="60">
        <v>46019498000135</v>
      </c>
      <c r="F193" s="61">
        <f t="shared" si="0"/>
        <v>46019498000135</v>
      </c>
      <c r="G193" s="62" t="s">
        <v>251</v>
      </c>
      <c r="H193" s="59">
        <v>4002</v>
      </c>
      <c r="I193" s="63" t="s">
        <v>82</v>
      </c>
      <c r="J193" s="64">
        <v>46051</v>
      </c>
      <c r="K193" s="59">
        <v>7</v>
      </c>
      <c r="L193" s="65">
        <v>370.21</v>
      </c>
      <c r="M193" s="65">
        <v>0</v>
      </c>
      <c r="N193" s="65">
        <v>0</v>
      </c>
      <c r="O193" s="65">
        <v>370.21</v>
      </c>
      <c r="P193" s="64">
        <v>46055</v>
      </c>
      <c r="Q193" s="66">
        <v>527</v>
      </c>
      <c r="R193" s="67">
        <v>370.21</v>
      </c>
      <c r="S193" s="67">
        <v>33.76</v>
      </c>
      <c r="T193" s="67">
        <v>336.45</v>
      </c>
      <c r="U193" s="68"/>
      <c r="V193" s="69" t="str">
        <f>VLOOKUP(H193,'CATEGORIZAÇÃO PARA PUBLICAÇÃO'!$A$1:$C$101,3,FALSE)</f>
        <v>PRESTAÇÃO DE SERVIÇOS</v>
      </c>
    </row>
    <row r="194" spans="1:22" ht="69.95" hidden="1" customHeight="1">
      <c r="A194" s="58">
        <v>1441</v>
      </c>
      <c r="B194" s="59">
        <v>1440011</v>
      </c>
      <c r="C194" s="59" t="s">
        <v>414</v>
      </c>
      <c r="D194" s="59" t="s">
        <v>68</v>
      </c>
      <c r="E194" s="60">
        <v>2421421000111</v>
      </c>
      <c r="F194" s="61">
        <f t="shared" si="0"/>
        <v>2421421000111</v>
      </c>
      <c r="G194" s="62" t="s">
        <v>415</v>
      </c>
      <c r="H194" s="59">
        <v>4004</v>
      </c>
      <c r="I194" s="63" t="s">
        <v>416</v>
      </c>
      <c r="J194" s="64">
        <v>46051</v>
      </c>
      <c r="K194" s="59">
        <v>1</v>
      </c>
      <c r="L194" s="65">
        <v>26793.98</v>
      </c>
      <c r="M194" s="65">
        <v>0</v>
      </c>
      <c r="N194" s="65">
        <v>0</v>
      </c>
      <c r="O194" s="65">
        <v>26793.98</v>
      </c>
      <c r="P194" s="64">
        <v>46051</v>
      </c>
      <c r="Q194" s="66">
        <v>498</v>
      </c>
      <c r="R194" s="67">
        <v>26793.98</v>
      </c>
      <c r="S194" s="67">
        <v>1286.1099999999999</v>
      </c>
      <c r="T194" s="67">
        <v>25507.87</v>
      </c>
      <c r="U194" s="68"/>
      <c r="V194" s="69" t="str">
        <f>VLOOKUP(H194,'CATEGORIZAÇÃO PARA PUBLICAÇÃO'!$A$1:$C$101,3,FALSE)</f>
        <v>PRESTAÇÃO DE SERVIÇOS</v>
      </c>
    </row>
    <row r="195" spans="1:22" ht="69.95" hidden="1" customHeight="1">
      <c r="A195" s="58">
        <v>1441</v>
      </c>
      <c r="B195" s="59">
        <v>1440005</v>
      </c>
      <c r="C195" s="59" t="s">
        <v>417</v>
      </c>
      <c r="D195" s="59" t="s">
        <v>68</v>
      </c>
      <c r="E195" s="60">
        <v>66455593000199</v>
      </c>
      <c r="F195" s="61">
        <f t="shared" si="0"/>
        <v>66455593000199</v>
      </c>
      <c r="G195" s="62" t="s">
        <v>373</v>
      </c>
      <c r="H195" s="59">
        <v>5214</v>
      </c>
      <c r="I195" s="63" t="s">
        <v>374</v>
      </c>
      <c r="J195" s="64">
        <v>46052</v>
      </c>
      <c r="K195" s="59">
        <v>1</v>
      </c>
      <c r="L195" s="65">
        <v>89153.25</v>
      </c>
      <c r="M195" s="65">
        <v>0</v>
      </c>
      <c r="N195" s="65">
        <v>0</v>
      </c>
      <c r="O195" s="65">
        <v>89153.25</v>
      </c>
      <c r="P195" s="64">
        <v>46055</v>
      </c>
      <c r="Q195" s="66">
        <v>21</v>
      </c>
      <c r="R195" s="67">
        <v>89153.25</v>
      </c>
      <c r="S195" s="67">
        <v>1069.8399999999999</v>
      </c>
      <c r="T195" s="67">
        <v>88083.41</v>
      </c>
      <c r="U195" s="68"/>
      <c r="V195" s="69" t="str">
        <f>VLOOKUP(H195,'CATEGORIZAÇÃO PARA PUBLICAÇÃO'!$A$1:$C$101,3,FALSE)</f>
        <v>FORNECIMENTO DE BENS</v>
      </c>
    </row>
    <row r="196" spans="1:22" ht="69.95" hidden="1" customHeight="1">
      <c r="A196" s="58">
        <v>1441</v>
      </c>
      <c r="B196" s="59">
        <v>1440005</v>
      </c>
      <c r="C196" s="59" t="s">
        <v>115</v>
      </c>
      <c r="D196" s="59" t="s">
        <v>68</v>
      </c>
      <c r="E196" s="60">
        <v>42981902000104</v>
      </c>
      <c r="F196" s="61">
        <f t="shared" si="0"/>
        <v>42981902000104</v>
      </c>
      <c r="G196" s="62" t="s">
        <v>116</v>
      </c>
      <c r="H196" s="59">
        <v>3020</v>
      </c>
      <c r="I196" s="63" t="s">
        <v>10</v>
      </c>
      <c r="J196" s="64">
        <v>46052</v>
      </c>
      <c r="K196" s="59">
        <v>2</v>
      </c>
      <c r="L196" s="65">
        <v>944</v>
      </c>
      <c r="M196" s="65">
        <v>0</v>
      </c>
      <c r="N196" s="65">
        <v>0</v>
      </c>
      <c r="O196" s="65">
        <v>944</v>
      </c>
      <c r="P196" s="64">
        <v>46055</v>
      </c>
      <c r="Q196" s="66">
        <v>20</v>
      </c>
      <c r="R196" s="67">
        <v>944</v>
      </c>
      <c r="S196" s="67">
        <v>0</v>
      </c>
      <c r="T196" s="67">
        <v>944</v>
      </c>
      <c r="U196" s="68"/>
      <c r="V196" s="69" t="str">
        <f>VLOOKUP(H196,'CATEGORIZAÇÃO PARA PUBLICAÇÃO'!$A$1:$C$101,3,FALSE)</f>
        <v>FORNECIMENTO DE BENS</v>
      </c>
    </row>
    <row r="197" spans="1:22" ht="69.95" customHeight="1">
      <c r="A197" s="58">
        <v>1441</v>
      </c>
      <c r="B197" s="59">
        <v>1440011</v>
      </c>
      <c r="C197" s="59" t="s">
        <v>418</v>
      </c>
      <c r="D197" s="59" t="s">
        <v>68</v>
      </c>
      <c r="E197" s="60">
        <v>21154554000113</v>
      </c>
      <c r="F197" s="61">
        <f t="shared" si="0"/>
        <v>21154554000113</v>
      </c>
      <c r="G197" s="62" t="s">
        <v>69</v>
      </c>
      <c r="H197" s="59">
        <v>3920</v>
      </c>
      <c r="I197" s="63" t="s">
        <v>70</v>
      </c>
      <c r="J197" s="64">
        <v>46052</v>
      </c>
      <c r="K197" s="59">
        <v>1</v>
      </c>
      <c r="L197" s="65">
        <v>17797.150000000001</v>
      </c>
      <c r="M197" s="65">
        <v>0</v>
      </c>
      <c r="N197" s="65">
        <v>0</v>
      </c>
      <c r="O197" s="65">
        <v>17797.150000000001</v>
      </c>
      <c r="P197" s="64">
        <v>46058</v>
      </c>
      <c r="Q197" s="66">
        <v>201</v>
      </c>
      <c r="R197" s="67">
        <v>17797.150000000001</v>
      </c>
      <c r="S197" s="67">
        <v>0</v>
      </c>
      <c r="T197" s="67">
        <v>17797.150000000001</v>
      </c>
      <c r="U197" s="68"/>
      <c r="V197" s="69" t="str">
        <f>VLOOKUP(H197,'CATEGORIZAÇÃO PARA PUBLICAÇÃO'!$A$1:$C$101,3,FALSE)</f>
        <v>LOCAÇÕES</v>
      </c>
    </row>
    <row r="198" spans="1:22" ht="69.95" hidden="1" customHeight="1">
      <c r="A198" s="58">
        <v>1441</v>
      </c>
      <c r="B198" s="59">
        <v>1440011</v>
      </c>
      <c r="C198" s="59" t="s">
        <v>216</v>
      </c>
      <c r="D198" s="59" t="s">
        <v>68</v>
      </c>
      <c r="E198" s="60">
        <v>76535764000143</v>
      </c>
      <c r="F198" s="61">
        <f t="shared" si="0"/>
        <v>76535764000143</v>
      </c>
      <c r="G198" s="62" t="s">
        <v>217</v>
      </c>
      <c r="H198" s="59">
        <v>4005</v>
      </c>
      <c r="I198" s="63" t="s">
        <v>218</v>
      </c>
      <c r="J198" s="64">
        <v>46052</v>
      </c>
      <c r="K198" s="59">
        <v>2</v>
      </c>
      <c r="L198" s="65">
        <v>1223.58</v>
      </c>
      <c r="M198" s="65">
        <v>0</v>
      </c>
      <c r="N198" s="65">
        <v>0</v>
      </c>
      <c r="O198" s="65">
        <v>1223.58</v>
      </c>
      <c r="P198" s="64">
        <v>46055</v>
      </c>
      <c r="Q198" s="66">
        <v>532</v>
      </c>
      <c r="R198" s="67">
        <v>1223.58</v>
      </c>
      <c r="S198" s="67">
        <v>58.73</v>
      </c>
      <c r="T198" s="67">
        <v>1164.8499999999999</v>
      </c>
      <c r="U198" s="68"/>
      <c r="V198" s="69" t="str">
        <f>VLOOKUP(H198,'CATEGORIZAÇÃO PARA PUBLICAÇÃO'!$A$1:$C$101,3,FALSE)</f>
        <v>PRESTAÇÃO DE SERVIÇOS</v>
      </c>
    </row>
    <row r="199" spans="1:22" ht="69.95" hidden="1" customHeight="1">
      <c r="A199" s="58">
        <v>1441</v>
      </c>
      <c r="B199" s="59">
        <v>1440011</v>
      </c>
      <c r="C199" s="59" t="s">
        <v>419</v>
      </c>
      <c r="D199" s="59" t="s">
        <v>68</v>
      </c>
      <c r="E199" s="60">
        <v>59240824000181</v>
      </c>
      <c r="F199" s="61">
        <f t="shared" si="0"/>
        <v>59240824000181</v>
      </c>
      <c r="G199" s="62" t="s">
        <v>420</v>
      </c>
      <c r="H199" s="59">
        <v>3904</v>
      </c>
      <c r="I199" s="63" t="s">
        <v>421</v>
      </c>
      <c r="J199" s="64">
        <v>46052</v>
      </c>
      <c r="K199" s="59">
        <v>1</v>
      </c>
      <c r="L199" s="65">
        <v>7765.2</v>
      </c>
      <c r="M199" s="65">
        <v>0</v>
      </c>
      <c r="N199" s="65">
        <v>0</v>
      </c>
      <c r="O199" s="65">
        <v>7765.2</v>
      </c>
      <c r="P199" s="64">
        <v>46055</v>
      </c>
      <c r="Q199" s="66">
        <v>557</v>
      </c>
      <c r="R199" s="67">
        <v>7765.2</v>
      </c>
      <c r="S199" s="67">
        <v>0</v>
      </c>
      <c r="T199" s="67">
        <v>7765.2</v>
      </c>
      <c r="U199" s="68"/>
      <c r="V199" s="69" t="str">
        <f>VLOOKUP(H199,'CATEGORIZAÇÃO PARA PUBLICAÇÃO'!$A$1:$C$101,3,FALSE)</f>
        <v>PRESTAÇÃO DE SERVIÇOS</v>
      </c>
    </row>
    <row r="200" spans="1:22" ht="15.75">
      <c r="A200" s="88" t="s">
        <v>422</v>
      </c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</row>
    <row r="201" spans="1:22">
      <c r="A201" s="70" t="s">
        <v>47</v>
      </c>
      <c r="B201" s="87" t="s">
        <v>423</v>
      </c>
      <c r="C201" s="87"/>
      <c r="D201" s="87"/>
      <c r="E201" s="87"/>
      <c r="F201" s="87"/>
      <c r="G201" s="87"/>
      <c r="H201" s="87"/>
      <c r="I201" s="87"/>
    </row>
    <row r="202" spans="1:22">
      <c r="A202" s="70" t="s">
        <v>48</v>
      </c>
      <c r="B202" s="87" t="s">
        <v>424</v>
      </c>
      <c r="C202" s="87"/>
      <c r="D202" s="87"/>
      <c r="E202" s="87"/>
      <c r="F202" s="87"/>
      <c r="G202" s="87"/>
      <c r="H202" s="87"/>
      <c r="I202" s="87"/>
    </row>
    <row r="203" spans="1:22">
      <c r="A203" s="70" t="s">
        <v>49</v>
      </c>
      <c r="B203" s="87" t="s">
        <v>425</v>
      </c>
      <c r="C203" s="87"/>
      <c r="D203" s="87"/>
      <c r="E203" s="87"/>
      <c r="F203" s="87"/>
      <c r="G203" s="87"/>
      <c r="H203" s="87"/>
      <c r="I203" s="87"/>
    </row>
    <row r="204" spans="1:22">
      <c r="A204" s="70" t="s">
        <v>426</v>
      </c>
      <c r="B204" s="87" t="s">
        <v>427</v>
      </c>
      <c r="C204" s="87"/>
      <c r="D204" s="87"/>
      <c r="E204" s="87"/>
      <c r="F204" s="87"/>
      <c r="G204" s="87"/>
      <c r="H204" s="87"/>
      <c r="I204" s="87"/>
    </row>
    <row r="205" spans="1:22">
      <c r="A205" s="70" t="s">
        <v>62</v>
      </c>
      <c r="B205" s="87" t="s">
        <v>428</v>
      </c>
      <c r="C205" s="87"/>
      <c r="D205" s="87"/>
      <c r="E205" s="87"/>
      <c r="F205" s="87"/>
      <c r="G205" s="87"/>
      <c r="H205" s="87"/>
      <c r="I205" s="87"/>
    </row>
    <row r="206" spans="1:22">
      <c r="A206" s="70" t="s">
        <v>429</v>
      </c>
      <c r="B206" s="87" t="s">
        <v>430</v>
      </c>
      <c r="C206" s="87"/>
      <c r="D206" s="87"/>
      <c r="E206" s="87"/>
      <c r="F206" s="87"/>
      <c r="G206" s="87"/>
      <c r="H206" s="87"/>
      <c r="I206" s="87"/>
    </row>
    <row r="207" spans="1:22">
      <c r="B207" s="87"/>
      <c r="C207" s="87"/>
      <c r="D207" s="87"/>
      <c r="E207" s="87"/>
      <c r="F207" s="87"/>
      <c r="G207" s="87"/>
      <c r="H207" s="87"/>
      <c r="I207" s="87"/>
    </row>
    <row r="208" spans="1:22" ht="15.75">
      <c r="A208" s="88" t="s">
        <v>431</v>
      </c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</row>
    <row r="209" spans="1:21">
      <c r="A209" s="87" t="s">
        <v>432</v>
      </c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</row>
    <row r="210" spans="1:21">
      <c r="A210" s="87" t="s">
        <v>433</v>
      </c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</row>
    <row r="212" spans="1:21">
      <c r="A212" s="90" t="s">
        <v>434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</row>
    <row r="213" spans="1:21">
      <c r="A213" s="90" t="s">
        <v>435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</row>
  </sheetData>
  <sheetProtection algorithmName="SHA-512" hashValue="QcZuIm71HmJQb9TG8QRYhF5KWq84R8Vqww7CgFUWALy7NGGC6l9Pbn8DvwT/Sn0XsX5Wejc6Mt424c1Lf3PnEQ==" saltValue="uxgquwdiExgma5ZgL/hKyA==" spinCount="100000" sheet="1" objects="1" scenarios="1" formatCells="0" formatColumns="0" formatRows="0" insertColumns="0" insertRows="0" deleteColumns="0" deleteRows="0" sort="0" autoFilter="0" pivotTables="0"/>
  <protectedRanges>
    <protectedRange sqref="A213:U213" name="Intervalo8"/>
    <protectedRange sqref="A210:U210" name="Intervalo7"/>
    <protectedRange sqref="G4:U199" name="Intervalo6"/>
    <protectedRange sqref="A4:E199" name="Intervalo5"/>
    <protectedRange sqref="A4:E199 G4:U199" name="Intervalo2"/>
  </protectedRanges>
  <autoFilter ref="A3:V206" xr:uid="{00000000-0009-0000-0000-000001000000}">
    <filterColumn colId="21">
      <filters>
        <filter val="LOCAÇÕES"/>
      </filters>
    </filterColumn>
  </autoFilter>
  <mergeCells count="14">
    <mergeCell ref="A1:U1"/>
    <mergeCell ref="A200:U200"/>
    <mergeCell ref="B201:I201"/>
    <mergeCell ref="B202:I202"/>
    <mergeCell ref="B203:I203"/>
    <mergeCell ref="B204:I204"/>
    <mergeCell ref="A208:U208"/>
    <mergeCell ref="A209:U209"/>
    <mergeCell ref="A213:U213"/>
    <mergeCell ref="A212:U212"/>
    <mergeCell ref="A210:U210"/>
    <mergeCell ref="B205:I205"/>
    <mergeCell ref="B206:I206"/>
    <mergeCell ref="B207:I207"/>
  </mergeCells>
  <printOptions horizontalCentered="1"/>
  <pageMargins left="0.59055118110236227" right="0.55118110236220474" top="0.82677165354330717" bottom="0.59055118110236227" header="0.39370078740157483" footer="0.31496062992125984"/>
  <pageSetup paperSize="9" scale="28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03"/>
  <sheetViews>
    <sheetView topLeftCell="I1" zoomScale="85" zoomScaleNormal="85" workbookViewId="0">
      <selection activeCell="O19" sqref="O19"/>
    </sheetView>
  </sheetViews>
  <sheetFormatPr defaultRowHeight="24.95" customHeight="1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1.28515625" style="18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>
      <c r="X1" s="26"/>
      <c r="Y1" s="27"/>
      <c r="Z1" s="27"/>
      <c r="AA1" s="27"/>
      <c r="AB1" s="27"/>
    </row>
    <row r="2" spans="1:30" s="8" customFormat="1" ht="24.95" customHeight="1">
      <c r="D2" s="94" t="s">
        <v>436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4"/>
      <c r="U2" s="95"/>
      <c r="V2" s="95"/>
      <c r="W2" s="95"/>
      <c r="X2" s="95"/>
      <c r="Y2" s="95"/>
      <c r="Z2" s="95"/>
      <c r="AA2" s="95"/>
      <c r="AB2" s="95"/>
      <c r="AC2" s="95"/>
      <c r="AD2" s="95"/>
    </row>
    <row r="3" spans="1:30" s="8" customFormat="1" ht="24.95" customHeight="1">
      <c r="X3" s="26"/>
      <c r="Y3" s="27"/>
      <c r="Z3" s="27"/>
      <c r="AA3" s="27"/>
      <c r="AB3" s="27"/>
    </row>
    <row r="4" spans="1:30" s="8" customFormat="1" ht="24.95" customHeight="1">
      <c r="A4" s="20" t="s">
        <v>437</v>
      </c>
      <c r="B4" s="20" t="s">
        <v>438</v>
      </c>
      <c r="C4" s="20" t="s">
        <v>439</v>
      </c>
      <c r="D4" s="1" t="s">
        <v>440</v>
      </c>
      <c r="E4" s="1" t="s">
        <v>441</v>
      </c>
      <c r="F4" s="1" t="s">
        <v>442</v>
      </c>
      <c r="G4" s="1" t="s">
        <v>443</v>
      </c>
      <c r="H4" s="1" t="s">
        <v>444</v>
      </c>
      <c r="I4" s="1" t="s">
        <v>50</v>
      </c>
      <c r="J4" s="1" t="s">
        <v>50</v>
      </c>
      <c r="K4" s="1" t="s">
        <v>445</v>
      </c>
      <c r="L4" s="1" t="s">
        <v>446</v>
      </c>
      <c r="M4" s="1" t="s">
        <v>53</v>
      </c>
      <c r="N4" s="1" t="s">
        <v>0</v>
      </c>
      <c r="O4" s="1" t="s">
        <v>54</v>
      </c>
      <c r="P4" s="1" t="s">
        <v>55</v>
      </c>
      <c r="Q4" s="1" t="s">
        <v>447</v>
      </c>
      <c r="R4" s="1" t="s">
        <v>448</v>
      </c>
      <c r="S4" s="1" t="s">
        <v>449</v>
      </c>
      <c r="T4" s="1" t="s">
        <v>59</v>
      </c>
      <c r="U4" s="1" t="s">
        <v>450</v>
      </c>
      <c r="V4" s="1" t="s">
        <v>61</v>
      </c>
      <c r="W4" s="1" t="s">
        <v>451</v>
      </c>
      <c r="X4" s="1" t="s">
        <v>62</v>
      </c>
      <c r="Y4" s="7" t="s">
        <v>452</v>
      </c>
      <c r="Z4" s="7" t="s">
        <v>453</v>
      </c>
      <c r="AA4" s="7" t="s">
        <v>454</v>
      </c>
      <c r="AB4" s="7" t="s">
        <v>455</v>
      </c>
      <c r="AC4" s="1" t="s">
        <v>456</v>
      </c>
      <c r="AD4" s="2" t="s">
        <v>457</v>
      </c>
    </row>
    <row r="5" spans="1:30" s="84" customFormat="1" ht="24.95" customHeight="1">
      <c r="A5" s="23" t="str">
        <f t="shared" ref="A5:A36" si="0">D5&amp;"|"&amp;E5&amp;"|"&amp;G5&amp;"|"&amp;H5&amp;"|"&amp;L5&amp;"|"&amp;N5&amp;"|"&amp;U5</f>
        <v>1441|1440005|26|2025|15807911000100|3017|0</v>
      </c>
      <c r="B5" s="23" t="e">
        <f t="shared" ref="B5:B36" si="1">D5&amp;"|"&amp;E5&amp;"|"&amp;G5&amp;"|"&amp;H5&amp;"|"&amp;X5</f>
        <v>#N/A</v>
      </c>
      <c r="C5" s="28" t="e">
        <f t="shared" ref="C5:C36" si="2">E5&amp;"|"&amp;X5</f>
        <v>#N/A</v>
      </c>
      <c r="D5" s="75">
        <v>1441</v>
      </c>
      <c r="E5" s="75">
        <v>1440005</v>
      </c>
      <c r="F5" s="76" t="str">
        <f t="shared" ref="F5:F36" si="3">G5&amp;"/"&amp;H5</f>
        <v>26/2025</v>
      </c>
      <c r="G5" s="75">
        <v>26</v>
      </c>
      <c r="H5" s="75">
        <v>2025</v>
      </c>
      <c r="I5" s="76" t="str">
        <f t="shared" ref="I5:I36" si="4">J5&amp;"."&amp;K5</f>
        <v>10.1</v>
      </c>
      <c r="J5" s="75">
        <v>10</v>
      </c>
      <c r="K5" s="75">
        <v>1</v>
      </c>
      <c r="L5" s="75">
        <v>15807911000100</v>
      </c>
      <c r="M5" s="77" t="s">
        <v>458</v>
      </c>
      <c r="N5" s="75">
        <v>3017</v>
      </c>
      <c r="O5" s="77" t="s">
        <v>109</v>
      </c>
      <c r="P5" s="78">
        <v>46031</v>
      </c>
      <c r="Q5" s="75">
        <v>1</v>
      </c>
      <c r="R5" s="79">
        <v>0</v>
      </c>
      <c r="S5" s="79">
        <v>0</v>
      </c>
      <c r="T5" s="79">
        <v>0</v>
      </c>
      <c r="U5" s="80">
        <f t="shared" ref="U5:U36" si="5">R5-S5-T5</f>
        <v>0</v>
      </c>
      <c r="V5" s="78" t="e">
        <f>IF(X5&lt;&gt;"Liquidação Cancelada",VLOOKUP(B5,'BASE DE DADOS OPS'!$B$4:$P$9650,10,FALSE),"Liquidação Cancelada")</f>
        <v>#N/A</v>
      </c>
      <c r="W5" s="81" t="e">
        <f t="shared" ref="W5:W36" si="6">IF(X5&lt;&gt;"Liquidação Cancelada",IF(ISBLANK(V5),"AGUARDANDO PAGAMENTO",NETWORKDAYS(P5,V5)-1),"Liquidação Cancelada")</f>
        <v>#N/A</v>
      </c>
      <c r="X5" s="75" t="e">
        <f>VLOOKUP(A5,'BASE DE DADOS OPS'!$A$4:$P$9650,12,FALSE)</f>
        <v>#N/A</v>
      </c>
      <c r="Y5" s="82" t="e">
        <f>IF(X5&lt;&gt;"Liquidação Cancelada",VLOOKUP(B5,'BASE DE DADOS OPS'!$B$5:$P$9635,12,FALSE),"Liquidação Cancelada")</f>
        <v>#N/A</v>
      </c>
      <c r="Z5" s="82" t="e">
        <f>IF(X5&lt;&gt;"Liquidação Cancelada",VLOOKUP(B5,'BASE DE DADOS OPS'!$B$5:$P$9635,14,FALSE),"Liquidação Cancelada")</f>
        <v>#N/A</v>
      </c>
      <c r="AA5" s="82" t="e">
        <f>IF(X5&lt;&gt;"Liquidação Cancelada",VLOOKUP(B5,'BASE DE DADOS OPS'!$B$5:$P$9635,13,FALSE),"Liquidação Cancelada")</f>
        <v>#N/A</v>
      </c>
      <c r="AB5" s="82" t="e">
        <f t="shared" ref="AB5:AB36" si="7">IF(X5&lt;&gt;"Liquidação Cancelada",Y5-Z5,"Liquidação Cancelada")</f>
        <v>#N/A</v>
      </c>
      <c r="AC5" s="79" t="e">
        <f t="shared" ref="AC5:AC36" si="8">IF(X5&lt;&gt;"Liquidação Cancelada",(AA5-AB5)+(U5-Z5-AB5),"Liquidação Cancelada")</f>
        <v>#N/A</v>
      </c>
      <c r="AD5" s="83"/>
    </row>
    <row r="6" spans="1:30" s="23" customFormat="1" ht="24.95" customHeight="1">
      <c r="A6" s="23" t="str">
        <f t="shared" si="0"/>
        <v>1441|1440011|71|2025|21154554000113|3920|48269,2</v>
      </c>
      <c r="B6" s="23" t="str">
        <f t="shared" si="1"/>
        <v>1441|1440011|71|2025|1</v>
      </c>
      <c r="C6" s="28" t="str">
        <f t="shared" si="2"/>
        <v>1440011|1</v>
      </c>
      <c r="D6" s="10">
        <v>1441</v>
      </c>
      <c r="E6" s="10">
        <v>1440011</v>
      </c>
      <c r="F6" s="36" t="str">
        <f t="shared" si="3"/>
        <v>71/2025</v>
      </c>
      <c r="G6" s="10">
        <v>71</v>
      </c>
      <c r="H6" s="10">
        <v>2025</v>
      </c>
      <c r="I6" s="36" t="str">
        <f t="shared" si="4"/>
        <v>10.1</v>
      </c>
      <c r="J6" s="10">
        <v>10</v>
      </c>
      <c r="K6" s="10">
        <v>1</v>
      </c>
      <c r="L6" s="10">
        <v>21154554000113</v>
      </c>
      <c r="M6" s="11" t="s">
        <v>69</v>
      </c>
      <c r="N6" s="10">
        <v>3920</v>
      </c>
      <c r="O6" s="11" t="s">
        <v>70</v>
      </c>
      <c r="P6" s="9">
        <v>46034</v>
      </c>
      <c r="Q6" s="10">
        <v>1</v>
      </c>
      <c r="R6" s="3">
        <v>48269.2</v>
      </c>
      <c r="S6" s="3">
        <v>0</v>
      </c>
      <c r="T6" s="3">
        <v>0</v>
      </c>
      <c r="U6" s="33">
        <f t="shared" si="5"/>
        <v>48269.2</v>
      </c>
      <c r="V6" s="9">
        <f>IF(X6&lt;&gt;"Liquidação Cancelada",VLOOKUP(B6,'BASE DE DADOS OPS'!$B$4:$P$9650,10,FALSE),"Liquidação Cancelada")</f>
        <v>46034</v>
      </c>
      <c r="W6" s="13">
        <f t="shared" si="6"/>
        <v>0</v>
      </c>
      <c r="X6" s="10">
        <f>VLOOKUP(A6,'BASE DE DADOS OPS'!$A$4:$P$9650,12,FALSE)</f>
        <v>1</v>
      </c>
      <c r="Y6" s="4">
        <f>IF(X6&lt;&gt;"Liquidação Cancelada",VLOOKUP(B6,'BASE DE DADOS OPS'!$B$5:$P$9635,12,FALSE),"Liquidação Cancelada")</f>
        <v>48269.2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48269.2</v>
      </c>
      <c r="AB6" s="4">
        <f t="shared" si="7"/>
        <v>48269.2</v>
      </c>
      <c r="AC6" s="3">
        <f t="shared" si="8"/>
        <v>0</v>
      </c>
      <c r="AD6" s="29"/>
    </row>
    <row r="7" spans="1:30" s="23" customFormat="1" ht="24.95" customHeight="1">
      <c r="A7" s="23" t="str">
        <f t="shared" si="0"/>
        <v>1441|1440011|146|2025|34028316001509|3906|211322,53</v>
      </c>
      <c r="B7" s="23" t="str">
        <f t="shared" si="1"/>
        <v>1441|1440011|146|2025|2</v>
      </c>
      <c r="C7" s="28" t="str">
        <f t="shared" si="2"/>
        <v>1440011|2</v>
      </c>
      <c r="D7" s="10">
        <v>1441</v>
      </c>
      <c r="E7" s="10">
        <v>1440011</v>
      </c>
      <c r="F7" s="36" t="str">
        <f t="shared" si="3"/>
        <v>146/2025</v>
      </c>
      <c r="G7" s="10">
        <v>146</v>
      </c>
      <c r="H7" s="10">
        <v>2025</v>
      </c>
      <c r="I7" s="36" t="str">
        <f t="shared" si="4"/>
        <v>10.1</v>
      </c>
      <c r="J7" s="10">
        <v>10</v>
      </c>
      <c r="K7" s="10">
        <v>1</v>
      </c>
      <c r="L7" s="10">
        <v>34028316001509</v>
      </c>
      <c r="M7" s="11" t="s">
        <v>72</v>
      </c>
      <c r="N7" s="10">
        <v>3906</v>
      </c>
      <c r="O7" s="11" t="s">
        <v>73</v>
      </c>
      <c r="P7" s="9">
        <v>46034</v>
      </c>
      <c r="Q7" s="10">
        <v>1</v>
      </c>
      <c r="R7" s="3">
        <v>211322.53</v>
      </c>
      <c r="S7" s="3">
        <v>0</v>
      </c>
      <c r="T7" s="3">
        <v>0</v>
      </c>
      <c r="U7" s="33">
        <f t="shared" si="5"/>
        <v>211322.53</v>
      </c>
      <c r="V7" s="9">
        <f>IF(X7&lt;&gt;"Liquidação Cancelada",VLOOKUP(B7,'BASE DE DADOS OPS'!$B$4:$P$9650,10,FALSE),"Liquidação Cancelada")</f>
        <v>46034</v>
      </c>
      <c r="W7" s="13">
        <f t="shared" si="6"/>
        <v>0</v>
      </c>
      <c r="X7" s="10">
        <f>VLOOKUP(A7,'BASE DE DADOS OPS'!$A$4:$P$9650,12,FALSE)</f>
        <v>2</v>
      </c>
      <c r="Y7" s="4">
        <f>IF(X7&lt;&gt;"Liquidação Cancelada",VLOOKUP(B7,'BASE DE DADOS OPS'!$B$5:$P$9635,12,FALSE),"Liquidação Cancelada")</f>
        <v>211322.53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211322.53</v>
      </c>
      <c r="AB7" s="4">
        <f t="shared" si="7"/>
        <v>211322.53</v>
      </c>
      <c r="AC7" s="3">
        <f t="shared" si="8"/>
        <v>0</v>
      </c>
      <c r="AD7" s="29"/>
    </row>
    <row r="8" spans="1:30" s="23" customFormat="1" ht="24.95" customHeight="1">
      <c r="A8" s="23" t="str">
        <f t="shared" si="0"/>
        <v>1441|1440011|352|2025|18839001000190|3961|623,71</v>
      </c>
      <c r="B8" s="23" t="str">
        <f t="shared" si="1"/>
        <v>1441|1440011|352|2025|26</v>
      </c>
      <c r="C8" s="28" t="str">
        <f t="shared" si="2"/>
        <v>1440011|26</v>
      </c>
      <c r="D8" s="10">
        <v>1441</v>
      </c>
      <c r="E8" s="10">
        <v>1440011</v>
      </c>
      <c r="F8" s="36" t="str">
        <f t="shared" si="3"/>
        <v>352/2025</v>
      </c>
      <c r="G8" s="10">
        <v>352</v>
      </c>
      <c r="H8" s="10">
        <v>2025</v>
      </c>
      <c r="I8" s="36" t="str">
        <f t="shared" si="4"/>
        <v>10.1</v>
      </c>
      <c r="J8" s="10">
        <v>10</v>
      </c>
      <c r="K8" s="10">
        <v>1</v>
      </c>
      <c r="L8" s="10">
        <v>18839001000190</v>
      </c>
      <c r="M8" s="11" t="s">
        <v>75</v>
      </c>
      <c r="N8" s="10">
        <v>3961</v>
      </c>
      <c r="O8" s="11" t="s">
        <v>76</v>
      </c>
      <c r="P8" s="9">
        <v>46034</v>
      </c>
      <c r="Q8" s="10">
        <v>1</v>
      </c>
      <c r="R8" s="3">
        <v>636.5</v>
      </c>
      <c r="S8" s="3">
        <v>12.79</v>
      </c>
      <c r="T8" s="3">
        <v>0</v>
      </c>
      <c r="U8" s="33">
        <f t="shared" si="5"/>
        <v>623.71</v>
      </c>
      <c r="V8" s="9">
        <f>IF(X8&lt;&gt;"Liquidação Cancelada",VLOOKUP(B8,'BASE DE DADOS OPS'!$B$4:$P$9650,10,FALSE),"Liquidação Cancelada")</f>
        <v>46035</v>
      </c>
      <c r="W8" s="13">
        <f t="shared" si="6"/>
        <v>1</v>
      </c>
      <c r="X8" s="10">
        <f>VLOOKUP(A8,'BASE DE DADOS OPS'!$A$4:$P$9650,12,FALSE)</f>
        <v>26</v>
      </c>
      <c r="Y8" s="4">
        <f>IF(X8&lt;&gt;"Liquidação Cancelada",VLOOKUP(B8,'BASE DE DADOS OPS'!$B$5:$P$9635,12,FALSE),"Liquidação Cancelada")</f>
        <v>623.71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623.71</v>
      </c>
      <c r="AB8" s="4">
        <f t="shared" si="7"/>
        <v>623.71</v>
      </c>
      <c r="AC8" s="3">
        <f t="shared" si="8"/>
        <v>0</v>
      </c>
      <c r="AD8" s="29"/>
    </row>
    <row r="9" spans="1:30" s="23" customFormat="1" ht="24.95" customHeight="1">
      <c r="A9" s="23" t="str">
        <f t="shared" si="0"/>
        <v>1441|1440011|126|2025|7346478000117|3921|35951,76</v>
      </c>
      <c r="B9" s="23" t="str">
        <f t="shared" si="1"/>
        <v>1441|1440011|126|2025|62</v>
      </c>
      <c r="C9" s="28" t="str">
        <f t="shared" si="2"/>
        <v>1440011|62</v>
      </c>
      <c r="D9" s="10">
        <v>1441</v>
      </c>
      <c r="E9" s="10">
        <v>1440011</v>
      </c>
      <c r="F9" s="36" t="str">
        <f t="shared" si="3"/>
        <v>126/2025</v>
      </c>
      <c r="G9" s="10">
        <v>126</v>
      </c>
      <c r="H9" s="10">
        <v>2025</v>
      </c>
      <c r="I9" s="36" t="str">
        <f t="shared" si="4"/>
        <v>10.1</v>
      </c>
      <c r="J9" s="10">
        <v>10</v>
      </c>
      <c r="K9" s="10">
        <v>1</v>
      </c>
      <c r="L9" s="10">
        <v>7346478000117</v>
      </c>
      <c r="M9" s="11" t="s">
        <v>78</v>
      </c>
      <c r="N9" s="10">
        <v>3921</v>
      </c>
      <c r="O9" s="11" t="s">
        <v>79</v>
      </c>
      <c r="P9" s="9">
        <v>46035</v>
      </c>
      <c r="Q9" s="10">
        <v>1</v>
      </c>
      <c r="R9" s="3">
        <v>35951.760000000002</v>
      </c>
      <c r="S9" s="3">
        <v>0</v>
      </c>
      <c r="T9" s="3">
        <v>0</v>
      </c>
      <c r="U9" s="33">
        <f t="shared" si="5"/>
        <v>35951.760000000002</v>
      </c>
      <c r="V9" s="9">
        <f>IF(X9&lt;&gt;"Liquidação Cancelada",VLOOKUP(B9,'BASE DE DADOS OPS'!$B$4:$P$9650,10,FALSE),"Liquidação Cancelada")</f>
        <v>46035</v>
      </c>
      <c r="W9" s="13">
        <f t="shared" si="6"/>
        <v>0</v>
      </c>
      <c r="X9" s="10">
        <f>VLOOKUP(A9,'BASE DE DADOS OPS'!$A$4:$P$9650,12,FALSE)</f>
        <v>62</v>
      </c>
      <c r="Y9" s="4">
        <f>IF(X9&lt;&gt;"Liquidação Cancelada",VLOOKUP(B9,'BASE DE DADOS OPS'!$B$5:$P$9635,12,FALSE),"Liquidação Cancelada")</f>
        <v>35951.760000000002</v>
      </c>
      <c r="Z9" s="4">
        <f>IF(X9&lt;&gt;"Liquidação Cancelada",VLOOKUP(B9,'BASE DE DADOS OPS'!$B$5:$P$9635,14,FALSE),"Liquidação Cancelada")</f>
        <v>1725.68</v>
      </c>
      <c r="AA9" s="4">
        <f>IF(X9&lt;&gt;"Liquidação Cancelada",VLOOKUP(B9,'BASE DE DADOS OPS'!$B$5:$P$9635,13,FALSE),"Liquidação Cancelada")</f>
        <v>34226.080000000002</v>
      </c>
      <c r="AB9" s="4">
        <f t="shared" si="7"/>
        <v>34226.080000000002</v>
      </c>
      <c r="AC9" s="3">
        <f t="shared" si="8"/>
        <v>0</v>
      </c>
      <c r="AD9" s="29"/>
    </row>
    <row r="10" spans="1:30" s="23" customFormat="1" ht="24.95" customHeight="1">
      <c r="A10" s="23" t="str">
        <f t="shared" si="0"/>
        <v>1441|1440011|126|2025|7346478000117|3921|534,58</v>
      </c>
      <c r="B10" s="23" t="str">
        <f t="shared" si="1"/>
        <v>1441|1440011|126|2025|66</v>
      </c>
      <c r="C10" s="28" t="str">
        <f t="shared" si="2"/>
        <v>1440011|66</v>
      </c>
      <c r="D10" s="10">
        <v>1441</v>
      </c>
      <c r="E10" s="10">
        <v>1440011</v>
      </c>
      <c r="F10" s="36" t="str">
        <f t="shared" si="3"/>
        <v>126/2025</v>
      </c>
      <c r="G10" s="10">
        <v>126</v>
      </c>
      <c r="H10" s="10">
        <v>2025</v>
      </c>
      <c r="I10" s="36" t="str">
        <f t="shared" si="4"/>
        <v>10.1</v>
      </c>
      <c r="J10" s="10">
        <v>10</v>
      </c>
      <c r="K10" s="10">
        <v>1</v>
      </c>
      <c r="L10" s="10">
        <v>7346478000117</v>
      </c>
      <c r="M10" s="11" t="s">
        <v>78</v>
      </c>
      <c r="N10" s="10">
        <v>3921</v>
      </c>
      <c r="O10" s="11" t="s">
        <v>79</v>
      </c>
      <c r="P10" s="9">
        <v>46035</v>
      </c>
      <c r="Q10" s="10">
        <v>2</v>
      </c>
      <c r="R10" s="3">
        <v>534.58000000000004</v>
      </c>
      <c r="S10" s="3">
        <v>0</v>
      </c>
      <c r="T10" s="3">
        <v>0</v>
      </c>
      <c r="U10" s="33">
        <f t="shared" si="5"/>
        <v>534.58000000000004</v>
      </c>
      <c r="V10" s="9">
        <f>IF(X10&lt;&gt;"Liquidação Cancelada",VLOOKUP(B10,'BASE DE DADOS OPS'!$B$4:$P$9650,10,FALSE),"Liquidação Cancelada")</f>
        <v>46035</v>
      </c>
      <c r="W10" s="13">
        <f t="shared" si="6"/>
        <v>0</v>
      </c>
      <c r="X10" s="10">
        <f>VLOOKUP(A10,'BASE DE DADOS OPS'!$A$4:$P$9650,12,FALSE)</f>
        <v>66</v>
      </c>
      <c r="Y10" s="4">
        <f>IF(X10&lt;&gt;"Liquidação Cancelada",VLOOKUP(B10,'BASE DE DADOS OPS'!$B$5:$P$9635,12,FALSE),"Liquidação Cancelada")</f>
        <v>534.58000000000004</v>
      </c>
      <c r="Z10" s="4">
        <f>IF(X10&lt;&gt;"Liquidação Cancelada",VLOOKUP(B10,'BASE DE DADOS OPS'!$B$5:$P$9635,14,FALSE),"Liquidação Cancelada")</f>
        <v>25.66</v>
      </c>
      <c r="AA10" s="4">
        <f>IF(X10&lt;&gt;"Liquidação Cancelada",VLOOKUP(B10,'BASE DE DADOS OPS'!$B$5:$P$9635,13,FALSE),"Liquidação Cancelada")</f>
        <v>508.92</v>
      </c>
      <c r="AB10" s="4">
        <f t="shared" si="7"/>
        <v>508.92</v>
      </c>
      <c r="AC10" s="3">
        <f t="shared" si="8"/>
        <v>0</v>
      </c>
      <c r="AD10" s="29"/>
    </row>
    <row r="11" spans="1:30" s="23" customFormat="1" ht="24.95" customHeight="1">
      <c r="A11" s="23" t="str">
        <f t="shared" si="0"/>
        <v>1441|1440011|190|2025|33683111000107|4002|38298,49</v>
      </c>
      <c r="B11" s="23" t="str">
        <f t="shared" si="1"/>
        <v>1441|1440011|190|2025|61</v>
      </c>
      <c r="C11" s="28" t="str">
        <f t="shared" si="2"/>
        <v>1440011|61</v>
      </c>
      <c r="D11" s="10">
        <v>1441</v>
      </c>
      <c r="E11" s="10">
        <v>1440011</v>
      </c>
      <c r="F11" s="36" t="str">
        <f t="shared" si="3"/>
        <v>190/2025</v>
      </c>
      <c r="G11" s="10">
        <v>190</v>
      </c>
      <c r="H11" s="10">
        <v>2025</v>
      </c>
      <c r="I11" s="36" t="str">
        <f t="shared" si="4"/>
        <v>10.1</v>
      </c>
      <c r="J11" s="10">
        <v>10</v>
      </c>
      <c r="K11" s="10">
        <v>1</v>
      </c>
      <c r="L11" s="10">
        <v>33683111000107</v>
      </c>
      <c r="M11" s="11" t="s">
        <v>81</v>
      </c>
      <c r="N11" s="10">
        <v>4002</v>
      </c>
      <c r="O11" s="11" t="s">
        <v>82</v>
      </c>
      <c r="P11" s="9">
        <v>46035</v>
      </c>
      <c r="Q11" s="10">
        <v>1</v>
      </c>
      <c r="R11" s="3">
        <v>38298.49</v>
      </c>
      <c r="S11" s="3">
        <v>0</v>
      </c>
      <c r="T11" s="3">
        <v>0</v>
      </c>
      <c r="U11" s="33">
        <f t="shared" si="5"/>
        <v>38298.49</v>
      </c>
      <c r="V11" s="9">
        <f>IF(X11&lt;&gt;"Liquidação Cancelada",VLOOKUP(B11,'BASE DE DADOS OPS'!$B$4:$P$9650,10,FALSE),"Liquidação Cancelada")</f>
        <v>46035</v>
      </c>
      <c r="W11" s="13">
        <f t="shared" si="6"/>
        <v>0</v>
      </c>
      <c r="X11" s="10">
        <f>VLOOKUP(A11,'BASE DE DADOS OPS'!$A$4:$P$9650,12,FALSE)</f>
        <v>61</v>
      </c>
      <c r="Y11" s="4">
        <f>IF(X11&lt;&gt;"Liquidação Cancelada",VLOOKUP(B11,'BASE DE DADOS OPS'!$B$5:$P$9635,12,FALSE),"Liquidação Cancelada")</f>
        <v>38298.490000000005</v>
      </c>
      <c r="Z11" s="4">
        <f>IF(X11&lt;&gt;"Liquidação Cancelada",VLOOKUP(B11,'BASE DE DADOS OPS'!$B$5:$P$9635,14,FALSE),"Liquidação Cancelada")</f>
        <v>1838.33</v>
      </c>
      <c r="AA11" s="4">
        <f>IF(X11&lt;&gt;"Liquidação Cancelada",VLOOKUP(B11,'BASE DE DADOS OPS'!$B$5:$P$9635,13,FALSE),"Liquidação Cancelada")</f>
        <v>36460.160000000003</v>
      </c>
      <c r="AB11" s="4">
        <f t="shared" si="7"/>
        <v>36460.160000000003</v>
      </c>
      <c r="AC11" s="3">
        <f t="shared" si="8"/>
        <v>-7.2759576141834259E-12</v>
      </c>
      <c r="AD11" s="29"/>
    </row>
    <row r="12" spans="1:30" s="23" customFormat="1" ht="24.95" customHeight="1">
      <c r="A12" s="23" t="str">
        <f t="shared" si="0"/>
        <v>1441|1440011|216|2025|16630743000185|3921|23175</v>
      </c>
      <c r="B12" s="23" t="str">
        <f t="shared" si="1"/>
        <v>1441|1440011|216|2025|79</v>
      </c>
      <c r="C12" s="28" t="str">
        <f t="shared" si="2"/>
        <v>1440011|79</v>
      </c>
      <c r="D12" s="10">
        <v>1441</v>
      </c>
      <c r="E12" s="10">
        <v>1440011</v>
      </c>
      <c r="F12" s="36" t="str">
        <f t="shared" si="3"/>
        <v>216/2025</v>
      </c>
      <c r="G12" s="10">
        <v>216</v>
      </c>
      <c r="H12" s="10">
        <v>2025</v>
      </c>
      <c r="I12" s="36" t="str">
        <f t="shared" si="4"/>
        <v>10.1</v>
      </c>
      <c r="J12" s="10">
        <v>10</v>
      </c>
      <c r="K12" s="10">
        <v>1</v>
      </c>
      <c r="L12" s="10">
        <v>16630743000185</v>
      </c>
      <c r="M12" s="11" t="s">
        <v>84</v>
      </c>
      <c r="N12" s="10">
        <v>3921</v>
      </c>
      <c r="O12" s="11" t="s">
        <v>79</v>
      </c>
      <c r="P12" s="9">
        <v>46035</v>
      </c>
      <c r="Q12" s="10">
        <v>1</v>
      </c>
      <c r="R12" s="3">
        <v>23175</v>
      </c>
      <c r="S12" s="3">
        <v>0</v>
      </c>
      <c r="T12" s="3">
        <v>0</v>
      </c>
      <c r="U12" s="33">
        <f t="shared" si="5"/>
        <v>23175</v>
      </c>
      <c r="V12" s="9">
        <f>IF(X12&lt;&gt;"Liquidação Cancelada",VLOOKUP(B12,'BASE DE DADOS OPS'!$B$4:$P$9650,10,FALSE),"Liquidação Cancelada")</f>
        <v>46035</v>
      </c>
      <c r="W12" s="13">
        <f t="shared" si="6"/>
        <v>0</v>
      </c>
      <c r="X12" s="10">
        <f>VLOOKUP(A12,'BASE DE DADOS OPS'!$A$4:$P$9650,12,FALSE)</f>
        <v>79</v>
      </c>
      <c r="Y12" s="4">
        <f>IF(X12&lt;&gt;"Liquidação Cancelada",VLOOKUP(B12,'BASE DE DADOS OPS'!$B$5:$P$9635,12,FALSE),"Liquidação Cancelada")</f>
        <v>23175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23175</v>
      </c>
      <c r="AB12" s="4">
        <f t="shared" si="7"/>
        <v>23175</v>
      </c>
      <c r="AC12" s="3">
        <f t="shared" si="8"/>
        <v>0</v>
      </c>
      <c r="AD12" s="29"/>
    </row>
    <row r="13" spans="1:30" s="23" customFormat="1" ht="24.95" customHeight="1">
      <c r="A13" s="23" t="str">
        <f t="shared" si="0"/>
        <v>1441|1440011|218|2025|8458633000150|3921|600</v>
      </c>
      <c r="B13" s="23" t="str">
        <f t="shared" si="1"/>
        <v>1441|1440011|218|2025|70</v>
      </c>
      <c r="C13" s="28" t="str">
        <f t="shared" si="2"/>
        <v>1440011|70</v>
      </c>
      <c r="D13" s="10">
        <v>1441</v>
      </c>
      <c r="E13" s="10">
        <v>1440011</v>
      </c>
      <c r="F13" s="36" t="str">
        <f t="shared" si="3"/>
        <v>218/2025</v>
      </c>
      <c r="G13" s="10">
        <v>218</v>
      </c>
      <c r="H13" s="10">
        <v>2025</v>
      </c>
      <c r="I13" s="36" t="str">
        <f t="shared" si="4"/>
        <v>10.1</v>
      </c>
      <c r="J13" s="10">
        <v>10</v>
      </c>
      <c r="K13" s="10">
        <v>1</v>
      </c>
      <c r="L13" s="10">
        <v>8458633000150</v>
      </c>
      <c r="M13" s="11" t="s">
        <v>86</v>
      </c>
      <c r="N13" s="10">
        <v>3921</v>
      </c>
      <c r="O13" s="11" t="s">
        <v>79</v>
      </c>
      <c r="P13" s="9">
        <v>46035</v>
      </c>
      <c r="Q13" s="10">
        <v>1</v>
      </c>
      <c r="R13" s="3">
        <v>600</v>
      </c>
      <c r="S13" s="3">
        <v>0</v>
      </c>
      <c r="T13" s="3">
        <v>0</v>
      </c>
      <c r="U13" s="33">
        <f t="shared" si="5"/>
        <v>600</v>
      </c>
      <c r="V13" s="9">
        <f>IF(X13&lt;&gt;"Liquidação Cancelada",VLOOKUP(B13,'BASE DE DADOS OPS'!$B$4:$P$9650,10,FALSE),"Liquidação Cancelada")</f>
        <v>46035</v>
      </c>
      <c r="W13" s="13">
        <f t="shared" si="6"/>
        <v>0</v>
      </c>
      <c r="X13" s="10">
        <f>VLOOKUP(A13,'BASE DE DADOS OPS'!$A$4:$P$9650,12,FALSE)</f>
        <v>70</v>
      </c>
      <c r="Y13" s="4">
        <f>IF(X13&lt;&gt;"Liquidação Cancelada",VLOOKUP(B13,'BASE DE DADOS OPS'!$B$5:$P$9635,12,FALSE),"Liquidação Cancelada")</f>
        <v>600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600</v>
      </c>
      <c r="AB13" s="4">
        <f t="shared" si="7"/>
        <v>600</v>
      </c>
      <c r="AC13" s="3">
        <f t="shared" si="8"/>
        <v>0</v>
      </c>
      <c r="AD13" s="29"/>
    </row>
    <row r="14" spans="1:30" s="23" customFormat="1" ht="24.95" customHeight="1">
      <c r="A14" s="23" t="str">
        <f t="shared" si="0"/>
        <v>1441|1440011|219|2025|8458633000150|3921|707,14</v>
      </c>
      <c r="B14" s="23" t="str">
        <f t="shared" si="1"/>
        <v>1441|1440011|219|2025|71</v>
      </c>
      <c r="C14" s="28" t="str">
        <f t="shared" si="2"/>
        <v>1440011|71</v>
      </c>
      <c r="D14" s="10">
        <v>1441</v>
      </c>
      <c r="E14" s="10">
        <v>1440011</v>
      </c>
      <c r="F14" s="36" t="str">
        <f t="shared" si="3"/>
        <v>219/2025</v>
      </c>
      <c r="G14" s="10">
        <v>219</v>
      </c>
      <c r="H14" s="10">
        <v>2025</v>
      </c>
      <c r="I14" s="36" t="str">
        <f t="shared" si="4"/>
        <v>10.1</v>
      </c>
      <c r="J14" s="10">
        <v>10</v>
      </c>
      <c r="K14" s="10">
        <v>1</v>
      </c>
      <c r="L14" s="10">
        <v>8458633000150</v>
      </c>
      <c r="M14" s="11" t="s">
        <v>86</v>
      </c>
      <c r="N14" s="10">
        <v>3921</v>
      </c>
      <c r="O14" s="11" t="s">
        <v>79</v>
      </c>
      <c r="P14" s="9">
        <v>46035</v>
      </c>
      <c r="Q14" s="10">
        <v>1</v>
      </c>
      <c r="R14" s="3">
        <v>707.14</v>
      </c>
      <c r="S14" s="3">
        <v>0</v>
      </c>
      <c r="T14" s="3">
        <v>0</v>
      </c>
      <c r="U14" s="33">
        <f t="shared" si="5"/>
        <v>707.14</v>
      </c>
      <c r="V14" s="9">
        <f>IF(X14&lt;&gt;"Liquidação Cancelada",VLOOKUP(B14,'BASE DE DADOS OPS'!$B$4:$P$9650,10,FALSE),"Liquidação Cancelada")</f>
        <v>46035</v>
      </c>
      <c r="W14" s="13">
        <f t="shared" si="6"/>
        <v>0</v>
      </c>
      <c r="X14" s="10">
        <f>VLOOKUP(A14,'BASE DE DADOS OPS'!$A$4:$P$9650,12,FALSE)</f>
        <v>71</v>
      </c>
      <c r="Y14" s="4">
        <f>IF(X14&lt;&gt;"Liquidação Cancelada",VLOOKUP(B14,'BASE DE DADOS OPS'!$B$5:$P$9635,12,FALSE),"Liquidação Cancelada")</f>
        <v>707.14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707.14</v>
      </c>
      <c r="AB14" s="4">
        <f t="shared" si="7"/>
        <v>707.14</v>
      </c>
      <c r="AC14" s="3">
        <f t="shared" si="8"/>
        <v>0</v>
      </c>
      <c r="AD14" s="29"/>
    </row>
    <row r="15" spans="1:30" s="23" customFormat="1" ht="24.95" customHeight="1">
      <c r="A15" s="23" t="str">
        <f t="shared" si="0"/>
        <v>1441|1440011|229|2025|34454477000169|3921|2988,98</v>
      </c>
      <c r="B15" s="23" t="str">
        <f t="shared" si="1"/>
        <v>1441|1440011|229|2025|50</v>
      </c>
      <c r="C15" s="28" t="str">
        <f t="shared" si="2"/>
        <v>1440011|50</v>
      </c>
      <c r="D15" s="10">
        <v>1441</v>
      </c>
      <c r="E15" s="10">
        <v>1440011</v>
      </c>
      <c r="F15" s="36" t="str">
        <f t="shared" si="3"/>
        <v>229/2025</v>
      </c>
      <c r="G15" s="10">
        <v>229</v>
      </c>
      <c r="H15" s="10">
        <v>2025</v>
      </c>
      <c r="I15" s="36" t="str">
        <f t="shared" si="4"/>
        <v>10.1</v>
      </c>
      <c r="J15" s="10">
        <v>10</v>
      </c>
      <c r="K15" s="10">
        <v>1</v>
      </c>
      <c r="L15" s="10">
        <v>34454477000169</v>
      </c>
      <c r="M15" s="11" t="s">
        <v>89</v>
      </c>
      <c r="N15" s="10">
        <v>3921</v>
      </c>
      <c r="O15" s="11" t="s">
        <v>79</v>
      </c>
      <c r="P15" s="9">
        <v>46035</v>
      </c>
      <c r="Q15" s="10">
        <v>1</v>
      </c>
      <c r="R15" s="3">
        <v>2988.98</v>
      </c>
      <c r="S15" s="3">
        <v>0</v>
      </c>
      <c r="T15" s="3">
        <v>0</v>
      </c>
      <c r="U15" s="33">
        <f t="shared" si="5"/>
        <v>2988.98</v>
      </c>
      <c r="V15" s="9">
        <f>IF(X15&lt;&gt;"Liquidação Cancelada",VLOOKUP(B15,'BASE DE DADOS OPS'!$B$4:$P$9650,10,FALSE),"Liquidação Cancelada")</f>
        <v>46035</v>
      </c>
      <c r="W15" s="13">
        <f t="shared" si="6"/>
        <v>0</v>
      </c>
      <c r="X15" s="10">
        <f>VLOOKUP(A15,'BASE DE DADOS OPS'!$A$4:$P$9650,12,FALSE)</f>
        <v>50</v>
      </c>
      <c r="Y15" s="4">
        <f>IF(X15&lt;&gt;"Liquidação Cancelada",VLOOKUP(B15,'BASE DE DADOS OPS'!$B$5:$P$9635,12,FALSE),"Liquidação Cancelada")</f>
        <v>2988.98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2988.98</v>
      </c>
      <c r="AB15" s="4">
        <f t="shared" si="7"/>
        <v>2988.98</v>
      </c>
      <c r="AC15" s="3">
        <f t="shared" si="8"/>
        <v>0</v>
      </c>
      <c r="AD15" s="29"/>
    </row>
    <row r="16" spans="1:30" s="23" customFormat="1" ht="24.95" customHeight="1">
      <c r="A16" s="23" t="str">
        <f t="shared" si="0"/>
        <v>1441|1440011|244|2025|9475334000196|3999|313,62</v>
      </c>
      <c r="B16" s="23" t="str">
        <f t="shared" si="1"/>
        <v>1441|1440011|244|2025|72</v>
      </c>
      <c r="C16" s="28" t="str">
        <f t="shared" si="2"/>
        <v>1440011|72</v>
      </c>
      <c r="D16" s="10">
        <v>1441</v>
      </c>
      <c r="E16" s="10">
        <v>1440011</v>
      </c>
      <c r="F16" s="36" t="str">
        <f t="shared" si="3"/>
        <v>244/2025</v>
      </c>
      <c r="G16" s="10">
        <v>244</v>
      </c>
      <c r="H16" s="10">
        <v>2025</v>
      </c>
      <c r="I16" s="36" t="str">
        <f t="shared" si="4"/>
        <v>10.1</v>
      </c>
      <c r="J16" s="10">
        <v>10</v>
      </c>
      <c r="K16" s="10">
        <v>1</v>
      </c>
      <c r="L16" s="10">
        <v>9475334000196</v>
      </c>
      <c r="M16" s="11" t="s">
        <v>91</v>
      </c>
      <c r="N16" s="10">
        <v>3999</v>
      </c>
      <c r="O16" s="11" t="s">
        <v>92</v>
      </c>
      <c r="P16" s="9">
        <v>46035</v>
      </c>
      <c r="Q16" s="10">
        <v>1</v>
      </c>
      <c r="R16" s="3">
        <v>313.62</v>
      </c>
      <c r="S16" s="3">
        <v>0</v>
      </c>
      <c r="T16" s="3">
        <v>0</v>
      </c>
      <c r="U16" s="33">
        <f t="shared" si="5"/>
        <v>313.62</v>
      </c>
      <c r="V16" s="9">
        <f>IF(X16&lt;&gt;"Liquidação Cancelada",VLOOKUP(B16,'BASE DE DADOS OPS'!$B$4:$P$9650,10,FALSE),"Liquidação Cancelada")</f>
        <v>46035</v>
      </c>
      <c r="W16" s="13">
        <f t="shared" si="6"/>
        <v>0</v>
      </c>
      <c r="X16" s="10">
        <f>VLOOKUP(A16,'BASE DE DADOS OPS'!$A$4:$P$9650,12,FALSE)</f>
        <v>72</v>
      </c>
      <c r="Y16" s="4">
        <f>IF(X16&lt;&gt;"Liquidação Cancelada",VLOOKUP(B16,'BASE DE DADOS OPS'!$B$5:$P$9635,12,FALSE),"Liquidação Cancelada")</f>
        <v>313.62</v>
      </c>
      <c r="Z16" s="4">
        <f>IF(X16&lt;&gt;"Liquidação Cancelada",VLOOKUP(B16,'BASE DE DADOS OPS'!$B$5:$P$9635,14,FALSE),"Liquidação Cancelada")</f>
        <v>15.05</v>
      </c>
      <c r="AA16" s="4">
        <f>IF(X16&lt;&gt;"Liquidação Cancelada",VLOOKUP(B16,'BASE DE DADOS OPS'!$B$5:$P$9635,13,FALSE),"Liquidação Cancelada")</f>
        <v>298.57</v>
      </c>
      <c r="AB16" s="4">
        <f t="shared" si="7"/>
        <v>298.57</v>
      </c>
      <c r="AC16" s="3">
        <f t="shared" si="8"/>
        <v>0</v>
      </c>
      <c r="AD16" s="29"/>
    </row>
    <row r="17" spans="1:30" s="23" customFormat="1" ht="24.95" customHeight="1">
      <c r="A17" s="23" t="str">
        <f t="shared" si="0"/>
        <v>1441|1440011|261|2025|33683111000107|4002|2850,2</v>
      </c>
      <c r="B17" s="23" t="str">
        <f t="shared" si="1"/>
        <v>1441|1440011|261|2025|49</v>
      </c>
      <c r="C17" s="28" t="str">
        <f t="shared" si="2"/>
        <v>1440011|49</v>
      </c>
      <c r="D17" s="10">
        <v>1441</v>
      </c>
      <c r="E17" s="10">
        <v>1440011</v>
      </c>
      <c r="F17" s="36" t="str">
        <f t="shared" si="3"/>
        <v>261/2025</v>
      </c>
      <c r="G17" s="10">
        <v>261</v>
      </c>
      <c r="H17" s="10">
        <v>2025</v>
      </c>
      <c r="I17" s="36" t="str">
        <f t="shared" si="4"/>
        <v>10.1</v>
      </c>
      <c r="J17" s="10">
        <v>10</v>
      </c>
      <c r="K17" s="10">
        <v>1</v>
      </c>
      <c r="L17" s="10">
        <v>33683111000107</v>
      </c>
      <c r="M17" s="11" t="s">
        <v>81</v>
      </c>
      <c r="N17" s="10">
        <v>4002</v>
      </c>
      <c r="O17" s="11" t="s">
        <v>82</v>
      </c>
      <c r="P17" s="9">
        <v>46035</v>
      </c>
      <c r="Q17" s="10">
        <v>1</v>
      </c>
      <c r="R17" s="3">
        <v>2850.2</v>
      </c>
      <c r="S17" s="3">
        <v>0</v>
      </c>
      <c r="T17" s="3">
        <v>0</v>
      </c>
      <c r="U17" s="33">
        <f t="shared" si="5"/>
        <v>2850.2</v>
      </c>
      <c r="V17" s="9">
        <f>IF(X17&lt;&gt;"Liquidação Cancelada",VLOOKUP(B17,'BASE DE DADOS OPS'!$B$4:$P$9650,10,FALSE),"Liquidação Cancelada")</f>
        <v>46035</v>
      </c>
      <c r="W17" s="13">
        <f t="shared" si="6"/>
        <v>0</v>
      </c>
      <c r="X17" s="10">
        <f>VLOOKUP(A17,'BASE DE DADOS OPS'!$A$4:$P$9650,12,FALSE)</f>
        <v>49</v>
      </c>
      <c r="Y17" s="4">
        <f>IF(X17&lt;&gt;"Liquidação Cancelada",VLOOKUP(B17,'BASE DE DADOS OPS'!$B$5:$P$9635,12,FALSE),"Liquidação Cancelada")</f>
        <v>2850.2</v>
      </c>
      <c r="Z17" s="4">
        <f>IF(X17&lt;&gt;"Liquidação Cancelada",VLOOKUP(B17,'BASE DE DADOS OPS'!$B$5:$P$9635,14,FALSE),"Liquidação Cancelada")</f>
        <v>136.81</v>
      </c>
      <c r="AA17" s="4">
        <f>IF(X17&lt;&gt;"Liquidação Cancelada",VLOOKUP(B17,'BASE DE DADOS OPS'!$B$5:$P$9635,13,FALSE),"Liquidação Cancelada")</f>
        <v>2713.39</v>
      </c>
      <c r="AB17" s="4">
        <f t="shared" si="7"/>
        <v>2713.39</v>
      </c>
      <c r="AC17" s="3">
        <f t="shared" si="8"/>
        <v>0</v>
      </c>
      <c r="AD17" s="29"/>
    </row>
    <row r="18" spans="1:30" s="23" customFormat="1" ht="24.95" customHeight="1">
      <c r="A18" s="23" t="str">
        <f t="shared" si="0"/>
        <v>1441|1440011|263|2025|5814441000140|3919|15914,67</v>
      </c>
      <c r="B18" s="23" t="str">
        <f t="shared" si="1"/>
        <v>1441|1440011|263|2025|81</v>
      </c>
      <c r="C18" s="28" t="str">
        <f t="shared" si="2"/>
        <v>1440011|81</v>
      </c>
      <c r="D18" s="10">
        <v>1441</v>
      </c>
      <c r="E18" s="10">
        <v>1440011</v>
      </c>
      <c r="F18" s="36" t="str">
        <f t="shared" si="3"/>
        <v>263/2025</v>
      </c>
      <c r="G18" s="10">
        <v>263</v>
      </c>
      <c r="H18" s="10">
        <v>2025</v>
      </c>
      <c r="I18" s="36" t="str">
        <f t="shared" si="4"/>
        <v>10.1</v>
      </c>
      <c r="J18" s="10">
        <v>10</v>
      </c>
      <c r="K18" s="10">
        <v>1</v>
      </c>
      <c r="L18" s="10">
        <v>5814441000140</v>
      </c>
      <c r="M18" s="11" t="s">
        <v>95</v>
      </c>
      <c r="N18" s="10">
        <v>3919</v>
      </c>
      <c r="O18" s="11" t="s">
        <v>96</v>
      </c>
      <c r="P18" s="9">
        <v>46035</v>
      </c>
      <c r="Q18" s="10">
        <v>1</v>
      </c>
      <c r="R18" s="3">
        <v>15914.67</v>
      </c>
      <c r="S18" s="3">
        <v>0</v>
      </c>
      <c r="T18" s="3">
        <v>0</v>
      </c>
      <c r="U18" s="33">
        <f t="shared" si="5"/>
        <v>15914.67</v>
      </c>
      <c r="V18" s="9">
        <f>IF(X18&lt;&gt;"Liquidação Cancelada",VLOOKUP(B18,'BASE DE DADOS OPS'!$B$4:$P$9650,10,FALSE),"Liquidação Cancelada")</f>
        <v>46035</v>
      </c>
      <c r="W18" s="13">
        <f t="shared" si="6"/>
        <v>0</v>
      </c>
      <c r="X18" s="10">
        <f>VLOOKUP(A18,'BASE DE DADOS OPS'!$A$4:$P$9650,12,FALSE)</f>
        <v>81</v>
      </c>
      <c r="Y18" s="4">
        <f>IF(X18&lt;&gt;"Liquidação Cancelada",VLOOKUP(B18,'BASE DE DADOS OPS'!$B$5:$P$9635,12,FALSE),"Liquidação Cancelada")</f>
        <v>15914.67</v>
      </c>
      <c r="Z18" s="4">
        <f>IF(X18&lt;&gt;"Liquidação Cancelada",VLOOKUP(B18,'BASE DE DADOS OPS'!$B$5:$P$9635,14,FALSE),"Liquidação Cancelada")</f>
        <v>763.9</v>
      </c>
      <c r="AA18" s="4">
        <f>IF(X18&lt;&gt;"Liquidação Cancelada",VLOOKUP(B18,'BASE DE DADOS OPS'!$B$5:$P$9635,13,FALSE),"Liquidação Cancelada")</f>
        <v>15150.77</v>
      </c>
      <c r="AB18" s="4">
        <f t="shared" si="7"/>
        <v>15150.77</v>
      </c>
      <c r="AC18" s="3">
        <f t="shared" si="8"/>
        <v>0</v>
      </c>
      <c r="AD18" s="29"/>
    </row>
    <row r="19" spans="1:30" s="23" customFormat="1" ht="24.95" customHeight="1">
      <c r="A19" s="23" t="str">
        <f t="shared" si="0"/>
        <v>1441|1440011|293|2025|5487631000109|9329|232,87</v>
      </c>
      <c r="B19" s="23" t="str">
        <f t="shared" si="1"/>
        <v>1441|1440011|293|2025|4</v>
      </c>
      <c r="C19" s="28" t="str">
        <f t="shared" si="2"/>
        <v>1440011|4</v>
      </c>
      <c r="D19" s="10">
        <v>1441</v>
      </c>
      <c r="E19" s="10">
        <v>1440011</v>
      </c>
      <c r="F19" s="36" t="str">
        <f t="shared" si="3"/>
        <v>293/2025</v>
      </c>
      <c r="G19" s="10">
        <v>293</v>
      </c>
      <c r="H19" s="10">
        <v>2025</v>
      </c>
      <c r="I19" s="36" t="str">
        <f t="shared" si="4"/>
        <v>10.1</v>
      </c>
      <c r="J19" s="10">
        <v>10</v>
      </c>
      <c r="K19" s="10">
        <v>1</v>
      </c>
      <c r="L19" s="10">
        <v>5487631000109</v>
      </c>
      <c r="M19" s="11" t="s">
        <v>459</v>
      </c>
      <c r="N19" s="10">
        <v>9329</v>
      </c>
      <c r="O19" s="11" t="s">
        <v>460</v>
      </c>
      <c r="P19" s="9">
        <v>46035</v>
      </c>
      <c r="Q19" s="10">
        <v>1</v>
      </c>
      <c r="R19" s="3">
        <v>232.87</v>
      </c>
      <c r="S19" s="3">
        <v>0</v>
      </c>
      <c r="T19" s="3">
        <v>0</v>
      </c>
      <c r="U19" s="33">
        <f t="shared" si="5"/>
        <v>232.87</v>
      </c>
      <c r="V19" s="9">
        <f>IF(X19&lt;&gt;"Liquidação Cancelada",VLOOKUP(B19,'BASE DE DADOS OPS'!$B$4:$P$9650,10,FALSE),"Liquidação Cancelada")</f>
        <v>46035</v>
      </c>
      <c r="W19" s="13">
        <f t="shared" si="6"/>
        <v>0</v>
      </c>
      <c r="X19" s="10">
        <f>VLOOKUP(A19,'BASE DE DADOS OPS'!$A$4:$P$9650,12,FALSE)</f>
        <v>4</v>
      </c>
      <c r="Y19" s="4">
        <f>IF(X19&lt;&gt;"Liquidação Cancelada",VLOOKUP(B19,'BASE DE DADOS OPS'!$B$5:$P$9635,12,FALSE),"Liquidação Cancelada")</f>
        <v>232.87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232.87</v>
      </c>
      <c r="AB19" s="4">
        <f t="shared" si="7"/>
        <v>232.87</v>
      </c>
      <c r="AC19" s="3">
        <f t="shared" si="8"/>
        <v>0</v>
      </c>
      <c r="AD19" s="29"/>
    </row>
    <row r="20" spans="1:30" s="23" customFormat="1" ht="24.95" customHeight="1">
      <c r="A20" s="23" t="str">
        <f t="shared" si="0"/>
        <v>1441|1440011|293|2025|5487631000109|9329|116,74</v>
      </c>
      <c r="B20" s="23" t="str">
        <f t="shared" si="1"/>
        <v>1441|1440011|293|2025|6</v>
      </c>
      <c r="C20" s="28" t="str">
        <f t="shared" si="2"/>
        <v>1440011|6</v>
      </c>
      <c r="D20" s="10">
        <v>1441</v>
      </c>
      <c r="E20" s="10">
        <v>1440011</v>
      </c>
      <c r="F20" s="36" t="str">
        <f t="shared" si="3"/>
        <v>293/2025</v>
      </c>
      <c r="G20" s="10">
        <v>293</v>
      </c>
      <c r="H20" s="10">
        <v>2025</v>
      </c>
      <c r="I20" s="36" t="str">
        <f t="shared" si="4"/>
        <v>10.1</v>
      </c>
      <c r="J20" s="10">
        <v>10</v>
      </c>
      <c r="K20" s="10">
        <v>1</v>
      </c>
      <c r="L20" s="10">
        <v>5487631000109</v>
      </c>
      <c r="M20" s="11" t="s">
        <v>459</v>
      </c>
      <c r="N20" s="10">
        <v>9329</v>
      </c>
      <c r="O20" s="11" t="s">
        <v>460</v>
      </c>
      <c r="P20" s="9">
        <v>46035</v>
      </c>
      <c r="Q20" s="10">
        <v>3</v>
      </c>
      <c r="R20" s="3">
        <v>116.74</v>
      </c>
      <c r="S20" s="3">
        <v>0</v>
      </c>
      <c r="T20" s="3">
        <v>0</v>
      </c>
      <c r="U20" s="33">
        <f t="shared" si="5"/>
        <v>116.74</v>
      </c>
      <c r="V20" s="9">
        <f>IF(X20&lt;&gt;"Liquidação Cancelada",VLOOKUP(B20,'BASE DE DADOS OPS'!$B$4:$P$9650,10,FALSE),"Liquidação Cancelada")</f>
        <v>46035</v>
      </c>
      <c r="W20" s="13">
        <f t="shared" si="6"/>
        <v>0</v>
      </c>
      <c r="X20" s="10">
        <f>VLOOKUP(A20,'BASE DE DADOS OPS'!$A$4:$P$9650,12,FALSE)</f>
        <v>6</v>
      </c>
      <c r="Y20" s="4">
        <f>IF(X20&lt;&gt;"Liquidação Cancelada",VLOOKUP(B20,'BASE DE DADOS OPS'!$B$5:$P$9635,12,FALSE),"Liquidação Cancelada")</f>
        <v>116.74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116.74</v>
      </c>
      <c r="AB20" s="4">
        <f t="shared" si="7"/>
        <v>116.74</v>
      </c>
      <c r="AC20" s="3">
        <f t="shared" si="8"/>
        <v>0</v>
      </c>
      <c r="AD20" s="29"/>
    </row>
    <row r="21" spans="1:30" s="23" customFormat="1" ht="24.95" customHeight="1">
      <c r="A21" s="23" t="str">
        <f t="shared" si="0"/>
        <v>1441|1440011|348|2025|15165937000194|3903|6325,5</v>
      </c>
      <c r="B21" s="23" t="str">
        <f t="shared" si="1"/>
        <v>1441|1440011|348|2025|76</v>
      </c>
      <c r="C21" s="28" t="str">
        <f t="shared" si="2"/>
        <v>1440011|76</v>
      </c>
      <c r="D21" s="10">
        <v>1441</v>
      </c>
      <c r="E21" s="10">
        <v>1440011</v>
      </c>
      <c r="F21" s="36" t="str">
        <f t="shared" si="3"/>
        <v>348/2025</v>
      </c>
      <c r="G21" s="10">
        <v>348</v>
      </c>
      <c r="H21" s="10">
        <v>2025</v>
      </c>
      <c r="I21" s="36" t="str">
        <f t="shared" si="4"/>
        <v>10.1</v>
      </c>
      <c r="J21" s="10">
        <v>10</v>
      </c>
      <c r="K21" s="10">
        <v>1</v>
      </c>
      <c r="L21" s="10">
        <v>15165937000194</v>
      </c>
      <c r="M21" s="11" t="s">
        <v>98</v>
      </c>
      <c r="N21" s="10">
        <v>3903</v>
      </c>
      <c r="O21" s="11" t="s">
        <v>20</v>
      </c>
      <c r="P21" s="9">
        <v>46035</v>
      </c>
      <c r="Q21" s="10">
        <v>1</v>
      </c>
      <c r="R21" s="3">
        <v>6325.5</v>
      </c>
      <c r="S21" s="3">
        <v>0</v>
      </c>
      <c r="T21" s="3">
        <v>0</v>
      </c>
      <c r="U21" s="33">
        <f t="shared" si="5"/>
        <v>6325.5</v>
      </c>
      <c r="V21" s="9">
        <f>IF(X21&lt;&gt;"Liquidação Cancelada",VLOOKUP(B21,'BASE DE DADOS OPS'!$B$4:$P$9650,10,FALSE),"Liquidação Cancelada")</f>
        <v>46035</v>
      </c>
      <c r="W21" s="13">
        <f t="shared" si="6"/>
        <v>0</v>
      </c>
      <c r="X21" s="10">
        <f>VLOOKUP(A21,'BASE DE DADOS OPS'!$A$4:$P$9650,12,FALSE)</f>
        <v>76</v>
      </c>
      <c r="Y21" s="4">
        <f>IF(X21&lt;&gt;"Liquidação Cancelada",VLOOKUP(B21,'BASE DE DADOS OPS'!$B$5:$P$9635,12,FALSE),"Liquidação Cancelada")</f>
        <v>6325.5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6325.5</v>
      </c>
      <c r="AB21" s="4">
        <f t="shared" si="7"/>
        <v>6325.5</v>
      </c>
      <c r="AC21" s="3">
        <f t="shared" si="8"/>
        <v>0</v>
      </c>
      <c r="AD21" s="29"/>
    </row>
    <row r="22" spans="1:30" s="23" customFormat="1" ht="24.95" customHeight="1">
      <c r="A22" s="23" t="str">
        <f t="shared" si="0"/>
        <v>1441|1440011|358|2025|32271161000106|3968|510</v>
      </c>
      <c r="B22" s="23" t="str">
        <f t="shared" si="1"/>
        <v>1441|1440011|358|2025|84</v>
      </c>
      <c r="C22" s="28" t="str">
        <f t="shared" si="2"/>
        <v>1440011|84</v>
      </c>
      <c r="D22" s="10">
        <v>1441</v>
      </c>
      <c r="E22" s="10">
        <v>1440011</v>
      </c>
      <c r="F22" s="36" t="str">
        <f t="shared" si="3"/>
        <v>358/2025</v>
      </c>
      <c r="G22" s="10">
        <v>358</v>
      </c>
      <c r="H22" s="10">
        <v>2025</v>
      </c>
      <c r="I22" s="36" t="str">
        <f t="shared" si="4"/>
        <v>10.1</v>
      </c>
      <c r="J22" s="10">
        <v>10</v>
      </c>
      <c r="K22" s="10">
        <v>1</v>
      </c>
      <c r="L22" s="10">
        <v>32271161000106</v>
      </c>
      <c r="M22" s="11" t="s">
        <v>100</v>
      </c>
      <c r="N22" s="10">
        <v>3968</v>
      </c>
      <c r="O22" s="11" t="s">
        <v>27</v>
      </c>
      <c r="P22" s="9">
        <v>46035</v>
      </c>
      <c r="Q22" s="10">
        <v>1</v>
      </c>
      <c r="R22" s="3">
        <v>510</v>
      </c>
      <c r="S22" s="3">
        <v>0</v>
      </c>
      <c r="T22" s="3">
        <v>0</v>
      </c>
      <c r="U22" s="33">
        <f t="shared" si="5"/>
        <v>510</v>
      </c>
      <c r="V22" s="9">
        <f>IF(X22&lt;&gt;"Liquidação Cancelada",VLOOKUP(B22,'BASE DE DADOS OPS'!$B$4:$P$9650,10,FALSE),"Liquidação Cancelada")</f>
        <v>46035</v>
      </c>
      <c r="W22" s="13">
        <f t="shared" si="6"/>
        <v>0</v>
      </c>
      <c r="X22" s="10">
        <f>VLOOKUP(A22,'BASE DE DADOS OPS'!$A$4:$P$9650,12,FALSE)</f>
        <v>84</v>
      </c>
      <c r="Y22" s="4">
        <f>IF(X22&lt;&gt;"Liquidação Cancelada",VLOOKUP(B22,'BASE DE DADOS OPS'!$B$5:$P$9635,12,FALSE),"Liquidação Cancelada")</f>
        <v>510</v>
      </c>
      <c r="Z22" s="4">
        <f>IF(X22&lt;&gt;"Liquidação Cancelada",VLOOKUP(B22,'BASE DE DADOS OPS'!$B$5:$P$9635,14,FALSE),"Liquidação Cancelada")</f>
        <v>24.48</v>
      </c>
      <c r="AA22" s="4">
        <f>IF(X22&lt;&gt;"Liquidação Cancelada",VLOOKUP(B22,'BASE DE DADOS OPS'!$B$5:$P$9635,13,FALSE),"Liquidação Cancelada")</f>
        <v>485.52</v>
      </c>
      <c r="AB22" s="4">
        <f t="shared" si="7"/>
        <v>485.52</v>
      </c>
      <c r="AC22" s="3">
        <f t="shared" si="8"/>
        <v>0</v>
      </c>
      <c r="AD22" s="29"/>
    </row>
    <row r="23" spans="1:30" s="23" customFormat="1" ht="24.95" customHeight="1">
      <c r="A23" s="23" t="str">
        <f t="shared" si="0"/>
        <v>1441|1440011|358|2025|32271161000106|3968|510</v>
      </c>
      <c r="B23" s="23" t="str">
        <f t="shared" si="1"/>
        <v>1441|1440011|358|2025|85</v>
      </c>
      <c r="C23" s="28" t="str">
        <f t="shared" si="2"/>
        <v>1440011|85</v>
      </c>
      <c r="D23" s="10">
        <v>1441</v>
      </c>
      <c r="E23" s="10">
        <v>1440011</v>
      </c>
      <c r="F23" s="36" t="str">
        <f t="shared" si="3"/>
        <v>358/2025</v>
      </c>
      <c r="G23" s="10">
        <v>358</v>
      </c>
      <c r="H23" s="10">
        <v>2025</v>
      </c>
      <c r="I23" s="36" t="str">
        <f t="shared" si="4"/>
        <v>10.1</v>
      </c>
      <c r="J23" s="10">
        <v>10</v>
      </c>
      <c r="K23" s="10">
        <v>1</v>
      </c>
      <c r="L23" s="10">
        <v>32271161000106</v>
      </c>
      <c r="M23" s="11" t="s">
        <v>100</v>
      </c>
      <c r="N23" s="10">
        <v>3968</v>
      </c>
      <c r="O23" s="11" t="s">
        <v>27</v>
      </c>
      <c r="P23" s="9">
        <v>46035</v>
      </c>
      <c r="Q23" s="10">
        <v>2</v>
      </c>
      <c r="R23" s="3">
        <v>510</v>
      </c>
      <c r="S23" s="3">
        <v>0</v>
      </c>
      <c r="T23" s="3">
        <v>0</v>
      </c>
      <c r="U23" s="33">
        <f t="shared" si="5"/>
        <v>510</v>
      </c>
      <c r="V23" s="9">
        <f>IF(X23&lt;&gt;"Liquidação Cancelada",VLOOKUP(B23,'BASE DE DADOS OPS'!$B$4:$P$9650,10,FALSE),"Liquidação Cancelada")</f>
        <v>46035</v>
      </c>
      <c r="W23" s="13">
        <f t="shared" si="6"/>
        <v>0</v>
      </c>
      <c r="X23" s="10">
        <v>85</v>
      </c>
      <c r="Y23" s="4">
        <f>IF(X23&lt;&gt;"Liquidação Cancelada",VLOOKUP(B23,'BASE DE DADOS OPS'!$B$5:$P$9635,12,FALSE),"Liquidação Cancelada")</f>
        <v>510</v>
      </c>
      <c r="Z23" s="4">
        <f>IF(X23&lt;&gt;"Liquidação Cancelada",VLOOKUP(B23,'BASE DE DADOS OPS'!$B$5:$P$9635,14,FALSE),"Liquidação Cancelada")</f>
        <v>24.48</v>
      </c>
      <c r="AA23" s="4">
        <f>IF(X23&lt;&gt;"Liquidação Cancelada",VLOOKUP(B23,'BASE DE DADOS OPS'!$B$5:$P$9635,13,FALSE),"Liquidação Cancelada")</f>
        <v>485.52</v>
      </c>
      <c r="AB23" s="4">
        <f t="shared" si="7"/>
        <v>485.52</v>
      </c>
      <c r="AC23" s="3">
        <f t="shared" si="8"/>
        <v>0</v>
      </c>
      <c r="AD23" s="29"/>
    </row>
    <row r="24" spans="1:30" s="23" customFormat="1" ht="24.95" customHeight="1">
      <c r="A24" s="23" t="str">
        <f t="shared" si="0"/>
        <v>1441|1440011|376|2025|8458633000150|3921|500</v>
      </c>
      <c r="B24" s="23" t="str">
        <f t="shared" si="1"/>
        <v>1441|1440011|376|2025|69</v>
      </c>
      <c r="C24" s="28" t="str">
        <f t="shared" si="2"/>
        <v>1440011|69</v>
      </c>
      <c r="D24" s="10">
        <v>1441</v>
      </c>
      <c r="E24" s="10">
        <v>1440011</v>
      </c>
      <c r="F24" s="36" t="str">
        <f t="shared" si="3"/>
        <v>376/2025</v>
      </c>
      <c r="G24" s="10">
        <v>376</v>
      </c>
      <c r="H24" s="10">
        <v>2025</v>
      </c>
      <c r="I24" s="36" t="str">
        <f t="shared" si="4"/>
        <v>10.1</v>
      </c>
      <c r="J24" s="10">
        <v>10</v>
      </c>
      <c r="K24" s="10">
        <v>1</v>
      </c>
      <c r="L24" s="10">
        <v>8458633000150</v>
      </c>
      <c r="M24" s="11" t="s">
        <v>86</v>
      </c>
      <c r="N24" s="10">
        <v>3921</v>
      </c>
      <c r="O24" s="11" t="s">
        <v>79</v>
      </c>
      <c r="P24" s="9">
        <v>46035</v>
      </c>
      <c r="Q24" s="10">
        <v>1</v>
      </c>
      <c r="R24" s="3">
        <v>500</v>
      </c>
      <c r="S24" s="3">
        <v>0</v>
      </c>
      <c r="T24" s="3">
        <v>0</v>
      </c>
      <c r="U24" s="33">
        <f t="shared" si="5"/>
        <v>500</v>
      </c>
      <c r="V24" s="9">
        <f>IF(X24&lt;&gt;"Liquidação Cancelada",VLOOKUP(B24,'BASE DE DADOS OPS'!$B$4:$P$9650,10,FALSE),"Liquidação Cancelada")</f>
        <v>46035</v>
      </c>
      <c r="W24" s="13">
        <f t="shared" si="6"/>
        <v>0</v>
      </c>
      <c r="X24" s="10">
        <f>VLOOKUP(A24,'BASE DE DADOS OPS'!$A$4:$P$9650,12,FALSE)</f>
        <v>69</v>
      </c>
      <c r="Y24" s="4">
        <f>IF(X24&lt;&gt;"Liquidação Cancelada",VLOOKUP(B24,'BASE DE DADOS OPS'!$B$5:$P$9635,12,FALSE),"Liquidação Cancelada")</f>
        <v>500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500</v>
      </c>
      <c r="AB24" s="4">
        <f t="shared" si="7"/>
        <v>500</v>
      </c>
      <c r="AC24" s="3">
        <f t="shared" si="8"/>
        <v>0</v>
      </c>
      <c r="AD24" s="29"/>
    </row>
    <row r="25" spans="1:30" s="23" customFormat="1" ht="24.95" customHeight="1">
      <c r="A25" s="23" t="str">
        <f t="shared" si="0"/>
        <v>1441|1440011|417|2025|7290137000177|3999|11875</v>
      </c>
      <c r="B25" s="23" t="str">
        <f t="shared" si="1"/>
        <v>1441|1440011|417|2025|35</v>
      </c>
      <c r="C25" s="28" t="str">
        <f t="shared" si="2"/>
        <v>1440011|35</v>
      </c>
      <c r="D25" s="10">
        <v>1441</v>
      </c>
      <c r="E25" s="10">
        <v>1440011</v>
      </c>
      <c r="F25" s="36" t="str">
        <f t="shared" si="3"/>
        <v>417/2025</v>
      </c>
      <c r="G25" s="10">
        <v>417</v>
      </c>
      <c r="H25" s="10">
        <v>2025</v>
      </c>
      <c r="I25" s="36" t="str">
        <f t="shared" si="4"/>
        <v>10.1</v>
      </c>
      <c r="J25" s="10">
        <v>10</v>
      </c>
      <c r="K25" s="10">
        <v>1</v>
      </c>
      <c r="L25" s="10">
        <v>7290137000177</v>
      </c>
      <c r="M25" s="11" t="s">
        <v>103</v>
      </c>
      <c r="N25" s="10">
        <v>3999</v>
      </c>
      <c r="O25" s="11" t="s">
        <v>92</v>
      </c>
      <c r="P25" s="9">
        <v>46035</v>
      </c>
      <c r="Q25" s="10">
        <v>1</v>
      </c>
      <c r="R25" s="3">
        <v>12500</v>
      </c>
      <c r="S25" s="3">
        <v>625</v>
      </c>
      <c r="T25" s="3">
        <v>0</v>
      </c>
      <c r="U25" s="33">
        <f t="shared" si="5"/>
        <v>11875</v>
      </c>
      <c r="V25" s="9">
        <f>IF(X25&lt;&gt;"Liquidação Cancelada",VLOOKUP(B25,'BASE DE DADOS OPS'!$B$4:$P$9650,10,FALSE),"Liquidação Cancelada")</f>
        <v>46035</v>
      </c>
      <c r="W25" s="13">
        <f t="shared" si="6"/>
        <v>0</v>
      </c>
      <c r="X25" s="10">
        <f>VLOOKUP(A25,'BASE DE DADOS OPS'!$A$4:$P$9650,12,FALSE)</f>
        <v>35</v>
      </c>
      <c r="Y25" s="4">
        <f>IF(X25&lt;&gt;"Liquidação Cancelada",VLOOKUP(B25,'BASE DE DADOS OPS'!$B$5:$P$9635,12,FALSE),"Liquidação Cancelada")</f>
        <v>11875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11875</v>
      </c>
      <c r="AB25" s="4">
        <f t="shared" si="7"/>
        <v>11875</v>
      </c>
      <c r="AC25" s="3">
        <f t="shared" si="8"/>
        <v>0</v>
      </c>
      <c r="AD25" s="29"/>
    </row>
    <row r="26" spans="1:30" s="23" customFormat="1" ht="24.95" customHeight="1">
      <c r="A26" s="23" t="str">
        <f t="shared" si="0"/>
        <v>1441|1440005|23|2025|19994997000170|3003|1555,4</v>
      </c>
      <c r="B26" s="23" t="str">
        <f t="shared" si="1"/>
        <v>1441|1440005|23|2025|6</v>
      </c>
      <c r="C26" s="28" t="str">
        <f t="shared" si="2"/>
        <v>1440005|6</v>
      </c>
      <c r="D26" s="10">
        <v>1441</v>
      </c>
      <c r="E26" s="10">
        <v>1440005</v>
      </c>
      <c r="F26" s="36" t="str">
        <f t="shared" si="3"/>
        <v>23/2025</v>
      </c>
      <c r="G26" s="10">
        <v>23</v>
      </c>
      <c r="H26" s="10">
        <v>2025</v>
      </c>
      <c r="I26" s="36" t="str">
        <f t="shared" si="4"/>
        <v>10.1</v>
      </c>
      <c r="J26" s="10">
        <v>10</v>
      </c>
      <c r="K26" s="10">
        <v>1</v>
      </c>
      <c r="L26" s="10">
        <v>19994997000170</v>
      </c>
      <c r="M26" s="11" t="s">
        <v>105</v>
      </c>
      <c r="N26" s="10">
        <v>3003</v>
      </c>
      <c r="O26" s="11" t="s">
        <v>106</v>
      </c>
      <c r="P26" s="9">
        <v>46036</v>
      </c>
      <c r="Q26" s="10">
        <v>1</v>
      </c>
      <c r="R26" s="3">
        <v>1555.4</v>
      </c>
      <c r="S26" s="3">
        <v>0</v>
      </c>
      <c r="T26" s="3">
        <v>0</v>
      </c>
      <c r="U26" s="33">
        <f t="shared" si="5"/>
        <v>1555.4</v>
      </c>
      <c r="V26" s="9">
        <f>IF(X26&lt;&gt;"Liquidação Cancelada",VLOOKUP(B26,'BASE DE DADOS OPS'!$B$4:$P$9650,10,FALSE),"Liquidação Cancelada")</f>
        <v>46037</v>
      </c>
      <c r="W26" s="13">
        <f t="shared" si="6"/>
        <v>1</v>
      </c>
      <c r="X26" s="10">
        <f>VLOOKUP(A26,'BASE DE DADOS OPS'!$A$4:$P$9650,12,FALSE)</f>
        <v>6</v>
      </c>
      <c r="Y26" s="4">
        <f>IF(X26&lt;&gt;"Liquidação Cancelada",VLOOKUP(B26,'BASE DE DADOS OPS'!$B$5:$P$9635,12,FALSE),"Liquidação Cancelada")</f>
        <v>1555.4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1555.4</v>
      </c>
      <c r="AB26" s="4">
        <f t="shared" si="7"/>
        <v>1555.4</v>
      </c>
      <c r="AC26" s="3">
        <f t="shared" si="8"/>
        <v>0</v>
      </c>
      <c r="AD26" s="29"/>
    </row>
    <row r="27" spans="1:30" s="23" customFormat="1" ht="24.95" customHeight="1">
      <c r="A27" s="23" t="str">
        <f t="shared" si="0"/>
        <v>1441|1440005|81|2025|29332265000179|3017|1419,75</v>
      </c>
      <c r="B27" s="23" t="str">
        <f t="shared" si="1"/>
        <v>1441|1440005|81|2025|3</v>
      </c>
      <c r="C27" s="28" t="str">
        <f t="shared" si="2"/>
        <v>1440005|3</v>
      </c>
      <c r="D27" s="10">
        <v>1441</v>
      </c>
      <c r="E27" s="10">
        <v>1440005</v>
      </c>
      <c r="F27" s="36" t="str">
        <f t="shared" si="3"/>
        <v>81/2025</v>
      </c>
      <c r="G27" s="10">
        <v>81</v>
      </c>
      <c r="H27" s="10">
        <v>2025</v>
      </c>
      <c r="I27" s="36" t="str">
        <f t="shared" si="4"/>
        <v>10.1</v>
      </c>
      <c r="J27" s="10">
        <v>10</v>
      </c>
      <c r="K27" s="10">
        <v>1</v>
      </c>
      <c r="L27" s="10">
        <v>29332265000179</v>
      </c>
      <c r="M27" s="11" t="s">
        <v>108</v>
      </c>
      <c r="N27" s="10">
        <v>3017</v>
      </c>
      <c r="O27" s="11" t="s">
        <v>109</v>
      </c>
      <c r="P27" s="9">
        <v>46036</v>
      </c>
      <c r="Q27" s="10">
        <v>1</v>
      </c>
      <c r="R27" s="3">
        <v>1419.75</v>
      </c>
      <c r="S27" s="3">
        <v>0</v>
      </c>
      <c r="T27" s="3">
        <v>0</v>
      </c>
      <c r="U27" s="33">
        <f t="shared" si="5"/>
        <v>1419.75</v>
      </c>
      <c r="V27" s="9">
        <f>IF(X27&lt;&gt;"Liquidação Cancelada",VLOOKUP(B27,'BASE DE DADOS OPS'!$B$4:$P$9650,10,FALSE),"Liquidação Cancelada")</f>
        <v>46036</v>
      </c>
      <c r="W27" s="13">
        <f t="shared" si="6"/>
        <v>0</v>
      </c>
      <c r="X27" s="10">
        <f>VLOOKUP(A27,'BASE DE DADOS OPS'!$A$4:$P$9650,12,FALSE)</f>
        <v>3</v>
      </c>
      <c r="Y27" s="4">
        <f>IF(X27&lt;&gt;"Liquidação Cancelada",VLOOKUP(B27,'BASE DE DADOS OPS'!$B$5:$P$9635,12,FALSE),"Liquidação Cancelada")</f>
        <v>1419.75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1419.75</v>
      </c>
      <c r="AB27" s="4">
        <f t="shared" si="7"/>
        <v>1419.75</v>
      </c>
      <c r="AC27" s="3">
        <f t="shared" si="8"/>
        <v>0</v>
      </c>
      <c r="AD27" s="29"/>
    </row>
    <row r="28" spans="1:30" s="23" customFormat="1" ht="24.95" customHeight="1">
      <c r="A28" s="23" t="str">
        <f t="shared" si="0"/>
        <v>1441|1440005|145|2025|21641059000139|5225|20137</v>
      </c>
      <c r="B28" s="23" t="str">
        <f t="shared" si="1"/>
        <v>1441|1440005|145|2025|4</v>
      </c>
      <c r="C28" s="28" t="str">
        <f t="shared" si="2"/>
        <v>1440005|4</v>
      </c>
      <c r="D28" s="10">
        <v>1441</v>
      </c>
      <c r="E28" s="10">
        <v>1440005</v>
      </c>
      <c r="F28" s="36" t="str">
        <f t="shared" si="3"/>
        <v>145/2025</v>
      </c>
      <c r="G28" s="10">
        <v>145</v>
      </c>
      <c r="H28" s="10">
        <v>2025</v>
      </c>
      <c r="I28" s="36" t="str">
        <f t="shared" si="4"/>
        <v>10.1</v>
      </c>
      <c r="J28" s="10">
        <v>10</v>
      </c>
      <c r="K28" s="10">
        <v>1</v>
      </c>
      <c r="L28" s="10">
        <v>21641059000139</v>
      </c>
      <c r="M28" s="11" t="s">
        <v>111</v>
      </c>
      <c r="N28" s="10">
        <v>5225</v>
      </c>
      <c r="O28" s="11" t="s">
        <v>40</v>
      </c>
      <c r="P28" s="9">
        <v>46036</v>
      </c>
      <c r="Q28" s="10">
        <v>1</v>
      </c>
      <c r="R28" s="3">
        <v>20137</v>
      </c>
      <c r="S28" s="3">
        <v>0</v>
      </c>
      <c r="T28" s="3">
        <v>0</v>
      </c>
      <c r="U28" s="33">
        <f t="shared" si="5"/>
        <v>20137</v>
      </c>
      <c r="V28" s="9">
        <f>IF(X28&lt;&gt;"Liquidação Cancelada",VLOOKUP(B28,'BASE DE DADOS OPS'!$B$4:$P$9650,10,FALSE),"Liquidação Cancelada")</f>
        <v>46036</v>
      </c>
      <c r="W28" s="13">
        <f t="shared" si="6"/>
        <v>0</v>
      </c>
      <c r="X28" s="10">
        <f>VLOOKUP(A28,'BASE DE DADOS OPS'!$A$4:$P$9650,12,FALSE)</f>
        <v>4</v>
      </c>
      <c r="Y28" s="4">
        <f>IF(X28&lt;&gt;"Liquidação Cancelada",VLOOKUP(B28,'BASE DE DADOS OPS'!$B$5:$P$9635,12,FALSE),"Liquidação Cancelada")</f>
        <v>20137</v>
      </c>
      <c r="Z28" s="4">
        <f>IF(X28&lt;&gt;"Liquidação Cancelada",VLOOKUP(B28,'BASE DE DADOS OPS'!$B$5:$P$9635,14,FALSE),"Liquidação Cancelada")</f>
        <v>241.64</v>
      </c>
      <c r="AA28" s="4">
        <f>IF(X28&lt;&gt;"Liquidação Cancelada",VLOOKUP(B28,'BASE DE DADOS OPS'!$B$5:$P$9635,13,FALSE),"Liquidação Cancelada")</f>
        <v>19895.36</v>
      </c>
      <c r="AB28" s="4">
        <f t="shared" si="7"/>
        <v>19895.36</v>
      </c>
      <c r="AC28" s="3">
        <f t="shared" si="8"/>
        <v>0</v>
      </c>
      <c r="AD28" s="29"/>
    </row>
    <row r="29" spans="1:30" s="23" customFormat="1" ht="24.95" customHeight="1">
      <c r="A29" s="23" t="str">
        <f t="shared" si="0"/>
        <v>1441|1440005|159|2025|201182000169|3008|4579</v>
      </c>
      <c r="B29" s="23" t="str">
        <f t="shared" si="1"/>
        <v>1441|1440005|159|2025|5</v>
      </c>
      <c r="C29" s="28" t="str">
        <f t="shared" si="2"/>
        <v>1440005|5</v>
      </c>
      <c r="D29" s="10">
        <v>1441</v>
      </c>
      <c r="E29" s="10">
        <v>1440005</v>
      </c>
      <c r="F29" s="36" t="str">
        <f t="shared" si="3"/>
        <v>159/2025</v>
      </c>
      <c r="G29" s="10">
        <v>159</v>
      </c>
      <c r="H29" s="10">
        <v>2025</v>
      </c>
      <c r="I29" s="36" t="str">
        <f t="shared" si="4"/>
        <v>10.1</v>
      </c>
      <c r="J29" s="10">
        <v>10</v>
      </c>
      <c r="K29" s="10">
        <v>1</v>
      </c>
      <c r="L29" s="10">
        <v>201182000169</v>
      </c>
      <c r="M29" s="11" t="s">
        <v>113</v>
      </c>
      <c r="N29" s="10">
        <v>3008</v>
      </c>
      <c r="O29" s="11" t="s">
        <v>114</v>
      </c>
      <c r="P29" s="9">
        <v>46036</v>
      </c>
      <c r="Q29" s="10">
        <v>1</v>
      </c>
      <c r="R29" s="3">
        <v>4579</v>
      </c>
      <c r="S29" s="3">
        <v>0</v>
      </c>
      <c r="T29" s="3">
        <v>0</v>
      </c>
      <c r="U29" s="33">
        <f t="shared" si="5"/>
        <v>4579</v>
      </c>
      <c r="V29" s="9">
        <f>IF(X29&lt;&gt;"Liquidação Cancelada",VLOOKUP(B29,'BASE DE DADOS OPS'!$B$4:$P$9650,10,FALSE),"Liquidação Cancelada")</f>
        <v>46037</v>
      </c>
      <c r="W29" s="13">
        <f t="shared" si="6"/>
        <v>1</v>
      </c>
      <c r="X29" s="10">
        <f>VLOOKUP(A29,'BASE DE DADOS OPS'!$A$4:$P$9650,12,FALSE)</f>
        <v>5</v>
      </c>
      <c r="Y29" s="4">
        <f>IF(X29&lt;&gt;"Liquidação Cancelada",VLOOKUP(B29,'BASE DE DADOS OPS'!$B$5:$P$9635,12,FALSE),"Liquidação Cancelada")</f>
        <v>4579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4579</v>
      </c>
      <c r="AB29" s="4">
        <f t="shared" si="7"/>
        <v>4579</v>
      </c>
      <c r="AC29" s="3">
        <f t="shared" si="8"/>
        <v>0</v>
      </c>
      <c r="AD29" s="29"/>
    </row>
    <row r="30" spans="1:30" s="23" customFormat="1" ht="24.95" customHeight="1">
      <c r="A30" s="23" t="str">
        <f t="shared" si="0"/>
        <v>1441|1440005|163|2025|42981902000104|3020|4480,91</v>
      </c>
      <c r="B30" s="23" t="str">
        <f t="shared" si="1"/>
        <v>1441|1440005|163|2025|2</v>
      </c>
      <c r="C30" s="28" t="str">
        <f t="shared" si="2"/>
        <v>1440005|2</v>
      </c>
      <c r="D30" s="10">
        <v>1441</v>
      </c>
      <c r="E30" s="10">
        <v>1440005</v>
      </c>
      <c r="F30" s="36" t="str">
        <f t="shared" si="3"/>
        <v>163/2025</v>
      </c>
      <c r="G30" s="10">
        <v>163</v>
      </c>
      <c r="H30" s="10">
        <v>2025</v>
      </c>
      <c r="I30" s="36" t="str">
        <f t="shared" si="4"/>
        <v>10.1</v>
      </c>
      <c r="J30" s="10">
        <v>10</v>
      </c>
      <c r="K30" s="10">
        <v>1</v>
      </c>
      <c r="L30" s="10">
        <v>42981902000104</v>
      </c>
      <c r="M30" s="11" t="s">
        <v>116</v>
      </c>
      <c r="N30" s="10">
        <v>3020</v>
      </c>
      <c r="O30" s="11" t="s">
        <v>10</v>
      </c>
      <c r="P30" s="9">
        <v>46036</v>
      </c>
      <c r="Q30" s="10">
        <v>1</v>
      </c>
      <c r="R30" s="3">
        <v>4480.91</v>
      </c>
      <c r="S30" s="3">
        <v>0</v>
      </c>
      <c r="T30" s="3">
        <v>0</v>
      </c>
      <c r="U30" s="33">
        <f t="shared" si="5"/>
        <v>4480.91</v>
      </c>
      <c r="V30" s="9">
        <f>IF(X30&lt;&gt;"Liquidação Cancelada",VLOOKUP(B30,'BASE DE DADOS OPS'!$B$4:$P$9650,10,FALSE),"Liquidação Cancelada")</f>
        <v>46036</v>
      </c>
      <c r="W30" s="13">
        <f t="shared" si="6"/>
        <v>0</v>
      </c>
      <c r="X30" s="10">
        <f>VLOOKUP(A30,'BASE DE DADOS OPS'!$A$4:$P$9650,12,FALSE)</f>
        <v>2</v>
      </c>
      <c r="Y30" s="4">
        <f>IF(X30&lt;&gt;"Liquidação Cancelada",VLOOKUP(B30,'BASE DE DADOS OPS'!$B$5:$P$9635,12,FALSE),"Liquidação Cancelada")</f>
        <v>4480.91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4480.91</v>
      </c>
      <c r="AB30" s="4">
        <f t="shared" si="7"/>
        <v>4480.91</v>
      </c>
      <c r="AC30" s="3">
        <f t="shared" si="8"/>
        <v>0</v>
      </c>
      <c r="AD30" s="29"/>
    </row>
    <row r="31" spans="1:30" s="23" customFormat="1" ht="24.95" customHeight="1">
      <c r="A31" s="23" t="str">
        <f t="shared" si="0"/>
        <v>1441|1440011|64|2025|26791960663|3611|5150,52</v>
      </c>
      <c r="B31" s="23" t="str">
        <f t="shared" si="1"/>
        <v>1441|1440011|64|2025|383</v>
      </c>
      <c r="C31" s="28" t="str">
        <f t="shared" si="2"/>
        <v>1440011|383</v>
      </c>
      <c r="D31" s="10">
        <v>1441</v>
      </c>
      <c r="E31" s="10">
        <v>1440011</v>
      </c>
      <c r="F31" s="36" t="str">
        <f t="shared" si="3"/>
        <v>64/2025</v>
      </c>
      <c r="G31" s="10">
        <v>64</v>
      </c>
      <c r="H31" s="10">
        <v>2025</v>
      </c>
      <c r="I31" s="36" t="str">
        <f t="shared" si="4"/>
        <v>10.1</v>
      </c>
      <c r="J31" s="10">
        <v>10</v>
      </c>
      <c r="K31" s="10">
        <v>1</v>
      </c>
      <c r="L31" s="10">
        <v>26791960663</v>
      </c>
      <c r="M31" s="11" t="s">
        <v>118</v>
      </c>
      <c r="N31" s="10">
        <v>3611</v>
      </c>
      <c r="O31" s="11" t="s">
        <v>70</v>
      </c>
      <c r="P31" s="9">
        <v>46036</v>
      </c>
      <c r="Q31" s="10">
        <v>1</v>
      </c>
      <c r="R31" s="3">
        <v>5150.5200000000004</v>
      </c>
      <c r="S31" s="3">
        <v>0</v>
      </c>
      <c r="T31" s="3">
        <v>0</v>
      </c>
      <c r="U31" s="33">
        <f t="shared" si="5"/>
        <v>5150.5200000000004</v>
      </c>
      <c r="V31" s="9">
        <f>IF(X31&lt;&gt;"Liquidação Cancelada",VLOOKUP(B31,'BASE DE DADOS OPS'!$B$4:$P$9650,10,FALSE),"Liquidação Cancelada")</f>
        <v>46044</v>
      </c>
      <c r="W31" s="13">
        <f t="shared" si="6"/>
        <v>6</v>
      </c>
      <c r="X31" s="10">
        <f>VLOOKUP(A31,'BASE DE DADOS OPS'!$A$4:$P$9650,12,FALSE)</f>
        <v>383</v>
      </c>
      <c r="Y31" s="4">
        <f>IF(X31&lt;&gt;"Liquidação Cancelada",VLOOKUP(B31,'BASE DE DADOS OPS'!$B$5:$P$9635,12,FALSE),"Liquidação Cancelada")</f>
        <v>5150.5199999999995</v>
      </c>
      <c r="Z31" s="4">
        <f>IF(X31&lt;&gt;"Liquidação Cancelada",VLOOKUP(B31,'BASE DE DADOS OPS'!$B$5:$P$9635,14,FALSE),"Liquidação Cancelada")</f>
        <v>53.91</v>
      </c>
      <c r="AA31" s="4">
        <f>IF(X31&lt;&gt;"Liquidação Cancelada",VLOOKUP(B31,'BASE DE DADOS OPS'!$B$5:$P$9635,13,FALSE),"Liquidação Cancelada")</f>
        <v>5096.6099999999997</v>
      </c>
      <c r="AB31" s="4">
        <f t="shared" si="7"/>
        <v>5096.6099999999997</v>
      </c>
      <c r="AC31" s="3">
        <f t="shared" si="8"/>
        <v>9.0949470177292824E-13</v>
      </c>
      <c r="AD31" s="85" t="s">
        <v>119</v>
      </c>
    </row>
    <row r="32" spans="1:30" s="23" customFormat="1" ht="24.95" customHeight="1">
      <c r="A32" s="23" t="str">
        <f t="shared" si="0"/>
        <v>1441|1440011|65|2025|96593172804|3611|2668,75</v>
      </c>
      <c r="B32" s="23" t="str">
        <f t="shared" si="1"/>
        <v>1441|1440011|65|2025|357</v>
      </c>
      <c r="C32" s="28" t="str">
        <f t="shared" si="2"/>
        <v>1440011|357</v>
      </c>
      <c r="D32" s="10">
        <v>1441</v>
      </c>
      <c r="E32" s="10">
        <v>1440011</v>
      </c>
      <c r="F32" s="36" t="str">
        <f t="shared" si="3"/>
        <v>65/2025</v>
      </c>
      <c r="G32" s="10">
        <v>65</v>
      </c>
      <c r="H32" s="10">
        <v>2025</v>
      </c>
      <c r="I32" s="36" t="str">
        <f t="shared" si="4"/>
        <v>10.1</v>
      </c>
      <c r="J32" s="10">
        <v>10</v>
      </c>
      <c r="K32" s="10">
        <v>1</v>
      </c>
      <c r="L32" s="10">
        <v>96593172804</v>
      </c>
      <c r="M32" s="11" t="s">
        <v>121</v>
      </c>
      <c r="N32" s="10">
        <v>3611</v>
      </c>
      <c r="O32" s="11" t="s">
        <v>70</v>
      </c>
      <c r="P32" s="9">
        <v>46036</v>
      </c>
      <c r="Q32" s="10">
        <v>1</v>
      </c>
      <c r="R32" s="3">
        <v>2668.75</v>
      </c>
      <c r="S32" s="3">
        <v>0</v>
      </c>
      <c r="T32" s="3">
        <v>0</v>
      </c>
      <c r="U32" s="33">
        <f t="shared" si="5"/>
        <v>2668.75</v>
      </c>
      <c r="V32" s="9">
        <f>IF(X32&lt;&gt;"Liquidação Cancelada",VLOOKUP(B32,'BASE DE DADOS OPS'!$B$4:$P$9650,10,FALSE),"Liquidação Cancelada")</f>
        <v>46043</v>
      </c>
      <c r="W32" s="13">
        <f t="shared" si="6"/>
        <v>5</v>
      </c>
      <c r="X32" s="10">
        <f>VLOOKUP(A32,'BASE DE DADOS OPS'!$A$4:$P$9650,12,FALSE)</f>
        <v>357</v>
      </c>
      <c r="Y32" s="4">
        <f>IF(X32&lt;&gt;"Liquidação Cancelada",VLOOKUP(B32,'BASE DE DADOS OPS'!$B$5:$P$9635,12,FALSE),"Liquidação Cancelada")</f>
        <v>2668.75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2668.75</v>
      </c>
      <c r="AB32" s="4">
        <f t="shared" si="7"/>
        <v>2668.75</v>
      </c>
      <c r="AC32" s="3">
        <f t="shared" si="8"/>
        <v>0</v>
      </c>
      <c r="AD32" s="29"/>
    </row>
    <row r="33" spans="1:30" s="23" customFormat="1" ht="24.95" customHeight="1">
      <c r="A33" s="23" t="str">
        <f t="shared" si="0"/>
        <v>1441|1440011|67|2025|3941401840|3611|2668,75</v>
      </c>
      <c r="B33" s="23" t="str">
        <f t="shared" si="1"/>
        <v>1441|1440011|67|2025|356</v>
      </c>
      <c r="C33" s="28" t="str">
        <f t="shared" si="2"/>
        <v>1440011|356</v>
      </c>
      <c r="D33" s="10">
        <v>1441</v>
      </c>
      <c r="E33" s="10">
        <v>1440011</v>
      </c>
      <c r="F33" s="36" t="str">
        <f t="shared" si="3"/>
        <v>67/2025</v>
      </c>
      <c r="G33" s="10">
        <v>67</v>
      </c>
      <c r="H33" s="10">
        <v>2025</v>
      </c>
      <c r="I33" s="36" t="str">
        <f t="shared" si="4"/>
        <v>10.1</v>
      </c>
      <c r="J33" s="10">
        <v>10</v>
      </c>
      <c r="K33" s="10">
        <v>1</v>
      </c>
      <c r="L33" s="10">
        <v>3941401840</v>
      </c>
      <c r="M33" s="11" t="s">
        <v>123</v>
      </c>
      <c r="N33" s="10">
        <v>3611</v>
      </c>
      <c r="O33" s="11" t="s">
        <v>70</v>
      </c>
      <c r="P33" s="9">
        <v>46036</v>
      </c>
      <c r="Q33" s="10">
        <v>1</v>
      </c>
      <c r="R33" s="3">
        <v>2668.75</v>
      </c>
      <c r="S33" s="3">
        <v>0</v>
      </c>
      <c r="T33" s="3">
        <v>0</v>
      </c>
      <c r="U33" s="33">
        <f t="shared" si="5"/>
        <v>2668.75</v>
      </c>
      <c r="V33" s="9">
        <f>IF(X33&lt;&gt;"Liquidação Cancelada",VLOOKUP(B33,'BASE DE DADOS OPS'!$B$4:$P$9650,10,FALSE),"Liquidação Cancelada")</f>
        <v>46043</v>
      </c>
      <c r="W33" s="13">
        <f t="shared" si="6"/>
        <v>5</v>
      </c>
      <c r="X33" s="10">
        <f>VLOOKUP(A33,'BASE DE DADOS OPS'!$A$4:$P$9650,12,FALSE)</f>
        <v>356</v>
      </c>
      <c r="Y33" s="4">
        <f>IF(X33&lt;&gt;"Liquidação Cancelada",VLOOKUP(B33,'BASE DE DADOS OPS'!$B$5:$P$9635,12,FALSE),"Liquidação Cancelada")</f>
        <v>2668.75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2668.75</v>
      </c>
      <c r="AB33" s="4">
        <f t="shared" si="7"/>
        <v>2668.75</v>
      </c>
      <c r="AC33" s="3">
        <f t="shared" si="8"/>
        <v>0</v>
      </c>
      <c r="AD33" s="29"/>
    </row>
    <row r="34" spans="1:30" s="23" customFormat="1" ht="24.95" customHeight="1">
      <c r="A34" s="23" t="str">
        <f t="shared" si="0"/>
        <v>1441|1440011|68|2025|48447510697|3611|7005,51</v>
      </c>
      <c r="B34" s="23" t="str">
        <f t="shared" si="1"/>
        <v>1441|1440011|68|2025|368</v>
      </c>
      <c r="C34" s="28" t="str">
        <f t="shared" si="2"/>
        <v>1440011|368</v>
      </c>
      <c r="D34" s="10">
        <v>1441</v>
      </c>
      <c r="E34" s="10">
        <v>1440011</v>
      </c>
      <c r="F34" s="36" t="str">
        <f t="shared" si="3"/>
        <v>68/2025</v>
      </c>
      <c r="G34" s="10">
        <v>68</v>
      </c>
      <c r="H34" s="10">
        <v>2025</v>
      </c>
      <c r="I34" s="36" t="str">
        <f t="shared" si="4"/>
        <v>10.1</v>
      </c>
      <c r="J34" s="10">
        <v>10</v>
      </c>
      <c r="K34" s="10">
        <v>1</v>
      </c>
      <c r="L34" s="10">
        <v>48447510697</v>
      </c>
      <c r="M34" s="11" t="s">
        <v>125</v>
      </c>
      <c r="N34" s="10">
        <v>3611</v>
      </c>
      <c r="O34" s="11" t="s">
        <v>70</v>
      </c>
      <c r="P34" s="9">
        <v>46036</v>
      </c>
      <c r="Q34" s="10">
        <v>1</v>
      </c>
      <c r="R34" s="3">
        <v>7005.51</v>
      </c>
      <c r="S34" s="3">
        <v>0</v>
      </c>
      <c r="T34" s="3">
        <v>0</v>
      </c>
      <c r="U34" s="33">
        <f t="shared" si="5"/>
        <v>7005.51</v>
      </c>
      <c r="V34" s="9">
        <f>IF(X34&lt;&gt;"Liquidação Cancelada",VLOOKUP(B34,'BASE DE DADOS OPS'!$B$4:$P$9650,10,FALSE),"Liquidação Cancelada")</f>
        <v>46044</v>
      </c>
      <c r="W34" s="13">
        <f t="shared" si="6"/>
        <v>6</v>
      </c>
      <c r="X34" s="10">
        <f>VLOOKUP(A34,'BASE DE DADOS OPS'!$A$4:$P$9650,12,FALSE)</f>
        <v>368</v>
      </c>
      <c r="Y34" s="4">
        <f>IF(X34&lt;&gt;"Liquidação Cancelada",VLOOKUP(B34,'BASE DE DADOS OPS'!$B$5:$P$9635,12,FALSE),"Liquidação Cancelada")</f>
        <v>7005.51</v>
      </c>
      <c r="Z34" s="4">
        <f>IF(X34&lt;&gt;"Liquidação Cancelada",VLOOKUP(B34,'BASE DE DADOS OPS'!$B$5:$P$9635,14,FALSE),"Liquidação Cancelada")</f>
        <v>804.94</v>
      </c>
      <c r="AA34" s="4">
        <f>IF(X34&lt;&gt;"Liquidação Cancelada",VLOOKUP(B34,'BASE DE DADOS OPS'!$B$5:$P$9635,13,FALSE),"Liquidação Cancelada")</f>
        <v>6200.57</v>
      </c>
      <c r="AB34" s="4">
        <f t="shared" si="7"/>
        <v>6200.57</v>
      </c>
      <c r="AC34" s="3">
        <f t="shared" si="8"/>
        <v>0</v>
      </c>
      <c r="AD34" s="85" t="s">
        <v>119</v>
      </c>
    </row>
    <row r="35" spans="1:30" s="23" customFormat="1" ht="24.95" customHeight="1">
      <c r="A35" s="23" t="str">
        <f t="shared" si="0"/>
        <v>1441|1440011|72|2025|2896116605|3611|4283,43</v>
      </c>
      <c r="B35" s="23" t="str">
        <f t="shared" si="1"/>
        <v>1441|1440011|72|2025|372</v>
      </c>
      <c r="C35" s="28" t="str">
        <f t="shared" si="2"/>
        <v>1440011|372</v>
      </c>
      <c r="D35" s="10">
        <v>1441</v>
      </c>
      <c r="E35" s="10">
        <v>1440011</v>
      </c>
      <c r="F35" s="36" t="str">
        <f t="shared" si="3"/>
        <v>72/2025</v>
      </c>
      <c r="G35" s="10">
        <v>72</v>
      </c>
      <c r="H35" s="10">
        <v>2025</v>
      </c>
      <c r="I35" s="36" t="str">
        <f t="shared" si="4"/>
        <v>10.1</v>
      </c>
      <c r="J35" s="10">
        <v>10</v>
      </c>
      <c r="K35" s="10">
        <v>1</v>
      </c>
      <c r="L35" s="10">
        <v>2896116605</v>
      </c>
      <c r="M35" s="11" t="s">
        <v>127</v>
      </c>
      <c r="N35" s="10">
        <v>3611</v>
      </c>
      <c r="O35" s="11" t="s">
        <v>70</v>
      </c>
      <c r="P35" s="9">
        <v>46036</v>
      </c>
      <c r="Q35" s="10">
        <v>1</v>
      </c>
      <c r="R35" s="3">
        <v>4283.43</v>
      </c>
      <c r="S35" s="3">
        <v>0</v>
      </c>
      <c r="T35" s="3">
        <v>0</v>
      </c>
      <c r="U35" s="33">
        <f t="shared" si="5"/>
        <v>4283.43</v>
      </c>
      <c r="V35" s="9">
        <f>IF(X35&lt;&gt;"Liquidação Cancelada",VLOOKUP(B35,'BASE DE DADOS OPS'!$B$4:$P$9650,10,FALSE),"Liquidação Cancelada")</f>
        <v>46044</v>
      </c>
      <c r="W35" s="13">
        <f t="shared" si="6"/>
        <v>6</v>
      </c>
      <c r="X35" s="10">
        <f>VLOOKUP(A35,'BASE DE DADOS OPS'!$A$4:$P$9650,12,FALSE)</f>
        <v>372</v>
      </c>
      <c r="Y35" s="4">
        <f>IF(X35&lt;&gt;"Liquidação Cancelada",VLOOKUP(B35,'BASE DE DADOS OPS'!$B$5:$P$9635,12,FALSE),"Liquidação Cancelada")</f>
        <v>4283.43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4283.43</v>
      </c>
      <c r="AB35" s="4">
        <f t="shared" si="7"/>
        <v>4283.43</v>
      </c>
      <c r="AC35" s="3">
        <f t="shared" si="8"/>
        <v>0</v>
      </c>
      <c r="AD35" s="85" t="s">
        <v>119</v>
      </c>
    </row>
    <row r="36" spans="1:30" s="23" customFormat="1" ht="24.95" customHeight="1">
      <c r="A36" s="23" t="str">
        <f t="shared" si="0"/>
        <v>1441|1440011|74|2025|30059674687|3611|2317,9</v>
      </c>
      <c r="B36" s="23" t="str">
        <f t="shared" si="1"/>
        <v>1441|1440011|74|2025|376</v>
      </c>
      <c r="C36" s="28" t="str">
        <f t="shared" si="2"/>
        <v>1440011|376</v>
      </c>
      <c r="D36" s="10">
        <v>1441</v>
      </c>
      <c r="E36" s="10">
        <v>1440011</v>
      </c>
      <c r="F36" s="36" t="str">
        <f t="shared" si="3"/>
        <v>74/2025</v>
      </c>
      <c r="G36" s="10">
        <v>74</v>
      </c>
      <c r="H36" s="10">
        <v>2025</v>
      </c>
      <c r="I36" s="36" t="str">
        <f t="shared" si="4"/>
        <v>10.1</v>
      </c>
      <c r="J36" s="10">
        <v>10</v>
      </c>
      <c r="K36" s="10">
        <v>1</v>
      </c>
      <c r="L36" s="10">
        <v>30059674687</v>
      </c>
      <c r="M36" s="11" t="s">
        <v>129</v>
      </c>
      <c r="N36" s="10">
        <v>3611</v>
      </c>
      <c r="O36" s="11" t="s">
        <v>70</v>
      </c>
      <c r="P36" s="9">
        <v>46036</v>
      </c>
      <c r="Q36" s="10">
        <v>1</v>
      </c>
      <c r="R36" s="3">
        <v>2317.9</v>
      </c>
      <c r="S36" s="3">
        <v>0</v>
      </c>
      <c r="T36" s="3">
        <v>0</v>
      </c>
      <c r="U36" s="33">
        <f t="shared" si="5"/>
        <v>2317.9</v>
      </c>
      <c r="V36" s="9">
        <f>IF(X36&lt;&gt;"Liquidação Cancelada",VLOOKUP(B36,'BASE DE DADOS OPS'!$B$4:$P$9650,10,FALSE),"Liquidação Cancelada")</f>
        <v>46044</v>
      </c>
      <c r="W36" s="13">
        <f t="shared" si="6"/>
        <v>6</v>
      </c>
      <c r="X36" s="10">
        <f>VLOOKUP(A36,'BASE DE DADOS OPS'!$A$4:$P$9650,12,FALSE)</f>
        <v>376</v>
      </c>
      <c r="Y36" s="4">
        <f>IF(X36&lt;&gt;"Liquidação Cancelada",VLOOKUP(B36,'BASE DE DADOS OPS'!$B$5:$P$9635,12,FALSE),"Liquidação Cancelada")</f>
        <v>2317.9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2317.9</v>
      </c>
      <c r="AB36" s="4">
        <f t="shared" si="7"/>
        <v>2317.9</v>
      </c>
      <c r="AC36" s="3">
        <f t="shared" si="8"/>
        <v>0</v>
      </c>
      <c r="AD36" s="85" t="s">
        <v>119</v>
      </c>
    </row>
    <row r="37" spans="1:30" s="23" customFormat="1" ht="24.95" customHeight="1">
      <c r="A37" s="23" t="str">
        <f t="shared" ref="A37:A68" si="9">D37&amp;"|"&amp;E37&amp;"|"&amp;G37&amp;"|"&amp;H37&amp;"|"&amp;L37&amp;"|"&amp;N37&amp;"|"&amp;U37</f>
        <v>1441|1440011|75|2025|15794466634|3611|4283,42</v>
      </c>
      <c r="B37" s="23" t="str">
        <f t="shared" ref="B37:B68" si="10">D37&amp;"|"&amp;E37&amp;"|"&amp;G37&amp;"|"&amp;H37&amp;"|"&amp;X37</f>
        <v>1441|1440011|75|2025|373</v>
      </c>
      <c r="C37" s="28" t="str">
        <f t="shared" ref="C37:C68" si="11">E37&amp;"|"&amp;X37</f>
        <v>1440011|373</v>
      </c>
      <c r="D37" s="10">
        <v>1441</v>
      </c>
      <c r="E37" s="10">
        <v>1440011</v>
      </c>
      <c r="F37" s="36" t="str">
        <f t="shared" ref="F37:F68" si="12">G37&amp;"/"&amp;H37</f>
        <v>75/2025</v>
      </c>
      <c r="G37" s="10">
        <v>75</v>
      </c>
      <c r="H37" s="10">
        <v>2025</v>
      </c>
      <c r="I37" s="36" t="str">
        <f t="shared" ref="I37:I68" si="13">J37&amp;"."&amp;K37</f>
        <v>10.1</v>
      </c>
      <c r="J37" s="10">
        <v>10</v>
      </c>
      <c r="K37" s="10">
        <v>1</v>
      </c>
      <c r="L37" s="10">
        <v>15794466634</v>
      </c>
      <c r="M37" s="11" t="s">
        <v>131</v>
      </c>
      <c r="N37" s="10">
        <v>3611</v>
      </c>
      <c r="O37" s="11" t="s">
        <v>70</v>
      </c>
      <c r="P37" s="9">
        <v>46036</v>
      </c>
      <c r="Q37" s="10">
        <v>1</v>
      </c>
      <c r="R37" s="3">
        <v>4283.42</v>
      </c>
      <c r="S37" s="3">
        <v>0</v>
      </c>
      <c r="T37" s="3">
        <v>0</v>
      </c>
      <c r="U37" s="33">
        <f t="shared" ref="U37:U68" si="14">R37-S37-T37</f>
        <v>4283.42</v>
      </c>
      <c r="V37" s="9">
        <f>IF(X37&lt;&gt;"Liquidação Cancelada",VLOOKUP(B37,'BASE DE DADOS OPS'!$B$4:$P$9650,10,FALSE),"Liquidação Cancelada")</f>
        <v>46044</v>
      </c>
      <c r="W37" s="13">
        <f t="shared" ref="W37:W68" si="15">IF(X37&lt;&gt;"Liquidação Cancelada",IF(ISBLANK(V37),"AGUARDANDO PAGAMENTO",NETWORKDAYS(P37,V37)-1),"Liquidação Cancelada")</f>
        <v>6</v>
      </c>
      <c r="X37" s="10">
        <f>VLOOKUP(A37,'BASE DE DADOS OPS'!$A$4:$P$9650,12,FALSE)</f>
        <v>373</v>
      </c>
      <c r="Y37" s="4">
        <f>IF(X37&lt;&gt;"Liquidação Cancelada",VLOOKUP(B37,'BASE DE DADOS OPS'!$B$5:$P$9635,12,FALSE),"Liquidação Cancelada")</f>
        <v>4283.42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4283.42</v>
      </c>
      <c r="AB37" s="4">
        <f t="shared" ref="AB37:AB68" si="16">IF(X37&lt;&gt;"Liquidação Cancelada",Y37-Z37,"Liquidação Cancelada")</f>
        <v>4283.42</v>
      </c>
      <c r="AC37" s="3">
        <f t="shared" ref="AC37:AC68" si="17">IF(X37&lt;&gt;"Liquidação Cancelada",(AA37-AB37)+(U37-Z37-AB37),"Liquidação Cancelada")</f>
        <v>0</v>
      </c>
      <c r="AD37" s="85" t="s">
        <v>119</v>
      </c>
    </row>
    <row r="38" spans="1:30" s="23" customFormat="1" ht="24.95" customHeight="1">
      <c r="A38" s="23" t="str">
        <f t="shared" si="9"/>
        <v>1441|1440011|76|2025|2274463131|3611|8741,76</v>
      </c>
      <c r="B38" s="23" t="str">
        <f t="shared" si="10"/>
        <v>1441|1440011|76|2025|381</v>
      </c>
      <c r="C38" s="28" t="str">
        <f t="shared" si="11"/>
        <v>1440011|381</v>
      </c>
      <c r="D38" s="10">
        <v>1441</v>
      </c>
      <c r="E38" s="10">
        <v>1440011</v>
      </c>
      <c r="F38" s="36" t="str">
        <f t="shared" si="12"/>
        <v>76/2025</v>
      </c>
      <c r="G38" s="10">
        <v>76</v>
      </c>
      <c r="H38" s="10">
        <v>2025</v>
      </c>
      <c r="I38" s="36" t="str">
        <f t="shared" si="13"/>
        <v>10.1</v>
      </c>
      <c r="J38" s="10">
        <v>10</v>
      </c>
      <c r="K38" s="10">
        <v>1</v>
      </c>
      <c r="L38" s="10">
        <v>2274463131</v>
      </c>
      <c r="M38" s="11" t="s">
        <v>133</v>
      </c>
      <c r="N38" s="10">
        <v>3611</v>
      </c>
      <c r="O38" s="11" t="s">
        <v>70</v>
      </c>
      <c r="P38" s="9">
        <v>46036</v>
      </c>
      <c r="Q38" s="10">
        <v>1</v>
      </c>
      <c r="R38" s="3">
        <v>8741.76</v>
      </c>
      <c r="S38" s="3">
        <v>0</v>
      </c>
      <c r="T38" s="3">
        <v>0</v>
      </c>
      <c r="U38" s="33">
        <f t="shared" si="14"/>
        <v>8741.76</v>
      </c>
      <c r="V38" s="9">
        <f>IF(X38&lt;&gt;"Liquidação Cancelada",VLOOKUP(B38,'BASE DE DADOS OPS'!$B$4:$P$9650,10,FALSE),"Liquidação Cancelada")</f>
        <v>46044</v>
      </c>
      <c r="W38" s="13">
        <f t="shared" si="15"/>
        <v>6</v>
      </c>
      <c r="X38" s="10">
        <f>VLOOKUP(A38,'BASE DE DADOS OPS'!$A$4:$P$9650,12,FALSE)</f>
        <v>381</v>
      </c>
      <c r="Y38" s="4">
        <f>IF(X38&lt;&gt;"Liquidação Cancelada",VLOOKUP(B38,'BASE DE DADOS OPS'!$B$5:$P$9635,12,FALSE),"Liquidação Cancelada")</f>
        <v>8741.76</v>
      </c>
      <c r="Z38" s="4">
        <f>IF(X38&lt;&gt;"Liquidação Cancelada",VLOOKUP(B38,'BASE DE DADOS OPS'!$B$5:$P$9635,14,FALSE),"Liquidação Cancelada")</f>
        <v>1328.27</v>
      </c>
      <c r="AA38" s="4">
        <f>IF(X38&lt;&gt;"Liquidação Cancelada",VLOOKUP(B38,'BASE DE DADOS OPS'!$B$5:$P$9635,13,FALSE),"Liquidação Cancelada")</f>
        <v>7413.49</v>
      </c>
      <c r="AB38" s="4">
        <f t="shared" si="16"/>
        <v>7413.49</v>
      </c>
      <c r="AC38" s="3">
        <f t="shared" si="17"/>
        <v>0</v>
      </c>
      <c r="AD38" s="85" t="s">
        <v>119</v>
      </c>
    </row>
    <row r="39" spans="1:30" s="23" customFormat="1" ht="24.95" customHeight="1">
      <c r="A39" s="23" t="str">
        <f t="shared" si="9"/>
        <v>1441|1440011|77|2025|71077325000110|3920|30751,27</v>
      </c>
      <c r="B39" s="23" t="str">
        <f t="shared" si="10"/>
        <v>1441|1440011|77|2025|269</v>
      </c>
      <c r="C39" s="28" t="str">
        <f t="shared" si="11"/>
        <v>1440011|269</v>
      </c>
      <c r="D39" s="10">
        <v>1441</v>
      </c>
      <c r="E39" s="10">
        <v>1440011</v>
      </c>
      <c r="F39" s="36" t="str">
        <f t="shared" si="12"/>
        <v>77/2025</v>
      </c>
      <c r="G39" s="10">
        <v>77</v>
      </c>
      <c r="H39" s="10">
        <v>2025</v>
      </c>
      <c r="I39" s="36" t="str">
        <f t="shared" si="13"/>
        <v>10.1</v>
      </c>
      <c r="J39" s="10">
        <v>10</v>
      </c>
      <c r="K39" s="10">
        <v>1</v>
      </c>
      <c r="L39" s="10">
        <v>71077325000110</v>
      </c>
      <c r="M39" s="11" t="s">
        <v>135</v>
      </c>
      <c r="N39" s="10">
        <v>3920</v>
      </c>
      <c r="O39" s="11" t="s">
        <v>70</v>
      </c>
      <c r="P39" s="9">
        <v>46036</v>
      </c>
      <c r="Q39" s="10">
        <v>1</v>
      </c>
      <c r="R39" s="3">
        <v>30751.27</v>
      </c>
      <c r="S39" s="3">
        <v>0</v>
      </c>
      <c r="T39" s="3">
        <v>0</v>
      </c>
      <c r="U39" s="33">
        <f t="shared" si="14"/>
        <v>30751.27</v>
      </c>
      <c r="V39" s="9">
        <f>IF(X39&lt;&gt;"Liquidação Cancelada",VLOOKUP(B39,'BASE DE DADOS OPS'!$B$4:$P$9650,10,FALSE),"Liquidação Cancelada")</f>
        <v>46041</v>
      </c>
      <c r="W39" s="13">
        <f t="shared" si="15"/>
        <v>3</v>
      </c>
      <c r="X39" s="10">
        <f>VLOOKUP(A39,'BASE DE DADOS OPS'!$A$4:$P$9650,12,FALSE)</f>
        <v>269</v>
      </c>
      <c r="Y39" s="4">
        <f>IF(X39&lt;&gt;"Liquidação Cancelada",VLOOKUP(B39,'BASE DE DADOS OPS'!$B$5:$P$9635,12,FALSE),"Liquidação Cancelada")</f>
        <v>30751.27</v>
      </c>
      <c r="Z39" s="4">
        <f>IF(X39&lt;&gt;"Liquidação Cancelada",VLOOKUP(B39,'BASE DE DADOS OPS'!$B$5:$P$9635,14,FALSE),"Liquidação Cancelada")</f>
        <v>1476.06</v>
      </c>
      <c r="AA39" s="4">
        <f>IF(X39&lt;&gt;"Liquidação Cancelada",VLOOKUP(B39,'BASE DE DADOS OPS'!$B$5:$P$9635,13,FALSE),"Liquidação Cancelada")</f>
        <v>29275.21</v>
      </c>
      <c r="AB39" s="4">
        <f t="shared" si="16"/>
        <v>29275.21</v>
      </c>
      <c r="AC39" s="3">
        <f t="shared" si="17"/>
        <v>0</v>
      </c>
      <c r="AD39" s="29"/>
    </row>
    <row r="40" spans="1:30" s="23" customFormat="1" ht="24.95" customHeight="1">
      <c r="A40" s="23" t="str">
        <f t="shared" si="9"/>
        <v>1441|1440011|78|2025|11040267670|3611|2195,63</v>
      </c>
      <c r="B40" s="23" t="str">
        <f t="shared" si="10"/>
        <v>1441|1440011|78|2025|370</v>
      </c>
      <c r="C40" s="28" t="str">
        <f t="shared" si="11"/>
        <v>1440011|370</v>
      </c>
      <c r="D40" s="10">
        <v>1441</v>
      </c>
      <c r="E40" s="10">
        <v>1440011</v>
      </c>
      <c r="F40" s="36" t="str">
        <f t="shared" si="12"/>
        <v>78/2025</v>
      </c>
      <c r="G40" s="10">
        <v>78</v>
      </c>
      <c r="H40" s="10">
        <v>2025</v>
      </c>
      <c r="I40" s="36" t="str">
        <f t="shared" si="13"/>
        <v>10.1</v>
      </c>
      <c r="J40" s="10">
        <v>10</v>
      </c>
      <c r="K40" s="10">
        <v>1</v>
      </c>
      <c r="L40" s="10">
        <v>11040267670</v>
      </c>
      <c r="M40" s="11" t="s">
        <v>137</v>
      </c>
      <c r="N40" s="10">
        <v>3611</v>
      </c>
      <c r="O40" s="11" t="s">
        <v>70</v>
      </c>
      <c r="P40" s="9">
        <v>46036</v>
      </c>
      <c r="Q40" s="10">
        <v>1</v>
      </c>
      <c r="R40" s="3">
        <v>2195.63</v>
      </c>
      <c r="S40" s="3">
        <v>0</v>
      </c>
      <c r="T40" s="3">
        <v>0</v>
      </c>
      <c r="U40" s="33">
        <f t="shared" si="14"/>
        <v>2195.63</v>
      </c>
      <c r="V40" s="9">
        <f>IF(X40&lt;&gt;"Liquidação Cancelada",VLOOKUP(B40,'BASE DE DADOS OPS'!$B$4:$P$9650,10,FALSE),"Liquidação Cancelada")</f>
        <v>46044</v>
      </c>
      <c r="W40" s="13">
        <f t="shared" si="15"/>
        <v>6</v>
      </c>
      <c r="X40" s="10">
        <f>VLOOKUP(A40,'BASE DE DADOS OPS'!$A$4:$P$9650,12,FALSE)</f>
        <v>370</v>
      </c>
      <c r="Y40" s="4">
        <f>IF(X40&lt;&gt;"Liquidação Cancelada",VLOOKUP(B40,'BASE DE DADOS OPS'!$B$5:$P$9635,12,FALSE),"Liquidação Cancelada")</f>
        <v>2195.63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2195.63</v>
      </c>
      <c r="AB40" s="4">
        <f t="shared" si="16"/>
        <v>2195.63</v>
      </c>
      <c r="AC40" s="3">
        <f t="shared" si="17"/>
        <v>0</v>
      </c>
      <c r="AD40" s="85" t="s">
        <v>119</v>
      </c>
    </row>
    <row r="41" spans="1:30" s="23" customFormat="1" ht="24.95" customHeight="1">
      <c r="A41" s="23" t="str">
        <f t="shared" si="9"/>
        <v>1441|1440011|80|2025|84374071687|3611|3508,65</v>
      </c>
      <c r="B41" s="23" t="str">
        <f t="shared" si="10"/>
        <v>1441|1440011|80|2025|328</v>
      </c>
      <c r="C41" s="28" t="str">
        <f t="shared" si="11"/>
        <v>1440011|328</v>
      </c>
      <c r="D41" s="10">
        <v>1441</v>
      </c>
      <c r="E41" s="10">
        <v>1440011</v>
      </c>
      <c r="F41" s="36" t="str">
        <f t="shared" si="12"/>
        <v>80/2025</v>
      </c>
      <c r="G41" s="10">
        <v>80</v>
      </c>
      <c r="H41" s="10">
        <v>2025</v>
      </c>
      <c r="I41" s="36" t="str">
        <f t="shared" si="13"/>
        <v>10.1</v>
      </c>
      <c r="J41" s="10">
        <v>10</v>
      </c>
      <c r="K41" s="10">
        <v>1</v>
      </c>
      <c r="L41" s="10">
        <v>84374071687</v>
      </c>
      <c r="M41" s="11" t="s">
        <v>139</v>
      </c>
      <c r="N41" s="10">
        <v>3611</v>
      </c>
      <c r="O41" s="11" t="s">
        <v>70</v>
      </c>
      <c r="P41" s="9">
        <v>46036</v>
      </c>
      <c r="Q41" s="10">
        <v>1</v>
      </c>
      <c r="R41" s="3">
        <v>3508.65</v>
      </c>
      <c r="S41" s="3">
        <v>0</v>
      </c>
      <c r="T41" s="3">
        <v>0</v>
      </c>
      <c r="U41" s="33">
        <f t="shared" si="14"/>
        <v>3508.65</v>
      </c>
      <c r="V41" s="9">
        <f>IF(X41&lt;&gt;"Liquidação Cancelada",VLOOKUP(B41,'BASE DE DADOS OPS'!$B$4:$P$9650,10,FALSE),"Liquidação Cancelada")</f>
        <v>46043</v>
      </c>
      <c r="W41" s="13">
        <f t="shared" si="15"/>
        <v>5</v>
      </c>
      <c r="X41" s="10">
        <f>VLOOKUP(A41,'BASE DE DADOS OPS'!$A$4:$P$9650,12,FALSE)</f>
        <v>328</v>
      </c>
      <c r="Y41" s="4">
        <f>IF(X41&lt;&gt;"Liquidação Cancelada",VLOOKUP(B41,'BASE DE DADOS OPS'!$B$5:$P$9635,12,FALSE),"Liquidação Cancelada")</f>
        <v>3508.65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3508.65</v>
      </c>
      <c r="AB41" s="4">
        <f t="shared" si="16"/>
        <v>3508.65</v>
      </c>
      <c r="AC41" s="3">
        <f t="shared" si="17"/>
        <v>0</v>
      </c>
      <c r="AD41" s="29"/>
    </row>
    <row r="42" spans="1:30" s="23" customFormat="1" ht="24.95" customHeight="1">
      <c r="A42" s="23" t="str">
        <f t="shared" si="9"/>
        <v>1441|1440011|94|2025|2589209630|3611|3377,24</v>
      </c>
      <c r="B42" s="23" t="str">
        <f t="shared" si="10"/>
        <v>1441|1440011|94|2025|371</v>
      </c>
      <c r="C42" s="28" t="str">
        <f t="shared" si="11"/>
        <v>1440011|371</v>
      </c>
      <c r="D42" s="10">
        <v>1441</v>
      </c>
      <c r="E42" s="10">
        <v>1440011</v>
      </c>
      <c r="F42" s="36" t="str">
        <f t="shared" si="12"/>
        <v>94/2025</v>
      </c>
      <c r="G42" s="10">
        <v>94</v>
      </c>
      <c r="H42" s="10">
        <v>2025</v>
      </c>
      <c r="I42" s="36" t="str">
        <f t="shared" si="13"/>
        <v>10.1</v>
      </c>
      <c r="J42" s="10">
        <v>10</v>
      </c>
      <c r="K42" s="10">
        <v>1</v>
      </c>
      <c r="L42" s="10">
        <v>2589209630</v>
      </c>
      <c r="M42" s="11" t="s">
        <v>141</v>
      </c>
      <c r="N42" s="10">
        <v>3611</v>
      </c>
      <c r="O42" s="11" t="s">
        <v>70</v>
      </c>
      <c r="P42" s="9">
        <v>46036</v>
      </c>
      <c r="Q42" s="10">
        <v>1</v>
      </c>
      <c r="R42" s="3">
        <v>3377.24</v>
      </c>
      <c r="S42" s="3">
        <v>0</v>
      </c>
      <c r="T42" s="3">
        <v>0</v>
      </c>
      <c r="U42" s="33">
        <f t="shared" si="14"/>
        <v>3377.24</v>
      </c>
      <c r="V42" s="9">
        <f>IF(X42&lt;&gt;"Liquidação Cancelada",VLOOKUP(B42,'BASE DE DADOS OPS'!$B$4:$P$9650,10,FALSE),"Liquidação Cancelada")</f>
        <v>46044</v>
      </c>
      <c r="W42" s="13">
        <f t="shared" si="15"/>
        <v>6</v>
      </c>
      <c r="X42" s="10">
        <f>VLOOKUP(A42,'BASE DE DADOS OPS'!$A$4:$P$9650,12,FALSE)</f>
        <v>371</v>
      </c>
      <c r="Y42" s="4">
        <f>IF(X42&lt;&gt;"Liquidação Cancelada",VLOOKUP(B42,'BASE DE DADOS OPS'!$B$5:$P$9635,12,FALSE),"Liquidação Cancelada")</f>
        <v>3377.24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3377.24</v>
      </c>
      <c r="AB42" s="4">
        <f t="shared" si="16"/>
        <v>3377.24</v>
      </c>
      <c r="AC42" s="3">
        <f t="shared" si="17"/>
        <v>0</v>
      </c>
      <c r="AD42" s="85" t="s">
        <v>119</v>
      </c>
    </row>
    <row r="43" spans="1:30" s="23" customFormat="1" ht="24.95" customHeight="1">
      <c r="A43" s="23" t="str">
        <f t="shared" si="9"/>
        <v>1441|1440011|96|2025|4450881680|3611|7688,33</v>
      </c>
      <c r="B43" s="23" t="str">
        <f t="shared" si="10"/>
        <v>1441|1440011|96|2025|354</v>
      </c>
      <c r="C43" s="28" t="str">
        <f t="shared" si="11"/>
        <v>1440011|354</v>
      </c>
      <c r="D43" s="10">
        <v>1441</v>
      </c>
      <c r="E43" s="10">
        <v>1440011</v>
      </c>
      <c r="F43" s="36" t="str">
        <f t="shared" si="12"/>
        <v>96/2025</v>
      </c>
      <c r="G43" s="10">
        <v>96</v>
      </c>
      <c r="H43" s="10">
        <v>2025</v>
      </c>
      <c r="I43" s="36" t="str">
        <f t="shared" si="13"/>
        <v>10.1</v>
      </c>
      <c r="J43" s="10">
        <v>10</v>
      </c>
      <c r="K43" s="10">
        <v>1</v>
      </c>
      <c r="L43" s="10">
        <v>4450881680</v>
      </c>
      <c r="M43" s="11" t="s">
        <v>143</v>
      </c>
      <c r="N43" s="10">
        <v>3611</v>
      </c>
      <c r="O43" s="11" t="s">
        <v>70</v>
      </c>
      <c r="P43" s="9">
        <v>46036</v>
      </c>
      <c r="Q43" s="10">
        <v>1</v>
      </c>
      <c r="R43" s="3">
        <v>7688.33</v>
      </c>
      <c r="S43" s="3">
        <v>0</v>
      </c>
      <c r="T43" s="3">
        <v>0</v>
      </c>
      <c r="U43" s="33">
        <f t="shared" si="14"/>
        <v>7688.33</v>
      </c>
      <c r="V43" s="9">
        <f>IF(X43&lt;&gt;"Liquidação Cancelada",VLOOKUP(B43,'BASE DE DADOS OPS'!$B$4:$P$9650,10,FALSE),"Liquidação Cancelada")</f>
        <v>46043</v>
      </c>
      <c r="W43" s="13">
        <f t="shared" si="15"/>
        <v>5</v>
      </c>
      <c r="X43" s="10">
        <f>VLOOKUP(A43,'BASE DE DADOS OPS'!$A$4:$P$9650,12,FALSE)</f>
        <v>354</v>
      </c>
      <c r="Y43" s="4">
        <f>IF(X43&lt;&gt;"Liquidação Cancelada",VLOOKUP(B43,'BASE DE DADOS OPS'!$B$5:$P$9635,12,FALSE),"Liquidação Cancelada")</f>
        <v>7688.33</v>
      </c>
      <c r="Z43" s="4">
        <f>IF(X43&lt;&gt;"Liquidação Cancelada",VLOOKUP(B43,'BASE DE DADOS OPS'!$B$5:$P$9635,14,FALSE),"Liquidação Cancelada")</f>
        <v>1038.58</v>
      </c>
      <c r="AA43" s="4">
        <f>IF(X43&lt;&gt;"Liquidação Cancelada",VLOOKUP(B43,'BASE DE DADOS OPS'!$B$5:$P$9635,13,FALSE),"Liquidação Cancelada")</f>
        <v>6649.75</v>
      </c>
      <c r="AB43" s="4">
        <f t="shared" si="16"/>
        <v>6649.75</v>
      </c>
      <c r="AC43" s="3">
        <f t="shared" si="17"/>
        <v>0</v>
      </c>
      <c r="AD43" s="29"/>
    </row>
    <row r="44" spans="1:30" s="23" customFormat="1" ht="24.95" customHeight="1">
      <c r="A44" s="23" t="str">
        <f t="shared" si="9"/>
        <v>1441|1440011|99|2025|1980768000131|3920|9333,42</v>
      </c>
      <c r="B44" s="23" t="str">
        <f t="shared" si="10"/>
        <v>1441|1440011|99|2025|336</v>
      </c>
      <c r="C44" s="28" t="str">
        <f t="shared" si="11"/>
        <v>1440011|336</v>
      </c>
      <c r="D44" s="10">
        <v>1441</v>
      </c>
      <c r="E44" s="10">
        <v>1440011</v>
      </c>
      <c r="F44" s="36" t="str">
        <f t="shared" si="12"/>
        <v>99/2025</v>
      </c>
      <c r="G44" s="10">
        <v>99</v>
      </c>
      <c r="H44" s="10">
        <v>2025</v>
      </c>
      <c r="I44" s="36" t="str">
        <f t="shared" si="13"/>
        <v>10.1</v>
      </c>
      <c r="J44" s="10">
        <v>10</v>
      </c>
      <c r="K44" s="10">
        <v>1</v>
      </c>
      <c r="L44" s="10">
        <v>1980768000131</v>
      </c>
      <c r="M44" s="11" t="s">
        <v>145</v>
      </c>
      <c r="N44" s="10">
        <v>3920</v>
      </c>
      <c r="O44" s="11" t="s">
        <v>70</v>
      </c>
      <c r="P44" s="9">
        <v>46036</v>
      </c>
      <c r="Q44" s="10">
        <v>1</v>
      </c>
      <c r="R44" s="3">
        <v>9333.42</v>
      </c>
      <c r="S44" s="3">
        <v>0</v>
      </c>
      <c r="T44" s="3">
        <v>0</v>
      </c>
      <c r="U44" s="33">
        <f t="shared" si="14"/>
        <v>9333.42</v>
      </c>
      <c r="V44" s="9">
        <f>IF(X44&lt;&gt;"Liquidação Cancelada",VLOOKUP(B44,'BASE DE DADOS OPS'!$B$4:$P$9650,10,FALSE),"Liquidação Cancelada")</f>
        <v>46043</v>
      </c>
      <c r="W44" s="13">
        <f t="shared" si="15"/>
        <v>5</v>
      </c>
      <c r="X44" s="10">
        <f>VLOOKUP(A44,'BASE DE DADOS OPS'!$A$4:$P$9650,12,FALSE)</f>
        <v>336</v>
      </c>
      <c r="Y44" s="4">
        <f>IF(X44&lt;&gt;"Liquidação Cancelada",VLOOKUP(B44,'BASE DE DADOS OPS'!$B$5:$P$9635,12,FALSE),"Liquidação Cancelada")</f>
        <v>9333.42</v>
      </c>
      <c r="Z44" s="4">
        <f>IF(X44&lt;&gt;"Liquidação Cancelada",VLOOKUP(B44,'BASE DE DADOS OPS'!$B$5:$P$9635,14,FALSE),"Liquidação Cancelada")</f>
        <v>1490.98</v>
      </c>
      <c r="AA44" s="4">
        <f>IF(X44&lt;&gt;"Liquidação Cancelada",VLOOKUP(B44,'BASE DE DADOS OPS'!$B$5:$P$9635,13,FALSE),"Liquidação Cancelada")</f>
        <v>7842.44</v>
      </c>
      <c r="AB44" s="4">
        <f t="shared" si="16"/>
        <v>7842.4400000000005</v>
      </c>
      <c r="AC44" s="3">
        <f t="shared" si="17"/>
        <v>-9.0949470177292824E-13</v>
      </c>
      <c r="AD44" s="29"/>
    </row>
    <row r="45" spans="1:30" s="23" customFormat="1" ht="24.95" customHeight="1">
      <c r="A45" s="23" t="str">
        <f t="shared" si="9"/>
        <v>1441|1440011|103|2025|31355960606|3611|3756,86</v>
      </c>
      <c r="B45" s="23" t="str">
        <f t="shared" si="10"/>
        <v>1441|1440011|103|2025|369</v>
      </c>
      <c r="C45" s="28" t="str">
        <f t="shared" si="11"/>
        <v>1440011|369</v>
      </c>
      <c r="D45" s="10">
        <v>1441</v>
      </c>
      <c r="E45" s="10">
        <v>1440011</v>
      </c>
      <c r="F45" s="36" t="str">
        <f t="shared" si="12"/>
        <v>103/2025</v>
      </c>
      <c r="G45" s="10">
        <v>103</v>
      </c>
      <c r="H45" s="10">
        <v>2025</v>
      </c>
      <c r="I45" s="36" t="str">
        <f t="shared" si="13"/>
        <v>10.1</v>
      </c>
      <c r="J45" s="10">
        <v>10</v>
      </c>
      <c r="K45" s="10">
        <v>1</v>
      </c>
      <c r="L45" s="10">
        <v>31355960606</v>
      </c>
      <c r="M45" s="11" t="s">
        <v>147</v>
      </c>
      <c r="N45" s="10">
        <v>3611</v>
      </c>
      <c r="O45" s="11" t="s">
        <v>70</v>
      </c>
      <c r="P45" s="9">
        <v>46036</v>
      </c>
      <c r="Q45" s="10">
        <v>1</v>
      </c>
      <c r="R45" s="3">
        <v>3756.86</v>
      </c>
      <c r="S45" s="3">
        <v>0</v>
      </c>
      <c r="T45" s="3">
        <v>0</v>
      </c>
      <c r="U45" s="33">
        <f t="shared" si="14"/>
        <v>3756.86</v>
      </c>
      <c r="V45" s="9">
        <f>IF(X45&lt;&gt;"Liquidação Cancelada",VLOOKUP(B45,'BASE DE DADOS OPS'!$B$4:$P$9650,10,FALSE),"Liquidação Cancelada")</f>
        <v>46044</v>
      </c>
      <c r="W45" s="13">
        <f t="shared" si="15"/>
        <v>6</v>
      </c>
      <c r="X45" s="10">
        <f>VLOOKUP(A45,'BASE DE DADOS OPS'!$A$4:$P$9650,12,FALSE)</f>
        <v>369</v>
      </c>
      <c r="Y45" s="4">
        <f>IF(X45&lt;&gt;"Liquidação Cancelada",VLOOKUP(B45,'BASE DE DADOS OPS'!$B$5:$P$9635,12,FALSE),"Liquidação Cancelada")</f>
        <v>3756.86</v>
      </c>
      <c r="Z45" s="4">
        <f>IF(X45&lt;&gt;"Liquidação Cancelada",VLOOKUP(B45,'BASE DE DADOS OPS'!$B$5:$P$9635,14,FALSE),"Liquidação Cancelada")</f>
        <v>0</v>
      </c>
      <c r="AA45" s="4">
        <f>IF(X45&lt;&gt;"Liquidação Cancelada",VLOOKUP(B45,'BASE DE DADOS OPS'!$B$5:$P$9635,13,FALSE),"Liquidação Cancelada")</f>
        <v>3756.86</v>
      </c>
      <c r="AB45" s="4">
        <f t="shared" si="16"/>
        <v>3756.86</v>
      </c>
      <c r="AC45" s="3">
        <f t="shared" si="17"/>
        <v>0</v>
      </c>
      <c r="AD45" s="85" t="s">
        <v>119</v>
      </c>
    </row>
    <row r="46" spans="1:30" s="23" customFormat="1" ht="24.95" customHeight="1">
      <c r="A46" s="23" t="str">
        <f t="shared" si="9"/>
        <v>1441|1440011|104|2025|6355953620|3611|4018,51</v>
      </c>
      <c r="B46" s="23" t="str">
        <f t="shared" si="10"/>
        <v>1441|1440011|104|2025|367</v>
      </c>
      <c r="C46" s="28" t="str">
        <f t="shared" si="11"/>
        <v>1440011|367</v>
      </c>
      <c r="D46" s="10">
        <v>1441</v>
      </c>
      <c r="E46" s="10">
        <v>1440011</v>
      </c>
      <c r="F46" s="36" t="str">
        <f t="shared" si="12"/>
        <v>104/2025</v>
      </c>
      <c r="G46" s="10">
        <v>104</v>
      </c>
      <c r="H46" s="10">
        <v>2025</v>
      </c>
      <c r="I46" s="36" t="str">
        <f t="shared" si="13"/>
        <v>10.1</v>
      </c>
      <c r="J46" s="10">
        <v>10</v>
      </c>
      <c r="K46" s="10">
        <v>1</v>
      </c>
      <c r="L46" s="10">
        <v>6355953620</v>
      </c>
      <c r="M46" s="11" t="s">
        <v>149</v>
      </c>
      <c r="N46" s="10">
        <v>3611</v>
      </c>
      <c r="O46" s="11" t="s">
        <v>70</v>
      </c>
      <c r="P46" s="9">
        <v>46036</v>
      </c>
      <c r="Q46" s="10">
        <v>1</v>
      </c>
      <c r="R46" s="3">
        <v>4018.51</v>
      </c>
      <c r="S46" s="3">
        <v>0</v>
      </c>
      <c r="T46" s="3">
        <v>0</v>
      </c>
      <c r="U46" s="33">
        <f t="shared" si="14"/>
        <v>4018.51</v>
      </c>
      <c r="V46" s="9">
        <f>IF(X46&lt;&gt;"Liquidação Cancelada",VLOOKUP(B46,'BASE DE DADOS OPS'!$B$4:$P$9650,10,FALSE),"Liquidação Cancelada")</f>
        <v>46044</v>
      </c>
      <c r="W46" s="13">
        <f t="shared" si="15"/>
        <v>6</v>
      </c>
      <c r="X46" s="10">
        <f>VLOOKUP(A46,'BASE DE DADOS OPS'!$A$4:$P$9650,12,FALSE)</f>
        <v>367</v>
      </c>
      <c r="Y46" s="4">
        <f>IF(X46&lt;&gt;"Liquidação Cancelada",VLOOKUP(B46,'BASE DE DADOS OPS'!$B$5:$P$9635,12,FALSE),"Liquidação Cancelada")</f>
        <v>4018.51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4018.51</v>
      </c>
      <c r="AB46" s="4">
        <f t="shared" si="16"/>
        <v>4018.51</v>
      </c>
      <c r="AC46" s="3">
        <f t="shared" si="17"/>
        <v>0</v>
      </c>
      <c r="AD46" s="85" t="s">
        <v>119</v>
      </c>
    </row>
    <row r="47" spans="1:30" s="23" customFormat="1" ht="24.95" customHeight="1">
      <c r="A47" s="23" t="str">
        <f t="shared" si="9"/>
        <v>1441|1440011|105|2025|91352053691|3611|5048,81</v>
      </c>
      <c r="B47" s="23" t="str">
        <f t="shared" si="10"/>
        <v>1441|1440011|105|2025|362</v>
      </c>
      <c r="C47" s="28" t="str">
        <f t="shared" si="11"/>
        <v>1440011|362</v>
      </c>
      <c r="D47" s="10">
        <v>1441</v>
      </c>
      <c r="E47" s="10">
        <v>1440011</v>
      </c>
      <c r="F47" s="36" t="str">
        <f t="shared" si="12"/>
        <v>105/2025</v>
      </c>
      <c r="G47" s="10">
        <v>105</v>
      </c>
      <c r="H47" s="10">
        <v>2025</v>
      </c>
      <c r="I47" s="36" t="str">
        <f t="shared" si="13"/>
        <v>10.1</v>
      </c>
      <c r="J47" s="10">
        <v>10</v>
      </c>
      <c r="K47" s="10">
        <v>1</v>
      </c>
      <c r="L47" s="10">
        <v>91352053691</v>
      </c>
      <c r="M47" s="11" t="s">
        <v>151</v>
      </c>
      <c r="N47" s="10">
        <v>3611</v>
      </c>
      <c r="O47" s="11" t="s">
        <v>70</v>
      </c>
      <c r="P47" s="9">
        <v>46036</v>
      </c>
      <c r="Q47" s="10">
        <v>1</v>
      </c>
      <c r="R47" s="3">
        <v>5048.8100000000004</v>
      </c>
      <c r="S47" s="3">
        <v>0</v>
      </c>
      <c r="T47" s="3">
        <v>0</v>
      </c>
      <c r="U47" s="33">
        <f t="shared" si="14"/>
        <v>5048.8100000000004</v>
      </c>
      <c r="V47" s="9">
        <f>IF(X47&lt;&gt;"Liquidação Cancelada",VLOOKUP(B47,'BASE DE DADOS OPS'!$B$4:$P$9650,10,FALSE),"Liquidação Cancelada")</f>
        <v>46043</v>
      </c>
      <c r="W47" s="13">
        <f t="shared" si="15"/>
        <v>5</v>
      </c>
      <c r="X47" s="10">
        <f>VLOOKUP(A47,'BASE DE DADOS OPS'!$A$4:$P$9650,12,FALSE)</f>
        <v>362</v>
      </c>
      <c r="Y47" s="4">
        <f>IF(X47&lt;&gt;"Liquidação Cancelada",VLOOKUP(B47,'BASE DE DADOS OPS'!$B$5:$P$9635,12,FALSE),"Liquidação Cancelada")</f>
        <v>5048.8100000000004</v>
      </c>
      <c r="Z47" s="4">
        <f>IF(X47&lt;&gt;"Liquidação Cancelada",VLOOKUP(B47,'BASE DE DADOS OPS'!$B$5:$P$9635,14,FALSE),"Liquidação Cancelada")</f>
        <v>17.47</v>
      </c>
      <c r="AA47" s="4">
        <f>IF(X47&lt;&gt;"Liquidação Cancelada",VLOOKUP(B47,'BASE DE DADOS OPS'!$B$5:$P$9635,13,FALSE),"Liquidação Cancelada")</f>
        <v>5031.34</v>
      </c>
      <c r="AB47" s="4">
        <f t="shared" si="16"/>
        <v>5031.34</v>
      </c>
      <c r="AC47" s="3">
        <f t="shared" si="17"/>
        <v>0</v>
      </c>
      <c r="AD47" s="29"/>
    </row>
    <row r="48" spans="1:30" s="23" customFormat="1" ht="24.95" customHeight="1">
      <c r="A48" s="23" t="str">
        <f t="shared" si="9"/>
        <v>1441|1440011|106|2025|69750416104|3611|1366,08</v>
      </c>
      <c r="B48" s="23" t="str">
        <f t="shared" si="10"/>
        <v>1441|1440011|106|2025|360</v>
      </c>
      <c r="C48" s="28" t="str">
        <f t="shared" si="11"/>
        <v>1440011|360</v>
      </c>
      <c r="D48" s="10">
        <v>1441</v>
      </c>
      <c r="E48" s="10">
        <v>1440011</v>
      </c>
      <c r="F48" s="36" t="str">
        <f t="shared" si="12"/>
        <v>106/2025</v>
      </c>
      <c r="G48" s="10">
        <v>106</v>
      </c>
      <c r="H48" s="10">
        <v>2025</v>
      </c>
      <c r="I48" s="36" t="str">
        <f t="shared" si="13"/>
        <v>10.1</v>
      </c>
      <c r="J48" s="10">
        <v>10</v>
      </c>
      <c r="K48" s="10">
        <v>1</v>
      </c>
      <c r="L48" s="10">
        <v>69750416104</v>
      </c>
      <c r="M48" s="11" t="s">
        <v>153</v>
      </c>
      <c r="N48" s="10">
        <v>3611</v>
      </c>
      <c r="O48" s="11" t="s">
        <v>70</v>
      </c>
      <c r="P48" s="9">
        <v>46036</v>
      </c>
      <c r="Q48" s="10">
        <v>1</v>
      </c>
      <c r="R48" s="3">
        <v>1366.08</v>
      </c>
      <c r="S48" s="3">
        <v>0</v>
      </c>
      <c r="T48" s="3">
        <v>0</v>
      </c>
      <c r="U48" s="33">
        <f t="shared" si="14"/>
        <v>1366.08</v>
      </c>
      <c r="V48" s="9">
        <f>IF(X48&lt;&gt;"Liquidação Cancelada",VLOOKUP(B48,'BASE DE DADOS OPS'!$B$4:$P$9650,10,FALSE),"Liquidação Cancelada")</f>
        <v>46043</v>
      </c>
      <c r="W48" s="13">
        <f t="shared" si="15"/>
        <v>5</v>
      </c>
      <c r="X48" s="10">
        <f>VLOOKUP(A48,'BASE DE DADOS OPS'!$A$4:$P$9650,12,FALSE)</f>
        <v>360</v>
      </c>
      <c r="Y48" s="4">
        <f>IF(X48&lt;&gt;"Liquidação Cancelada",VLOOKUP(B48,'BASE DE DADOS OPS'!$B$5:$P$9635,12,FALSE),"Liquidação Cancelada")</f>
        <v>1366.08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1366.08</v>
      </c>
      <c r="AB48" s="4">
        <f t="shared" si="16"/>
        <v>1366.08</v>
      </c>
      <c r="AC48" s="3">
        <f t="shared" si="17"/>
        <v>0</v>
      </c>
      <c r="AD48" s="29"/>
    </row>
    <row r="49" spans="1:30" s="23" customFormat="1" ht="24.95" customHeight="1">
      <c r="A49" s="23" t="str">
        <f t="shared" si="9"/>
        <v>1441|1440011|107|2025|5985417646|3611|2692,43</v>
      </c>
      <c r="B49" s="23" t="str">
        <f t="shared" si="10"/>
        <v>1441|1440011|107|2025|355</v>
      </c>
      <c r="C49" s="28" t="str">
        <f t="shared" si="11"/>
        <v>1440011|355</v>
      </c>
      <c r="D49" s="10">
        <v>1441</v>
      </c>
      <c r="E49" s="10">
        <v>1440011</v>
      </c>
      <c r="F49" s="36" t="str">
        <f t="shared" si="12"/>
        <v>107/2025</v>
      </c>
      <c r="G49" s="10">
        <v>107</v>
      </c>
      <c r="H49" s="10">
        <v>2025</v>
      </c>
      <c r="I49" s="36" t="str">
        <f t="shared" si="13"/>
        <v>10.1</v>
      </c>
      <c r="J49" s="10">
        <v>10</v>
      </c>
      <c r="K49" s="10">
        <v>1</v>
      </c>
      <c r="L49" s="10">
        <v>5985417646</v>
      </c>
      <c r="M49" s="11" t="s">
        <v>155</v>
      </c>
      <c r="N49" s="10">
        <v>3611</v>
      </c>
      <c r="O49" s="11" t="s">
        <v>70</v>
      </c>
      <c r="P49" s="9">
        <v>46036</v>
      </c>
      <c r="Q49" s="10">
        <v>1</v>
      </c>
      <c r="R49" s="3">
        <v>2692.43</v>
      </c>
      <c r="S49" s="3">
        <v>0</v>
      </c>
      <c r="T49" s="3">
        <v>0</v>
      </c>
      <c r="U49" s="33">
        <f t="shared" si="14"/>
        <v>2692.43</v>
      </c>
      <c r="V49" s="9">
        <f>IF(X49&lt;&gt;"Liquidação Cancelada",VLOOKUP(B49,'BASE DE DADOS OPS'!$B$4:$P$9650,10,FALSE),"Liquidação Cancelada")</f>
        <v>46043</v>
      </c>
      <c r="W49" s="13">
        <f t="shared" si="15"/>
        <v>5</v>
      </c>
      <c r="X49" s="10">
        <f>VLOOKUP(A49,'BASE DE DADOS OPS'!$A$4:$P$9650,12,FALSE)</f>
        <v>355</v>
      </c>
      <c r="Y49" s="4">
        <f>IF(X49&lt;&gt;"Liquidação Cancelada",VLOOKUP(B49,'BASE DE DADOS OPS'!$B$5:$P$9635,12,FALSE),"Liquidação Cancelada")</f>
        <v>2692.43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2692.43</v>
      </c>
      <c r="AB49" s="4">
        <f t="shared" si="16"/>
        <v>2692.43</v>
      </c>
      <c r="AC49" s="3">
        <f t="shared" si="17"/>
        <v>0</v>
      </c>
      <c r="AD49" s="29"/>
    </row>
    <row r="50" spans="1:30" s="23" customFormat="1" ht="24.95" customHeight="1">
      <c r="A50" s="23" t="str">
        <f t="shared" si="9"/>
        <v>1441|1440011|109|2025|73060178615|3611|3756,64</v>
      </c>
      <c r="B50" s="23" t="str">
        <f t="shared" si="10"/>
        <v>1441|1440011|109|2025|352</v>
      </c>
      <c r="C50" s="28" t="str">
        <f t="shared" si="11"/>
        <v>1440011|352</v>
      </c>
      <c r="D50" s="10">
        <v>1441</v>
      </c>
      <c r="E50" s="10">
        <v>1440011</v>
      </c>
      <c r="F50" s="36" t="str">
        <f t="shared" si="12"/>
        <v>109/2025</v>
      </c>
      <c r="G50" s="10">
        <v>109</v>
      </c>
      <c r="H50" s="10">
        <v>2025</v>
      </c>
      <c r="I50" s="36" t="str">
        <f t="shared" si="13"/>
        <v>10.1</v>
      </c>
      <c r="J50" s="10">
        <v>10</v>
      </c>
      <c r="K50" s="10">
        <v>1</v>
      </c>
      <c r="L50" s="10">
        <v>73060178615</v>
      </c>
      <c r="M50" s="11" t="s">
        <v>157</v>
      </c>
      <c r="N50" s="10">
        <v>3611</v>
      </c>
      <c r="O50" s="11" t="s">
        <v>70</v>
      </c>
      <c r="P50" s="9">
        <v>46036</v>
      </c>
      <c r="Q50" s="10">
        <v>1</v>
      </c>
      <c r="R50" s="3">
        <v>3756.64</v>
      </c>
      <c r="S50" s="3">
        <v>0</v>
      </c>
      <c r="T50" s="3">
        <v>0</v>
      </c>
      <c r="U50" s="33">
        <f t="shared" si="14"/>
        <v>3756.64</v>
      </c>
      <c r="V50" s="9">
        <f>IF(X50&lt;&gt;"Liquidação Cancelada",VLOOKUP(B50,'BASE DE DADOS OPS'!$B$4:$P$9650,10,FALSE),"Liquidação Cancelada")</f>
        <v>46043</v>
      </c>
      <c r="W50" s="13">
        <f t="shared" si="15"/>
        <v>5</v>
      </c>
      <c r="X50" s="10">
        <f>VLOOKUP(A50,'BASE DE DADOS OPS'!$A$4:$P$9650,12,FALSE)</f>
        <v>352</v>
      </c>
      <c r="Y50" s="4">
        <f>IF(X50&lt;&gt;"Liquidação Cancelada",VLOOKUP(B50,'BASE DE DADOS OPS'!$B$5:$P$9635,12,FALSE),"Liquidação Cancelada")</f>
        <v>3756.64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3756.64</v>
      </c>
      <c r="AB50" s="4">
        <f t="shared" si="16"/>
        <v>3756.64</v>
      </c>
      <c r="AC50" s="3">
        <f t="shared" si="17"/>
        <v>0</v>
      </c>
      <c r="AD50" s="29"/>
    </row>
    <row r="51" spans="1:30" s="23" customFormat="1" ht="24.95" customHeight="1">
      <c r="A51" s="23" t="str">
        <f t="shared" si="9"/>
        <v>1441|1440011|110|2025|37578588672|3611|1780,23</v>
      </c>
      <c r="B51" s="23" t="str">
        <f t="shared" si="10"/>
        <v>1441|1440011|110|2025|350</v>
      </c>
      <c r="C51" s="28" t="str">
        <f t="shared" si="11"/>
        <v>1440011|350</v>
      </c>
      <c r="D51" s="10">
        <v>1441</v>
      </c>
      <c r="E51" s="10">
        <v>1440011</v>
      </c>
      <c r="F51" s="36" t="str">
        <f t="shared" si="12"/>
        <v>110/2025</v>
      </c>
      <c r="G51" s="10">
        <v>110</v>
      </c>
      <c r="H51" s="10">
        <v>2025</v>
      </c>
      <c r="I51" s="36" t="str">
        <f t="shared" si="13"/>
        <v>10.1</v>
      </c>
      <c r="J51" s="10">
        <v>10</v>
      </c>
      <c r="K51" s="10">
        <v>1</v>
      </c>
      <c r="L51" s="10">
        <v>37578588672</v>
      </c>
      <c r="M51" s="11" t="s">
        <v>159</v>
      </c>
      <c r="N51" s="10">
        <v>3611</v>
      </c>
      <c r="O51" s="11" t="s">
        <v>70</v>
      </c>
      <c r="P51" s="9">
        <v>46036</v>
      </c>
      <c r="Q51" s="10">
        <v>1</v>
      </c>
      <c r="R51" s="3">
        <v>1780.23</v>
      </c>
      <c r="S51" s="3">
        <v>0</v>
      </c>
      <c r="T51" s="3">
        <v>0</v>
      </c>
      <c r="U51" s="33">
        <f t="shared" si="14"/>
        <v>1780.23</v>
      </c>
      <c r="V51" s="9">
        <f>IF(X51&lt;&gt;"Liquidação Cancelada",VLOOKUP(B51,'BASE DE DADOS OPS'!$B$4:$P$9650,10,FALSE),"Liquidação Cancelada")</f>
        <v>46043</v>
      </c>
      <c r="W51" s="13">
        <f t="shared" si="15"/>
        <v>5</v>
      </c>
      <c r="X51" s="10">
        <f>VLOOKUP(A51,'BASE DE DADOS OPS'!$A$4:$P$9650,12,FALSE)</f>
        <v>350</v>
      </c>
      <c r="Y51" s="4">
        <f>IF(X51&lt;&gt;"Liquidação Cancelada",VLOOKUP(B51,'BASE DE DADOS OPS'!$B$5:$P$9635,12,FALSE),"Liquidação Cancelada")</f>
        <v>1780.23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1780.23</v>
      </c>
      <c r="AB51" s="4">
        <f t="shared" si="16"/>
        <v>1780.23</v>
      </c>
      <c r="AC51" s="3">
        <f t="shared" si="17"/>
        <v>0</v>
      </c>
      <c r="AD51" s="29"/>
    </row>
    <row r="52" spans="1:30" s="23" customFormat="1" ht="24.95" customHeight="1">
      <c r="A52" s="23" t="str">
        <f t="shared" si="9"/>
        <v>1441|1440011|111|2025|83228365620|3611|3834,92</v>
      </c>
      <c r="B52" s="23" t="str">
        <f t="shared" si="10"/>
        <v>1441|1440011|111|2025|346</v>
      </c>
      <c r="C52" s="28" t="str">
        <f t="shared" si="11"/>
        <v>1440011|346</v>
      </c>
      <c r="D52" s="10">
        <v>1441</v>
      </c>
      <c r="E52" s="10">
        <v>1440011</v>
      </c>
      <c r="F52" s="36" t="str">
        <f t="shared" si="12"/>
        <v>111/2025</v>
      </c>
      <c r="G52" s="10">
        <v>111</v>
      </c>
      <c r="H52" s="10">
        <v>2025</v>
      </c>
      <c r="I52" s="36" t="str">
        <f t="shared" si="13"/>
        <v>10.1</v>
      </c>
      <c r="J52" s="10">
        <v>10</v>
      </c>
      <c r="K52" s="10">
        <v>1</v>
      </c>
      <c r="L52" s="10">
        <v>83228365620</v>
      </c>
      <c r="M52" s="11" t="s">
        <v>161</v>
      </c>
      <c r="N52" s="10">
        <v>3611</v>
      </c>
      <c r="O52" s="11" t="s">
        <v>70</v>
      </c>
      <c r="P52" s="9">
        <v>46036</v>
      </c>
      <c r="Q52" s="10">
        <v>1</v>
      </c>
      <c r="R52" s="3">
        <v>3834.92</v>
      </c>
      <c r="S52" s="3">
        <v>0</v>
      </c>
      <c r="T52" s="3">
        <v>0</v>
      </c>
      <c r="U52" s="33">
        <f t="shared" si="14"/>
        <v>3834.92</v>
      </c>
      <c r="V52" s="9">
        <f>IF(X52&lt;&gt;"Liquidação Cancelada",VLOOKUP(B52,'BASE DE DADOS OPS'!$B$4:$P$9650,10,FALSE),"Liquidação Cancelada")</f>
        <v>46043</v>
      </c>
      <c r="W52" s="13">
        <f t="shared" si="15"/>
        <v>5</v>
      </c>
      <c r="X52" s="10">
        <f>VLOOKUP(A52,'BASE DE DADOS OPS'!$A$4:$P$9650,12,FALSE)</f>
        <v>346</v>
      </c>
      <c r="Y52" s="4">
        <f>IF(X52&lt;&gt;"Liquidação Cancelada",VLOOKUP(B52,'BASE DE DADOS OPS'!$B$5:$P$9635,12,FALSE),"Liquidação Cancelada")</f>
        <v>3834.92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3834.92</v>
      </c>
      <c r="AB52" s="4">
        <f t="shared" si="16"/>
        <v>3834.92</v>
      </c>
      <c r="AC52" s="3">
        <f t="shared" si="17"/>
        <v>0</v>
      </c>
      <c r="AD52" s="29"/>
    </row>
    <row r="53" spans="1:30" s="23" customFormat="1" ht="24.95" customHeight="1">
      <c r="A53" s="23" t="str">
        <f t="shared" si="9"/>
        <v>1441|1440011|112|2025|83507191687|3611|3834,92</v>
      </c>
      <c r="B53" s="23" t="str">
        <f t="shared" si="10"/>
        <v>1441|1440011|112|2025|347</v>
      </c>
      <c r="C53" s="28" t="str">
        <f t="shared" si="11"/>
        <v>1440011|347</v>
      </c>
      <c r="D53" s="10">
        <v>1441</v>
      </c>
      <c r="E53" s="10">
        <v>1440011</v>
      </c>
      <c r="F53" s="36" t="str">
        <f t="shared" si="12"/>
        <v>112/2025</v>
      </c>
      <c r="G53" s="10">
        <v>112</v>
      </c>
      <c r="H53" s="10">
        <v>2025</v>
      </c>
      <c r="I53" s="36" t="str">
        <f t="shared" si="13"/>
        <v>10.1</v>
      </c>
      <c r="J53" s="10">
        <v>10</v>
      </c>
      <c r="K53" s="10">
        <v>1</v>
      </c>
      <c r="L53" s="10">
        <v>83507191687</v>
      </c>
      <c r="M53" s="11" t="s">
        <v>163</v>
      </c>
      <c r="N53" s="10">
        <v>3611</v>
      </c>
      <c r="O53" s="11" t="s">
        <v>70</v>
      </c>
      <c r="P53" s="9">
        <v>46036</v>
      </c>
      <c r="Q53" s="10">
        <v>1</v>
      </c>
      <c r="R53" s="3">
        <v>3834.92</v>
      </c>
      <c r="S53" s="3">
        <v>0</v>
      </c>
      <c r="T53" s="3">
        <v>0</v>
      </c>
      <c r="U53" s="33">
        <f t="shared" si="14"/>
        <v>3834.92</v>
      </c>
      <c r="V53" s="9">
        <f>IF(X53&lt;&gt;"Liquidação Cancelada",VLOOKUP(B53,'BASE DE DADOS OPS'!$B$4:$P$9650,10,FALSE),"Liquidação Cancelada")</f>
        <v>46043</v>
      </c>
      <c r="W53" s="13">
        <f t="shared" si="15"/>
        <v>5</v>
      </c>
      <c r="X53" s="10">
        <f>VLOOKUP(A53,'BASE DE DADOS OPS'!$A$4:$P$9650,12,FALSE)</f>
        <v>347</v>
      </c>
      <c r="Y53" s="4">
        <f>IF(X53&lt;&gt;"Liquidação Cancelada",VLOOKUP(B53,'BASE DE DADOS OPS'!$B$5:$P$9635,12,FALSE),"Liquidação Cancelada")</f>
        <v>3834.92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3834.92</v>
      </c>
      <c r="AB53" s="4">
        <f t="shared" si="16"/>
        <v>3834.92</v>
      </c>
      <c r="AC53" s="3">
        <f t="shared" si="17"/>
        <v>0</v>
      </c>
      <c r="AD53" s="29"/>
    </row>
    <row r="54" spans="1:30" s="23" customFormat="1" ht="24.95" customHeight="1">
      <c r="A54" s="23" t="str">
        <f t="shared" si="9"/>
        <v>1441|1440011|113|2025|11713521660|3611|2867,89</v>
      </c>
      <c r="B54" s="23" t="str">
        <f t="shared" si="10"/>
        <v>1441|1440011|113|2025|340</v>
      </c>
      <c r="C54" s="28" t="str">
        <f t="shared" si="11"/>
        <v>1440011|340</v>
      </c>
      <c r="D54" s="10">
        <v>1441</v>
      </c>
      <c r="E54" s="10">
        <v>1440011</v>
      </c>
      <c r="F54" s="36" t="str">
        <f t="shared" si="12"/>
        <v>113/2025</v>
      </c>
      <c r="G54" s="10">
        <v>113</v>
      </c>
      <c r="H54" s="10">
        <v>2025</v>
      </c>
      <c r="I54" s="36" t="str">
        <f t="shared" si="13"/>
        <v>10.1</v>
      </c>
      <c r="J54" s="10">
        <v>10</v>
      </c>
      <c r="K54" s="10">
        <v>1</v>
      </c>
      <c r="L54" s="10">
        <v>11713521660</v>
      </c>
      <c r="M54" s="11" t="s">
        <v>165</v>
      </c>
      <c r="N54" s="10">
        <v>3611</v>
      </c>
      <c r="O54" s="11" t="s">
        <v>70</v>
      </c>
      <c r="P54" s="9">
        <v>46036</v>
      </c>
      <c r="Q54" s="10">
        <v>1</v>
      </c>
      <c r="R54" s="3">
        <v>2867.89</v>
      </c>
      <c r="S54" s="3">
        <v>0</v>
      </c>
      <c r="T54" s="3">
        <v>0</v>
      </c>
      <c r="U54" s="33">
        <f t="shared" si="14"/>
        <v>2867.89</v>
      </c>
      <c r="V54" s="9">
        <f>IF(X54&lt;&gt;"Liquidação Cancelada",VLOOKUP(B54,'BASE DE DADOS OPS'!$B$4:$P$9650,10,FALSE),"Liquidação Cancelada")</f>
        <v>46043</v>
      </c>
      <c r="W54" s="13">
        <f t="shared" si="15"/>
        <v>5</v>
      </c>
      <c r="X54" s="10">
        <f>VLOOKUP(A54,'BASE DE DADOS OPS'!$A$4:$P$9650,12,FALSE)</f>
        <v>340</v>
      </c>
      <c r="Y54" s="4">
        <f>IF(X54&lt;&gt;"Liquidação Cancelada",VLOOKUP(B54,'BASE DE DADOS OPS'!$B$5:$P$9635,12,FALSE),"Liquidação Cancelada")</f>
        <v>2867.89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2867.89</v>
      </c>
      <c r="AB54" s="4">
        <f t="shared" si="16"/>
        <v>2867.89</v>
      </c>
      <c r="AC54" s="3">
        <f t="shared" si="17"/>
        <v>0</v>
      </c>
      <c r="AD54" s="29"/>
    </row>
    <row r="55" spans="1:30" s="23" customFormat="1" ht="24.95" customHeight="1">
      <c r="A55" s="23" t="str">
        <f t="shared" si="9"/>
        <v>1441|1440011|114|2025|84939974634|3611|5273,86</v>
      </c>
      <c r="B55" s="23" t="str">
        <f t="shared" si="10"/>
        <v>1441|1440011|114|2025|337</v>
      </c>
      <c r="C55" s="28" t="str">
        <f t="shared" si="11"/>
        <v>1440011|337</v>
      </c>
      <c r="D55" s="10">
        <v>1441</v>
      </c>
      <c r="E55" s="10">
        <v>1440011</v>
      </c>
      <c r="F55" s="36" t="str">
        <f t="shared" si="12"/>
        <v>114/2025</v>
      </c>
      <c r="G55" s="10">
        <v>114</v>
      </c>
      <c r="H55" s="10">
        <v>2025</v>
      </c>
      <c r="I55" s="36" t="str">
        <f t="shared" si="13"/>
        <v>10.1</v>
      </c>
      <c r="J55" s="10">
        <v>10</v>
      </c>
      <c r="K55" s="10">
        <v>1</v>
      </c>
      <c r="L55" s="10">
        <v>84939974634</v>
      </c>
      <c r="M55" s="11" t="s">
        <v>167</v>
      </c>
      <c r="N55" s="10">
        <v>3611</v>
      </c>
      <c r="O55" s="11" t="s">
        <v>70</v>
      </c>
      <c r="P55" s="9">
        <v>46036</v>
      </c>
      <c r="Q55" s="10">
        <v>1</v>
      </c>
      <c r="R55" s="3">
        <v>5273.86</v>
      </c>
      <c r="S55" s="3">
        <v>0</v>
      </c>
      <c r="T55" s="3">
        <v>0</v>
      </c>
      <c r="U55" s="33">
        <f t="shared" si="14"/>
        <v>5273.86</v>
      </c>
      <c r="V55" s="9">
        <f>IF(X55&lt;&gt;"Liquidação Cancelada",VLOOKUP(B55,'BASE DE DADOS OPS'!$B$4:$P$9650,10,FALSE),"Liquidação Cancelada")</f>
        <v>46043</v>
      </c>
      <c r="W55" s="13">
        <f t="shared" si="15"/>
        <v>5</v>
      </c>
      <c r="X55" s="10">
        <f>VLOOKUP(A55,'BASE DE DADOS OPS'!$A$4:$P$9650,12,FALSE)</f>
        <v>337</v>
      </c>
      <c r="Y55" s="4">
        <f>IF(X55&lt;&gt;"Liquidação Cancelada",VLOOKUP(B55,'BASE DE DADOS OPS'!$B$5:$P$9635,12,FALSE),"Liquidação Cancelada")</f>
        <v>5273.86</v>
      </c>
      <c r="Z55" s="4">
        <f>IF(X55&lt;&gt;"Liquidação Cancelada",VLOOKUP(B55,'BASE DE DADOS OPS'!$B$5:$P$9635,14,FALSE),"Liquidação Cancelada")</f>
        <v>98.17</v>
      </c>
      <c r="AA55" s="4">
        <f>IF(X55&lt;&gt;"Liquidação Cancelada",VLOOKUP(B55,'BASE DE DADOS OPS'!$B$5:$P$9635,13,FALSE),"Liquidação Cancelada")</f>
        <v>5175.6899999999996</v>
      </c>
      <c r="AB55" s="4">
        <f t="shared" si="16"/>
        <v>5175.6899999999996</v>
      </c>
      <c r="AC55" s="3">
        <f t="shared" si="17"/>
        <v>0</v>
      </c>
      <c r="AD55" s="29"/>
    </row>
    <row r="56" spans="1:30" s="23" customFormat="1" ht="24.95" customHeight="1">
      <c r="A56" s="23" t="str">
        <f t="shared" si="9"/>
        <v>1441|1440011|115|2025|24891606649|3611|5273,86</v>
      </c>
      <c r="B56" s="23" t="str">
        <f t="shared" si="10"/>
        <v>1441|1440011|115|2025|338</v>
      </c>
      <c r="C56" s="28" t="str">
        <f t="shared" si="11"/>
        <v>1440011|338</v>
      </c>
      <c r="D56" s="10">
        <v>1441</v>
      </c>
      <c r="E56" s="10">
        <v>1440011</v>
      </c>
      <c r="F56" s="36" t="str">
        <f t="shared" si="12"/>
        <v>115/2025</v>
      </c>
      <c r="G56" s="10">
        <v>115</v>
      </c>
      <c r="H56" s="10">
        <v>2025</v>
      </c>
      <c r="I56" s="36" t="str">
        <f t="shared" si="13"/>
        <v>10.1</v>
      </c>
      <c r="J56" s="10">
        <v>10</v>
      </c>
      <c r="K56" s="10">
        <v>1</v>
      </c>
      <c r="L56" s="10">
        <v>24891606649</v>
      </c>
      <c r="M56" s="11" t="s">
        <v>169</v>
      </c>
      <c r="N56" s="10">
        <v>3611</v>
      </c>
      <c r="O56" s="11" t="s">
        <v>70</v>
      </c>
      <c r="P56" s="9">
        <v>46036</v>
      </c>
      <c r="Q56" s="10">
        <v>1</v>
      </c>
      <c r="R56" s="3">
        <v>5273.86</v>
      </c>
      <c r="S56" s="3">
        <v>0</v>
      </c>
      <c r="T56" s="3">
        <v>0</v>
      </c>
      <c r="U56" s="33">
        <f t="shared" si="14"/>
        <v>5273.86</v>
      </c>
      <c r="V56" s="9">
        <f>IF(X56&lt;&gt;"Liquidação Cancelada",VLOOKUP(B56,'BASE DE DADOS OPS'!$B$4:$P$9650,10,FALSE),"Liquidação Cancelada")</f>
        <v>46043</v>
      </c>
      <c r="W56" s="13">
        <f t="shared" si="15"/>
        <v>5</v>
      </c>
      <c r="X56" s="10">
        <f>VLOOKUP(A56,'BASE DE DADOS OPS'!$A$4:$P$9650,12,FALSE)</f>
        <v>338</v>
      </c>
      <c r="Y56" s="4">
        <f>IF(X56&lt;&gt;"Liquidação Cancelada",VLOOKUP(B56,'BASE DE DADOS OPS'!$B$5:$P$9635,12,FALSE),"Liquidação Cancelada")</f>
        <v>5273.86</v>
      </c>
      <c r="Z56" s="4">
        <f>IF(X56&lt;&gt;"Liquidação Cancelada",VLOOKUP(B56,'BASE DE DADOS OPS'!$B$5:$P$9635,14,FALSE),"Liquidação Cancelada")</f>
        <v>98.17</v>
      </c>
      <c r="AA56" s="4">
        <f>IF(X56&lt;&gt;"Liquidação Cancelada",VLOOKUP(B56,'BASE DE DADOS OPS'!$B$5:$P$9635,13,FALSE),"Liquidação Cancelada")</f>
        <v>5175.6899999999996</v>
      </c>
      <c r="AB56" s="4">
        <f t="shared" si="16"/>
        <v>5175.6899999999996</v>
      </c>
      <c r="AC56" s="3">
        <f t="shared" si="17"/>
        <v>0</v>
      </c>
      <c r="AD56" s="29"/>
    </row>
    <row r="57" spans="1:30" s="23" customFormat="1" ht="24.95" customHeight="1">
      <c r="A57" s="23" t="str">
        <f t="shared" si="9"/>
        <v>1441|1440011|116|2025|21374872687|3611|8151,05</v>
      </c>
      <c r="B57" s="23" t="str">
        <f t="shared" si="10"/>
        <v>1441|1440011|116|2025|330</v>
      </c>
      <c r="C57" s="28" t="str">
        <f t="shared" si="11"/>
        <v>1440011|330</v>
      </c>
      <c r="D57" s="10">
        <v>1441</v>
      </c>
      <c r="E57" s="10">
        <v>1440011</v>
      </c>
      <c r="F57" s="36" t="str">
        <f t="shared" si="12"/>
        <v>116/2025</v>
      </c>
      <c r="G57" s="10">
        <v>116</v>
      </c>
      <c r="H57" s="10">
        <v>2025</v>
      </c>
      <c r="I57" s="36" t="str">
        <f t="shared" si="13"/>
        <v>10.1</v>
      </c>
      <c r="J57" s="10">
        <v>10</v>
      </c>
      <c r="K57" s="10">
        <v>1</v>
      </c>
      <c r="L57" s="10">
        <v>21374872687</v>
      </c>
      <c r="M57" s="11" t="s">
        <v>171</v>
      </c>
      <c r="N57" s="10">
        <v>3611</v>
      </c>
      <c r="O57" s="11" t="s">
        <v>70</v>
      </c>
      <c r="P57" s="9">
        <v>46036</v>
      </c>
      <c r="Q57" s="10">
        <v>1</v>
      </c>
      <c r="R57" s="3">
        <v>8151.05</v>
      </c>
      <c r="S57" s="3">
        <v>0</v>
      </c>
      <c r="T57" s="3">
        <v>0</v>
      </c>
      <c r="U57" s="33">
        <f t="shared" si="14"/>
        <v>8151.05</v>
      </c>
      <c r="V57" s="9">
        <f>IF(X57&lt;&gt;"Liquidação Cancelada",VLOOKUP(B57,'BASE DE DADOS OPS'!$B$4:$P$9650,10,FALSE),"Liquidação Cancelada")</f>
        <v>46043</v>
      </c>
      <c r="W57" s="13">
        <f t="shared" si="15"/>
        <v>5</v>
      </c>
      <c r="X57" s="10">
        <f>VLOOKUP(A57,'BASE DE DADOS OPS'!$A$4:$P$9650,12,FALSE)</f>
        <v>330</v>
      </c>
      <c r="Y57" s="4">
        <f>IF(X57&lt;&gt;"Liquidação Cancelada",VLOOKUP(B57,'BASE DE DADOS OPS'!$B$5:$P$9635,12,FALSE),"Liquidação Cancelada")</f>
        <v>8151.05</v>
      </c>
      <c r="Z57" s="4">
        <f>IF(X57&lt;&gt;"Liquidação Cancelada",VLOOKUP(B57,'BASE DE DADOS OPS'!$B$5:$P$9635,14,FALSE),"Liquidação Cancelada")</f>
        <v>1165.83</v>
      </c>
      <c r="AA57" s="4">
        <f>IF(X57&lt;&gt;"Liquidação Cancelada",VLOOKUP(B57,'BASE DE DADOS OPS'!$B$5:$P$9635,13,FALSE),"Liquidação Cancelada")</f>
        <v>6985.22</v>
      </c>
      <c r="AB57" s="4">
        <f t="shared" si="16"/>
        <v>6985.22</v>
      </c>
      <c r="AC57" s="3">
        <f t="shared" si="17"/>
        <v>0</v>
      </c>
      <c r="AD57" s="29"/>
    </row>
    <row r="58" spans="1:30" s="23" customFormat="1" ht="24.95" customHeight="1">
      <c r="A58" s="23" t="str">
        <f t="shared" si="9"/>
        <v>1441|1440011|118|2025|82839425653|3611|12642,14</v>
      </c>
      <c r="B58" s="23" t="str">
        <f t="shared" si="10"/>
        <v>1441|1440011|118|2025|325</v>
      </c>
      <c r="C58" s="28" t="str">
        <f t="shared" si="11"/>
        <v>1440011|325</v>
      </c>
      <c r="D58" s="10">
        <v>1441</v>
      </c>
      <c r="E58" s="10">
        <v>1440011</v>
      </c>
      <c r="F58" s="36" t="str">
        <f t="shared" si="12"/>
        <v>118/2025</v>
      </c>
      <c r="G58" s="10">
        <v>118</v>
      </c>
      <c r="H58" s="10">
        <v>2025</v>
      </c>
      <c r="I58" s="36" t="str">
        <f t="shared" si="13"/>
        <v>10.1</v>
      </c>
      <c r="J58" s="10">
        <v>10</v>
      </c>
      <c r="K58" s="10">
        <v>1</v>
      </c>
      <c r="L58" s="10">
        <v>82839425653</v>
      </c>
      <c r="M58" s="11" t="s">
        <v>173</v>
      </c>
      <c r="N58" s="10">
        <v>3611</v>
      </c>
      <c r="O58" s="11" t="s">
        <v>70</v>
      </c>
      <c r="P58" s="9">
        <v>46036</v>
      </c>
      <c r="Q58" s="10">
        <v>1</v>
      </c>
      <c r="R58" s="3">
        <v>12642.14</v>
      </c>
      <c r="S58" s="3">
        <v>0</v>
      </c>
      <c r="T58" s="3">
        <v>0</v>
      </c>
      <c r="U58" s="33">
        <f t="shared" si="14"/>
        <v>12642.14</v>
      </c>
      <c r="V58" s="9">
        <f>IF(X58&lt;&gt;"Liquidação Cancelada",VLOOKUP(B58,'BASE DE DADOS OPS'!$B$4:$P$9650,10,FALSE),"Liquidação Cancelada")</f>
        <v>46043</v>
      </c>
      <c r="W58" s="13">
        <f t="shared" si="15"/>
        <v>5</v>
      </c>
      <c r="X58" s="10">
        <f>VLOOKUP(A58,'BASE DE DADOS OPS'!$A$4:$P$9650,12,FALSE)</f>
        <v>325</v>
      </c>
      <c r="Y58" s="4">
        <f>IF(X58&lt;&gt;"Liquidação Cancelada",VLOOKUP(B58,'BASE DE DADOS OPS'!$B$5:$P$9635,12,FALSE),"Liquidação Cancelada")</f>
        <v>12642.14</v>
      </c>
      <c r="Z58" s="4">
        <f>IF(X58&lt;&gt;"Liquidação Cancelada",VLOOKUP(B58,'BASE DE DADOS OPS'!$B$5:$P$9635,14,FALSE),"Liquidação Cancelada")</f>
        <v>2400.88</v>
      </c>
      <c r="AA58" s="4">
        <f>IF(X58&lt;&gt;"Liquidação Cancelada",VLOOKUP(B58,'BASE DE DADOS OPS'!$B$5:$P$9635,13,FALSE),"Liquidação Cancelada")</f>
        <v>10241.26</v>
      </c>
      <c r="AB58" s="4">
        <f t="shared" si="16"/>
        <v>10241.259999999998</v>
      </c>
      <c r="AC58" s="3">
        <f t="shared" si="17"/>
        <v>1.8189894035458565E-12</v>
      </c>
      <c r="AD58" s="29"/>
    </row>
    <row r="59" spans="1:30" s="23" customFormat="1" ht="24.95" customHeight="1">
      <c r="A59" s="23" t="str">
        <f t="shared" si="9"/>
        <v>1441|1440011|119|2025|4928579895|3611|7673,24</v>
      </c>
      <c r="B59" s="23" t="str">
        <f t="shared" si="10"/>
        <v>1441|1440011|119|2025|379</v>
      </c>
      <c r="C59" s="28" t="str">
        <f t="shared" si="11"/>
        <v>1440011|379</v>
      </c>
      <c r="D59" s="10">
        <v>1441</v>
      </c>
      <c r="E59" s="10">
        <v>1440011</v>
      </c>
      <c r="F59" s="36" t="str">
        <f t="shared" si="12"/>
        <v>119/2025</v>
      </c>
      <c r="G59" s="10">
        <v>119</v>
      </c>
      <c r="H59" s="10">
        <v>2025</v>
      </c>
      <c r="I59" s="36" t="str">
        <f t="shared" si="13"/>
        <v>10.1</v>
      </c>
      <c r="J59" s="10">
        <v>10</v>
      </c>
      <c r="K59" s="10">
        <v>1</v>
      </c>
      <c r="L59" s="10">
        <v>4928579895</v>
      </c>
      <c r="M59" s="11" t="s">
        <v>175</v>
      </c>
      <c r="N59" s="10">
        <v>3611</v>
      </c>
      <c r="O59" s="11" t="s">
        <v>70</v>
      </c>
      <c r="P59" s="9">
        <v>46036</v>
      </c>
      <c r="Q59" s="10">
        <v>1</v>
      </c>
      <c r="R59" s="3">
        <v>7673.24</v>
      </c>
      <c r="S59" s="3">
        <v>0</v>
      </c>
      <c r="T59" s="3">
        <v>0</v>
      </c>
      <c r="U59" s="33">
        <f t="shared" si="14"/>
        <v>7673.24</v>
      </c>
      <c r="V59" s="9">
        <f>IF(X59&lt;&gt;"Liquidação Cancelada",VLOOKUP(B59,'BASE DE DADOS OPS'!$B$4:$P$9650,10,FALSE),"Liquidação Cancelada")</f>
        <v>46044</v>
      </c>
      <c r="W59" s="13">
        <f t="shared" si="15"/>
        <v>6</v>
      </c>
      <c r="X59" s="10">
        <f>VLOOKUP(A59,'BASE DE DADOS OPS'!$A$4:$P$9650,12,FALSE)</f>
        <v>379</v>
      </c>
      <c r="Y59" s="4">
        <f>IF(X59&lt;&gt;"Liquidação Cancelada",VLOOKUP(B59,'BASE DE DADOS OPS'!$B$5:$P$9635,12,FALSE),"Liquidação Cancelada")</f>
        <v>7673.2400000000007</v>
      </c>
      <c r="Z59" s="4">
        <f>IF(X59&lt;&gt;"Liquidação Cancelada",VLOOKUP(B59,'BASE DE DADOS OPS'!$B$5:$P$9635,14,FALSE),"Liquidação Cancelada")</f>
        <v>1034.43</v>
      </c>
      <c r="AA59" s="4">
        <f>IF(X59&lt;&gt;"Liquidação Cancelada",VLOOKUP(B59,'BASE DE DADOS OPS'!$B$5:$P$9635,13,FALSE),"Liquidação Cancelada")</f>
        <v>6638.81</v>
      </c>
      <c r="AB59" s="4">
        <f t="shared" si="16"/>
        <v>6638.81</v>
      </c>
      <c r="AC59" s="3">
        <f t="shared" si="17"/>
        <v>-9.0949470177292824E-13</v>
      </c>
      <c r="AD59" s="85" t="s">
        <v>119</v>
      </c>
    </row>
    <row r="60" spans="1:30" s="23" customFormat="1" ht="24.95" customHeight="1">
      <c r="A60" s="23" t="str">
        <f t="shared" si="9"/>
        <v>1441|1440011|122|2025|86784552687|3611|5403,59</v>
      </c>
      <c r="B60" s="23" t="str">
        <f t="shared" si="10"/>
        <v>1441|1440011|122|2025|384</v>
      </c>
      <c r="C60" s="28" t="str">
        <f t="shared" si="11"/>
        <v>1440011|384</v>
      </c>
      <c r="D60" s="10">
        <v>1441</v>
      </c>
      <c r="E60" s="10">
        <v>1440011</v>
      </c>
      <c r="F60" s="36" t="str">
        <f t="shared" si="12"/>
        <v>122/2025</v>
      </c>
      <c r="G60" s="10">
        <v>122</v>
      </c>
      <c r="H60" s="10">
        <v>2025</v>
      </c>
      <c r="I60" s="36" t="str">
        <f t="shared" si="13"/>
        <v>10.1</v>
      </c>
      <c r="J60" s="10">
        <v>10</v>
      </c>
      <c r="K60" s="10">
        <v>1</v>
      </c>
      <c r="L60" s="10">
        <v>86784552687</v>
      </c>
      <c r="M60" s="11" t="s">
        <v>177</v>
      </c>
      <c r="N60" s="10">
        <v>3611</v>
      </c>
      <c r="O60" s="11" t="s">
        <v>70</v>
      </c>
      <c r="P60" s="9">
        <v>46036</v>
      </c>
      <c r="Q60" s="10">
        <v>1</v>
      </c>
      <c r="R60" s="3">
        <v>5403.59</v>
      </c>
      <c r="S60" s="3">
        <v>0</v>
      </c>
      <c r="T60" s="3">
        <v>0</v>
      </c>
      <c r="U60" s="33">
        <f t="shared" si="14"/>
        <v>5403.59</v>
      </c>
      <c r="V60" s="9">
        <f>IF(X60&lt;&gt;"Liquidação Cancelada",VLOOKUP(B60,'BASE DE DADOS OPS'!$B$4:$P$9650,10,FALSE),"Liquidação Cancelada")</f>
        <v>46044</v>
      </c>
      <c r="W60" s="13">
        <f t="shared" si="15"/>
        <v>6</v>
      </c>
      <c r="X60" s="10">
        <f>VLOOKUP(A60,'BASE DE DADOS OPS'!$A$4:$P$9650,12,FALSE)</f>
        <v>384</v>
      </c>
      <c r="Y60" s="4">
        <f>IF(X60&lt;&gt;"Liquidação Cancelada",VLOOKUP(B60,'BASE DE DADOS OPS'!$B$5:$P$9635,12,FALSE),"Liquidação Cancelada")</f>
        <v>5403.59</v>
      </c>
      <c r="Z60" s="4">
        <f>IF(X60&lt;&gt;"Liquidação Cancelada",VLOOKUP(B60,'BASE DE DADOS OPS'!$B$5:$P$9635,14,FALSE),"Liquidação Cancelada")</f>
        <v>151.12</v>
      </c>
      <c r="AA60" s="4">
        <f>IF(X60&lt;&gt;"Liquidação Cancelada",VLOOKUP(B60,'BASE DE DADOS OPS'!$B$5:$P$9635,13,FALSE),"Liquidação Cancelada")</f>
        <v>5252.47</v>
      </c>
      <c r="AB60" s="4">
        <f t="shared" si="16"/>
        <v>5252.47</v>
      </c>
      <c r="AC60" s="3">
        <f t="shared" si="17"/>
        <v>0</v>
      </c>
      <c r="AD60" s="85" t="s">
        <v>119</v>
      </c>
    </row>
    <row r="61" spans="1:30" s="23" customFormat="1" ht="24.95" customHeight="1">
      <c r="A61" s="23" t="str">
        <f t="shared" si="9"/>
        <v>1441|1440011|162|2025|45347438000189|3920|15829,46</v>
      </c>
      <c r="B61" s="23" t="str">
        <f t="shared" si="10"/>
        <v>1441|1440011|162|2025|274</v>
      </c>
      <c r="C61" s="28" t="str">
        <f t="shared" si="11"/>
        <v>1440011|274</v>
      </c>
      <c r="D61" s="10">
        <v>1441</v>
      </c>
      <c r="E61" s="10">
        <v>1440011</v>
      </c>
      <c r="F61" s="36" t="str">
        <f t="shared" si="12"/>
        <v>162/2025</v>
      </c>
      <c r="G61" s="10">
        <v>162</v>
      </c>
      <c r="H61" s="10">
        <v>2025</v>
      </c>
      <c r="I61" s="36" t="str">
        <f t="shared" si="13"/>
        <v>10.1</v>
      </c>
      <c r="J61" s="10">
        <v>10</v>
      </c>
      <c r="K61" s="10">
        <v>1</v>
      </c>
      <c r="L61" s="10">
        <v>45347438000189</v>
      </c>
      <c r="M61" s="11" t="s">
        <v>179</v>
      </c>
      <c r="N61" s="10">
        <v>3920</v>
      </c>
      <c r="O61" s="11" t="s">
        <v>70</v>
      </c>
      <c r="P61" s="9">
        <v>46036</v>
      </c>
      <c r="Q61" s="10">
        <v>1</v>
      </c>
      <c r="R61" s="3">
        <v>15829.46</v>
      </c>
      <c r="S61" s="3">
        <v>0</v>
      </c>
      <c r="T61" s="3">
        <v>0</v>
      </c>
      <c r="U61" s="33">
        <f t="shared" si="14"/>
        <v>15829.46</v>
      </c>
      <c r="V61" s="9">
        <f>IF(X61&lt;&gt;"Liquidação Cancelada",VLOOKUP(B61,'BASE DE DADOS OPS'!$B$4:$P$9650,10,FALSE),"Liquidação Cancelada")</f>
        <v>46041</v>
      </c>
      <c r="W61" s="13">
        <f t="shared" si="15"/>
        <v>3</v>
      </c>
      <c r="X61" s="10">
        <f>VLOOKUP(A61,'BASE DE DADOS OPS'!$A$4:$P$9650,12,FALSE)</f>
        <v>274</v>
      </c>
      <c r="Y61" s="4">
        <f>IF(X61&lt;&gt;"Liquidação Cancelada",VLOOKUP(B61,'BASE DE DADOS OPS'!$B$5:$P$9635,12,FALSE),"Liquidação Cancelada")</f>
        <v>15829.46</v>
      </c>
      <c r="Z61" s="4">
        <f>IF(X61&lt;&gt;"Liquidação Cancelada",VLOOKUP(B61,'BASE DE DADOS OPS'!$B$5:$P$9635,14,FALSE),"Liquidação Cancelada")</f>
        <v>759.81</v>
      </c>
      <c r="AA61" s="4">
        <f>IF(X61&lt;&gt;"Liquidação Cancelada",VLOOKUP(B61,'BASE DE DADOS OPS'!$B$5:$P$9635,13,FALSE),"Liquidação Cancelada")</f>
        <v>15069.65</v>
      </c>
      <c r="AB61" s="4">
        <f t="shared" si="16"/>
        <v>15069.65</v>
      </c>
      <c r="AC61" s="3">
        <f t="shared" si="17"/>
        <v>0</v>
      </c>
      <c r="AD61" s="29"/>
    </row>
    <row r="62" spans="1:30" s="23" customFormat="1" ht="24.95" customHeight="1">
      <c r="A62" s="23" t="str">
        <f t="shared" si="9"/>
        <v>1441|1440011|164|2025|7887283000184|3920|6350,08</v>
      </c>
      <c r="B62" s="23" t="str">
        <f t="shared" si="10"/>
        <v>1441|1440011|164|2025|276</v>
      </c>
      <c r="C62" s="28" t="str">
        <f t="shared" si="11"/>
        <v>1440011|276</v>
      </c>
      <c r="D62" s="10">
        <v>1441</v>
      </c>
      <c r="E62" s="10">
        <v>1440011</v>
      </c>
      <c r="F62" s="36" t="str">
        <f t="shared" si="12"/>
        <v>164/2025</v>
      </c>
      <c r="G62" s="10">
        <v>164</v>
      </c>
      <c r="H62" s="10">
        <v>2025</v>
      </c>
      <c r="I62" s="36" t="str">
        <f t="shared" si="13"/>
        <v>10.1</v>
      </c>
      <c r="J62" s="10">
        <v>10</v>
      </c>
      <c r="K62" s="10">
        <v>1</v>
      </c>
      <c r="L62" s="10">
        <v>7887283000184</v>
      </c>
      <c r="M62" s="11" t="s">
        <v>181</v>
      </c>
      <c r="N62" s="10">
        <v>3920</v>
      </c>
      <c r="O62" s="11" t="s">
        <v>70</v>
      </c>
      <c r="P62" s="9">
        <v>46036</v>
      </c>
      <c r="Q62" s="10">
        <v>1</v>
      </c>
      <c r="R62" s="3">
        <v>6350.08</v>
      </c>
      <c r="S62" s="3">
        <v>0</v>
      </c>
      <c r="T62" s="3">
        <v>0</v>
      </c>
      <c r="U62" s="33">
        <f t="shared" si="14"/>
        <v>6350.08</v>
      </c>
      <c r="V62" s="9">
        <f>IF(X62&lt;&gt;"Liquidação Cancelada",VLOOKUP(B62,'BASE DE DADOS OPS'!$B$4:$P$9650,10,FALSE),"Liquidação Cancelada")</f>
        <v>46041</v>
      </c>
      <c r="W62" s="13">
        <f t="shared" si="15"/>
        <v>3</v>
      </c>
      <c r="X62" s="10">
        <f>VLOOKUP(A62,'BASE DE DADOS OPS'!$A$4:$P$9650,12,FALSE)</f>
        <v>276</v>
      </c>
      <c r="Y62" s="4">
        <f>IF(X62&lt;&gt;"Liquidação Cancelada",VLOOKUP(B62,'BASE DE DADOS OPS'!$B$5:$P$9635,12,FALSE),"Liquidação Cancelada")</f>
        <v>6350.08</v>
      </c>
      <c r="Z62" s="4">
        <f>IF(X62&lt;&gt;"Liquidação Cancelada",VLOOKUP(B62,'BASE DE DADOS OPS'!$B$5:$P$9635,14,FALSE),"Liquidação Cancelada")</f>
        <v>304.8</v>
      </c>
      <c r="AA62" s="4">
        <f>IF(X62&lt;&gt;"Liquidação Cancelada",VLOOKUP(B62,'BASE DE DADOS OPS'!$B$5:$P$9635,13,FALSE),"Liquidação Cancelada")</f>
        <v>6045.28</v>
      </c>
      <c r="AB62" s="4">
        <f t="shared" si="16"/>
        <v>6045.28</v>
      </c>
      <c r="AC62" s="3">
        <f t="shared" si="17"/>
        <v>0</v>
      </c>
      <c r="AD62" s="29"/>
    </row>
    <row r="63" spans="1:30" s="23" customFormat="1" ht="24.95" customHeight="1">
      <c r="A63" s="23" t="str">
        <f t="shared" si="9"/>
        <v>1441|1440011|165|2025|9069772000154|3920|17332,26</v>
      </c>
      <c r="B63" s="23" t="str">
        <f t="shared" si="10"/>
        <v>1441|1440011|165|2025|277</v>
      </c>
      <c r="C63" s="28" t="str">
        <f t="shared" si="11"/>
        <v>1440011|277</v>
      </c>
      <c r="D63" s="10">
        <v>1441</v>
      </c>
      <c r="E63" s="10">
        <v>1440011</v>
      </c>
      <c r="F63" s="36" t="str">
        <f t="shared" si="12"/>
        <v>165/2025</v>
      </c>
      <c r="G63" s="10">
        <v>165</v>
      </c>
      <c r="H63" s="10">
        <v>2025</v>
      </c>
      <c r="I63" s="36" t="str">
        <f t="shared" si="13"/>
        <v>10.1</v>
      </c>
      <c r="J63" s="10">
        <v>10</v>
      </c>
      <c r="K63" s="10">
        <v>1</v>
      </c>
      <c r="L63" s="10">
        <v>9069772000154</v>
      </c>
      <c r="M63" s="11" t="s">
        <v>183</v>
      </c>
      <c r="N63" s="10">
        <v>3920</v>
      </c>
      <c r="O63" s="11" t="s">
        <v>70</v>
      </c>
      <c r="P63" s="9">
        <v>46036</v>
      </c>
      <c r="Q63" s="10">
        <v>1</v>
      </c>
      <c r="R63" s="3">
        <v>17332.259999999998</v>
      </c>
      <c r="S63" s="3">
        <v>0</v>
      </c>
      <c r="T63" s="3">
        <v>0</v>
      </c>
      <c r="U63" s="33">
        <f t="shared" si="14"/>
        <v>17332.259999999998</v>
      </c>
      <c r="V63" s="9">
        <f>IF(X63&lt;&gt;"Liquidação Cancelada",VLOOKUP(B63,'BASE DE DADOS OPS'!$B$4:$P$9650,10,FALSE),"Liquidação Cancelada")</f>
        <v>46041</v>
      </c>
      <c r="W63" s="13">
        <f t="shared" si="15"/>
        <v>3</v>
      </c>
      <c r="X63" s="10">
        <f>VLOOKUP(A63,'BASE DE DADOS OPS'!$A$4:$P$9650,12,FALSE)</f>
        <v>277</v>
      </c>
      <c r="Y63" s="4">
        <f>IF(X63&lt;&gt;"Liquidação Cancelada",VLOOKUP(B63,'BASE DE DADOS OPS'!$B$5:$P$9635,12,FALSE),"Liquidação Cancelada")</f>
        <v>17332.260000000002</v>
      </c>
      <c r="Z63" s="4">
        <f>IF(X63&lt;&gt;"Liquidação Cancelada",VLOOKUP(B63,'BASE DE DADOS OPS'!$B$5:$P$9635,14,FALSE),"Liquidação Cancelada")</f>
        <v>831.95</v>
      </c>
      <c r="AA63" s="4">
        <f>IF(X63&lt;&gt;"Liquidação Cancelada",VLOOKUP(B63,'BASE DE DADOS OPS'!$B$5:$P$9635,13,FALSE),"Liquidação Cancelada")</f>
        <v>16500.310000000001</v>
      </c>
      <c r="AB63" s="4">
        <f t="shared" si="16"/>
        <v>16500.310000000001</v>
      </c>
      <c r="AC63" s="3">
        <f t="shared" si="17"/>
        <v>-3.637978807091713E-12</v>
      </c>
      <c r="AD63" s="29"/>
    </row>
    <row r="64" spans="1:30" s="23" customFormat="1" ht="24.95" customHeight="1">
      <c r="A64" s="23" t="str">
        <f t="shared" si="9"/>
        <v>1441|1440011|169|2025|18229133000108|3920|4950,22</v>
      </c>
      <c r="B64" s="23" t="str">
        <f t="shared" si="10"/>
        <v>1441|1440011|169|2025|262</v>
      </c>
      <c r="C64" s="28" t="str">
        <f t="shared" si="11"/>
        <v>1440011|262</v>
      </c>
      <c r="D64" s="10">
        <v>1441</v>
      </c>
      <c r="E64" s="10">
        <v>1440011</v>
      </c>
      <c r="F64" s="36" t="str">
        <f t="shared" si="12"/>
        <v>169/2025</v>
      </c>
      <c r="G64" s="10">
        <v>169</v>
      </c>
      <c r="H64" s="10">
        <v>2025</v>
      </c>
      <c r="I64" s="36" t="str">
        <f t="shared" si="13"/>
        <v>10.1</v>
      </c>
      <c r="J64" s="10">
        <v>10</v>
      </c>
      <c r="K64" s="10">
        <v>1</v>
      </c>
      <c r="L64" s="10">
        <v>18229133000108</v>
      </c>
      <c r="M64" s="11" t="s">
        <v>185</v>
      </c>
      <c r="N64" s="10">
        <v>3920</v>
      </c>
      <c r="O64" s="11" t="s">
        <v>70</v>
      </c>
      <c r="P64" s="9">
        <v>46036</v>
      </c>
      <c r="Q64" s="10">
        <v>1</v>
      </c>
      <c r="R64" s="3">
        <v>4950.22</v>
      </c>
      <c r="S64" s="3">
        <v>0</v>
      </c>
      <c r="T64" s="3">
        <v>0</v>
      </c>
      <c r="U64" s="33">
        <f t="shared" si="14"/>
        <v>4950.22</v>
      </c>
      <c r="V64" s="9">
        <f>IF(X64&lt;&gt;"Liquidação Cancelada",VLOOKUP(B64,'BASE DE DADOS OPS'!$B$4:$P$9650,10,FALSE),"Liquidação Cancelada")</f>
        <v>46041</v>
      </c>
      <c r="W64" s="13">
        <f t="shared" si="15"/>
        <v>3</v>
      </c>
      <c r="X64" s="10">
        <f>VLOOKUP(A64,'BASE DE DADOS OPS'!$A$4:$P$9650,12,FALSE)</f>
        <v>262</v>
      </c>
      <c r="Y64" s="4">
        <f>IF(X64&lt;&gt;"Liquidação Cancelada",VLOOKUP(B64,'BASE DE DADOS OPS'!$B$5:$P$9635,12,FALSE),"Liquidação Cancelada")</f>
        <v>4950.2199999999993</v>
      </c>
      <c r="Z64" s="4">
        <f>IF(X64&lt;&gt;"Liquidação Cancelada",VLOOKUP(B64,'BASE DE DADOS OPS'!$B$5:$P$9635,14,FALSE),"Liquidação Cancelada")</f>
        <v>237.61</v>
      </c>
      <c r="AA64" s="4">
        <f>IF(X64&lt;&gt;"Liquidação Cancelada",VLOOKUP(B64,'BASE DE DADOS OPS'!$B$5:$P$9635,13,FALSE),"Liquidação Cancelada")</f>
        <v>4712.6099999999997</v>
      </c>
      <c r="AB64" s="4">
        <f t="shared" si="16"/>
        <v>4712.6099999999997</v>
      </c>
      <c r="AC64" s="3">
        <f t="shared" si="17"/>
        <v>9.0949470177292824E-13</v>
      </c>
      <c r="AD64" s="29"/>
    </row>
    <row r="65" spans="1:30" s="23" customFormat="1" ht="24.95" customHeight="1">
      <c r="A65" s="23" t="str">
        <f t="shared" si="9"/>
        <v>1441|1440011|175|2025|7353227000160|3920|400553,49</v>
      </c>
      <c r="B65" s="23" t="str">
        <f t="shared" si="10"/>
        <v>1441|1440011|175|2025|265</v>
      </c>
      <c r="C65" s="28" t="str">
        <f t="shared" si="11"/>
        <v>1440011|265</v>
      </c>
      <c r="D65" s="10">
        <v>1441</v>
      </c>
      <c r="E65" s="10">
        <v>1440011</v>
      </c>
      <c r="F65" s="36" t="str">
        <f t="shared" si="12"/>
        <v>175/2025</v>
      </c>
      <c r="G65" s="10">
        <v>175</v>
      </c>
      <c r="H65" s="10">
        <v>2025</v>
      </c>
      <c r="I65" s="36" t="str">
        <f t="shared" si="13"/>
        <v>10.1</v>
      </c>
      <c r="J65" s="10">
        <v>10</v>
      </c>
      <c r="K65" s="10">
        <v>1</v>
      </c>
      <c r="L65" s="10">
        <v>7353227000160</v>
      </c>
      <c r="M65" s="11" t="s">
        <v>187</v>
      </c>
      <c r="N65" s="10">
        <v>3920</v>
      </c>
      <c r="O65" s="11" t="s">
        <v>70</v>
      </c>
      <c r="P65" s="9">
        <v>46036</v>
      </c>
      <c r="Q65" s="10">
        <v>1</v>
      </c>
      <c r="R65" s="3">
        <v>400553.49</v>
      </c>
      <c r="S65" s="3">
        <v>0</v>
      </c>
      <c r="T65" s="3">
        <v>0</v>
      </c>
      <c r="U65" s="33">
        <f t="shared" si="14"/>
        <v>400553.49</v>
      </c>
      <c r="V65" s="9">
        <f>IF(X65&lt;&gt;"Liquidação Cancelada",VLOOKUP(B65,'BASE DE DADOS OPS'!$B$4:$P$9650,10,FALSE),"Liquidação Cancelada")</f>
        <v>46041</v>
      </c>
      <c r="W65" s="13">
        <f t="shared" si="15"/>
        <v>3</v>
      </c>
      <c r="X65" s="10">
        <f>VLOOKUP(A65,'BASE DE DADOS OPS'!$A$4:$P$9650,12,FALSE)</f>
        <v>265</v>
      </c>
      <c r="Y65" s="4">
        <f>IF(X65&lt;&gt;"Liquidação Cancelada",VLOOKUP(B65,'BASE DE DADOS OPS'!$B$5:$P$9635,12,FALSE),"Liquidação Cancelada")</f>
        <v>400553.49</v>
      </c>
      <c r="Z65" s="4">
        <f>IF(X65&lt;&gt;"Liquidação Cancelada",VLOOKUP(B65,'BASE DE DADOS OPS'!$B$5:$P$9635,14,FALSE),"Liquidação Cancelada")</f>
        <v>19226.57</v>
      </c>
      <c r="AA65" s="4">
        <f>IF(X65&lt;&gt;"Liquidação Cancelada",VLOOKUP(B65,'BASE DE DADOS OPS'!$B$5:$P$9635,13,FALSE),"Liquidação Cancelada")</f>
        <v>381326.92</v>
      </c>
      <c r="AB65" s="4">
        <f t="shared" si="16"/>
        <v>381326.92</v>
      </c>
      <c r="AC65" s="3">
        <f t="shared" si="17"/>
        <v>0</v>
      </c>
      <c r="AD65" s="29"/>
    </row>
    <row r="66" spans="1:30" s="23" customFormat="1" ht="24.95" customHeight="1">
      <c r="A66" s="23" t="str">
        <f t="shared" si="9"/>
        <v>1441|1440011|176|2025|8229035000109|3920|185825,65</v>
      </c>
      <c r="B66" s="23" t="str">
        <f t="shared" si="10"/>
        <v>1441|1440011|176|2025|266</v>
      </c>
      <c r="C66" s="28" t="str">
        <f t="shared" si="11"/>
        <v>1440011|266</v>
      </c>
      <c r="D66" s="10">
        <v>1441</v>
      </c>
      <c r="E66" s="10">
        <v>1440011</v>
      </c>
      <c r="F66" s="36" t="str">
        <f t="shared" si="12"/>
        <v>176/2025</v>
      </c>
      <c r="G66" s="10">
        <v>176</v>
      </c>
      <c r="H66" s="10">
        <v>2025</v>
      </c>
      <c r="I66" s="36" t="str">
        <f t="shared" si="13"/>
        <v>10.1</v>
      </c>
      <c r="J66" s="10">
        <v>10</v>
      </c>
      <c r="K66" s="10">
        <v>1</v>
      </c>
      <c r="L66" s="10">
        <v>8229035000109</v>
      </c>
      <c r="M66" s="11" t="s">
        <v>189</v>
      </c>
      <c r="N66" s="10">
        <v>3920</v>
      </c>
      <c r="O66" s="11" t="s">
        <v>70</v>
      </c>
      <c r="P66" s="9">
        <v>46036</v>
      </c>
      <c r="Q66" s="10">
        <v>1</v>
      </c>
      <c r="R66" s="3">
        <v>185825.65</v>
      </c>
      <c r="S66" s="3">
        <v>0</v>
      </c>
      <c r="T66" s="3">
        <v>0</v>
      </c>
      <c r="U66" s="33">
        <f t="shared" si="14"/>
        <v>185825.65</v>
      </c>
      <c r="V66" s="9">
        <f>IF(X66&lt;&gt;"Liquidação Cancelada",VLOOKUP(B66,'BASE DE DADOS OPS'!$B$4:$P$9650,10,FALSE),"Liquidação Cancelada")</f>
        <v>46041</v>
      </c>
      <c r="W66" s="13">
        <f t="shared" si="15"/>
        <v>3</v>
      </c>
      <c r="X66" s="10">
        <f>VLOOKUP(A66,'BASE DE DADOS OPS'!$A$4:$P$9650,12,FALSE)</f>
        <v>266</v>
      </c>
      <c r="Y66" s="4">
        <f>IF(X66&lt;&gt;"Liquidação Cancelada",VLOOKUP(B66,'BASE DE DADOS OPS'!$B$5:$P$9635,12,FALSE),"Liquidação Cancelada")</f>
        <v>185825.65</v>
      </c>
      <c r="Z66" s="4">
        <f>IF(X66&lt;&gt;"Liquidação Cancelada",VLOOKUP(B66,'BASE DE DADOS OPS'!$B$5:$P$9635,14,FALSE),"Liquidação Cancelada")</f>
        <v>8919.6299999999992</v>
      </c>
      <c r="AA66" s="4">
        <f>IF(X66&lt;&gt;"Liquidação Cancelada",VLOOKUP(B66,'BASE DE DADOS OPS'!$B$5:$P$9635,13,FALSE),"Liquidação Cancelada")</f>
        <v>176906.02</v>
      </c>
      <c r="AB66" s="4">
        <f t="shared" si="16"/>
        <v>176906.02</v>
      </c>
      <c r="AC66" s="3">
        <f t="shared" si="17"/>
        <v>0</v>
      </c>
      <c r="AD66" s="29"/>
    </row>
    <row r="67" spans="1:30" s="23" customFormat="1" ht="24.95" customHeight="1">
      <c r="A67" s="23" t="str">
        <f t="shared" si="9"/>
        <v>1441|1440011|180|2025|29412494000101|3920|6315,59</v>
      </c>
      <c r="B67" s="23" t="str">
        <f t="shared" si="10"/>
        <v>1441|1440011|180|2025|263</v>
      </c>
      <c r="C67" s="28" t="str">
        <f t="shared" si="11"/>
        <v>1440011|263</v>
      </c>
      <c r="D67" s="10">
        <v>1441</v>
      </c>
      <c r="E67" s="10">
        <v>1440011</v>
      </c>
      <c r="F67" s="36" t="str">
        <f t="shared" si="12"/>
        <v>180/2025</v>
      </c>
      <c r="G67" s="10">
        <v>180</v>
      </c>
      <c r="H67" s="10">
        <v>2025</v>
      </c>
      <c r="I67" s="36" t="str">
        <f t="shared" si="13"/>
        <v>10.1</v>
      </c>
      <c r="J67" s="10">
        <v>10</v>
      </c>
      <c r="K67" s="10">
        <v>1</v>
      </c>
      <c r="L67" s="10">
        <v>29412494000101</v>
      </c>
      <c r="M67" s="11" t="s">
        <v>191</v>
      </c>
      <c r="N67" s="10">
        <v>3920</v>
      </c>
      <c r="O67" s="11" t="s">
        <v>70</v>
      </c>
      <c r="P67" s="9">
        <v>46036</v>
      </c>
      <c r="Q67" s="10">
        <v>1</v>
      </c>
      <c r="R67" s="3">
        <v>6315.59</v>
      </c>
      <c r="S67" s="3">
        <v>0</v>
      </c>
      <c r="T67" s="3">
        <v>0</v>
      </c>
      <c r="U67" s="33">
        <f t="shared" si="14"/>
        <v>6315.59</v>
      </c>
      <c r="V67" s="9">
        <f>IF(X67&lt;&gt;"Liquidação Cancelada",VLOOKUP(B67,'BASE DE DADOS OPS'!$B$4:$P$9650,10,FALSE),"Liquidação Cancelada")</f>
        <v>46041</v>
      </c>
      <c r="W67" s="13">
        <f t="shared" si="15"/>
        <v>3</v>
      </c>
      <c r="X67" s="10">
        <f>VLOOKUP(A67,'BASE DE DADOS OPS'!$A$4:$P$9650,12,FALSE)</f>
        <v>263</v>
      </c>
      <c r="Y67" s="4">
        <f>IF(X67&lt;&gt;"Liquidação Cancelada",VLOOKUP(B67,'BASE DE DADOS OPS'!$B$5:$P$9635,12,FALSE),"Liquidação Cancelada")</f>
        <v>6315.5899999999992</v>
      </c>
      <c r="Z67" s="4">
        <f>IF(X67&lt;&gt;"Liquidação Cancelada",VLOOKUP(B67,'BASE DE DADOS OPS'!$B$5:$P$9635,14,FALSE),"Liquidação Cancelada")</f>
        <v>303.14999999999998</v>
      </c>
      <c r="AA67" s="4">
        <f>IF(X67&lt;&gt;"Liquidação Cancelada",VLOOKUP(B67,'BASE DE DADOS OPS'!$B$5:$P$9635,13,FALSE),"Liquidação Cancelada")</f>
        <v>6012.44</v>
      </c>
      <c r="AB67" s="4">
        <f t="shared" si="16"/>
        <v>6012.44</v>
      </c>
      <c r="AC67" s="3">
        <f t="shared" si="17"/>
        <v>9.0949470177292824E-13</v>
      </c>
      <c r="AD67" s="29"/>
    </row>
    <row r="68" spans="1:30" s="23" customFormat="1" ht="24.95" customHeight="1">
      <c r="A68" s="23" t="str">
        <f t="shared" si="9"/>
        <v>1441|1440011|186|2025|38133478000162|3920|11434,85</v>
      </c>
      <c r="B68" s="23" t="str">
        <f t="shared" si="10"/>
        <v>1441|1440011|186|2025|264</v>
      </c>
      <c r="C68" s="28" t="str">
        <f t="shared" si="11"/>
        <v>1440011|264</v>
      </c>
      <c r="D68" s="10">
        <v>1441</v>
      </c>
      <c r="E68" s="10">
        <v>1440011</v>
      </c>
      <c r="F68" s="36" t="str">
        <f t="shared" si="12"/>
        <v>186/2025</v>
      </c>
      <c r="G68" s="10">
        <v>186</v>
      </c>
      <c r="H68" s="10">
        <v>2025</v>
      </c>
      <c r="I68" s="36" t="str">
        <f t="shared" si="13"/>
        <v>10.1</v>
      </c>
      <c r="J68" s="10">
        <v>10</v>
      </c>
      <c r="K68" s="10">
        <v>1</v>
      </c>
      <c r="L68" s="10">
        <v>38133478000162</v>
      </c>
      <c r="M68" s="11" t="s">
        <v>193</v>
      </c>
      <c r="N68" s="10">
        <v>3920</v>
      </c>
      <c r="O68" s="11" t="s">
        <v>70</v>
      </c>
      <c r="P68" s="9">
        <v>46036</v>
      </c>
      <c r="Q68" s="10">
        <v>1</v>
      </c>
      <c r="R68" s="3">
        <v>11434.85</v>
      </c>
      <c r="S68" s="3">
        <v>0</v>
      </c>
      <c r="T68" s="3">
        <v>0</v>
      </c>
      <c r="U68" s="33">
        <f t="shared" si="14"/>
        <v>11434.85</v>
      </c>
      <c r="V68" s="9">
        <f>IF(X68&lt;&gt;"Liquidação Cancelada",VLOOKUP(B68,'BASE DE DADOS OPS'!$B$4:$P$9650,10,FALSE),"Liquidação Cancelada")</f>
        <v>46041</v>
      </c>
      <c r="W68" s="13">
        <f t="shared" si="15"/>
        <v>3</v>
      </c>
      <c r="X68" s="10">
        <f>VLOOKUP(A68,'BASE DE DADOS OPS'!$A$4:$P$9650,12,FALSE)</f>
        <v>264</v>
      </c>
      <c r="Y68" s="4">
        <f>IF(X68&lt;&gt;"Liquidação Cancelada",VLOOKUP(B68,'BASE DE DADOS OPS'!$B$5:$P$9635,12,FALSE),"Liquidação Cancelada")</f>
        <v>11434.85</v>
      </c>
      <c r="Z68" s="4">
        <f>IF(X68&lt;&gt;"Liquidação Cancelada",VLOOKUP(B68,'BASE DE DADOS OPS'!$B$5:$P$9635,14,FALSE),"Liquidação Cancelada")</f>
        <v>548.87</v>
      </c>
      <c r="AA68" s="4">
        <f>IF(X68&lt;&gt;"Liquidação Cancelada",VLOOKUP(B68,'BASE DE DADOS OPS'!$B$5:$P$9635,13,FALSE),"Liquidação Cancelada")</f>
        <v>10885.98</v>
      </c>
      <c r="AB68" s="4">
        <f t="shared" si="16"/>
        <v>10885.98</v>
      </c>
      <c r="AC68" s="3">
        <f t="shared" si="17"/>
        <v>0</v>
      </c>
      <c r="AD68" s="29"/>
    </row>
    <row r="69" spans="1:30" s="23" customFormat="1" ht="24.95" customHeight="1">
      <c r="A69" s="23" t="str">
        <f t="shared" ref="A69:A100" si="18">D69&amp;"|"&amp;E69&amp;"|"&amp;G69&amp;"|"&amp;H69&amp;"|"&amp;L69&amp;"|"&amp;N69&amp;"|"&amp;U69</f>
        <v>1441|1440011|189|2025|16636540000104|4003|2473,85</v>
      </c>
      <c r="B69" s="23" t="str">
        <f t="shared" ref="B69:B100" si="19">D69&amp;"|"&amp;E69&amp;"|"&amp;G69&amp;"|"&amp;H69&amp;"|"&amp;X69</f>
        <v>1441|1440011|189|2025|151</v>
      </c>
      <c r="C69" s="28" t="str">
        <f t="shared" ref="C69:C100" si="20">E69&amp;"|"&amp;X69</f>
        <v>1440011|151</v>
      </c>
      <c r="D69" s="10">
        <v>1441</v>
      </c>
      <c r="E69" s="10">
        <v>1440011</v>
      </c>
      <c r="F69" s="36" t="str">
        <f t="shared" ref="F69:F100" si="21">G69&amp;"/"&amp;H69</f>
        <v>189/2025</v>
      </c>
      <c r="G69" s="10">
        <v>189</v>
      </c>
      <c r="H69" s="10">
        <v>2025</v>
      </c>
      <c r="I69" s="36" t="str">
        <f t="shared" ref="I69:I100" si="22">J69&amp;"."&amp;K69</f>
        <v>10.1</v>
      </c>
      <c r="J69" s="10">
        <v>10</v>
      </c>
      <c r="K69" s="10">
        <v>1</v>
      </c>
      <c r="L69" s="10">
        <v>16636540000104</v>
      </c>
      <c r="M69" s="11" t="s">
        <v>195</v>
      </c>
      <c r="N69" s="10">
        <v>4003</v>
      </c>
      <c r="O69" s="11" t="s">
        <v>196</v>
      </c>
      <c r="P69" s="9">
        <v>46036</v>
      </c>
      <c r="Q69" s="10">
        <v>1</v>
      </c>
      <c r="R69" s="3">
        <v>2473.85</v>
      </c>
      <c r="S69" s="3">
        <v>0</v>
      </c>
      <c r="T69" s="3">
        <v>0</v>
      </c>
      <c r="U69" s="33">
        <f t="shared" ref="U69:U100" si="23">R69-S69-T69</f>
        <v>2473.85</v>
      </c>
      <c r="V69" s="9">
        <f>IF(X69&lt;&gt;"Liquidação Cancelada",VLOOKUP(B69,'BASE DE DADOS OPS'!$B$4:$P$9650,10,FALSE),"Liquidação Cancelada")</f>
        <v>46036</v>
      </c>
      <c r="W69" s="13">
        <f t="shared" ref="W69:W100" si="24">IF(X69&lt;&gt;"Liquidação Cancelada",IF(ISBLANK(V69),"AGUARDANDO PAGAMENTO",NETWORKDAYS(P69,V69)-1),"Liquidação Cancelada")</f>
        <v>0</v>
      </c>
      <c r="X69" s="10">
        <f>VLOOKUP(A69,'BASE DE DADOS OPS'!$A$4:$P$9650,12,FALSE)</f>
        <v>151</v>
      </c>
      <c r="Y69" s="4">
        <f>IF(X69&lt;&gt;"Liquidação Cancelada",VLOOKUP(B69,'BASE DE DADOS OPS'!$B$5:$P$9635,12,FALSE),"Liquidação Cancelada")</f>
        <v>2473.85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2473.85</v>
      </c>
      <c r="AB69" s="4">
        <f t="shared" ref="AB69:AB100" si="25">IF(X69&lt;&gt;"Liquidação Cancelada",Y69-Z69,"Liquidação Cancelada")</f>
        <v>2473.85</v>
      </c>
      <c r="AC69" s="3">
        <f t="shared" ref="AC69:AC100" si="26">IF(X69&lt;&gt;"Liquidação Cancelada",(AA69-AB69)+(U69-Z69-AB69),"Liquidação Cancelada")</f>
        <v>0</v>
      </c>
      <c r="AD69" s="29"/>
    </row>
    <row r="70" spans="1:30" s="23" customFormat="1" ht="24.95" customHeight="1">
      <c r="A70" s="23" t="str">
        <f t="shared" si="18"/>
        <v>1441|1440011|193|2025|26385765000180|3920|37870,77</v>
      </c>
      <c r="B70" s="23" t="str">
        <f t="shared" si="19"/>
        <v>1441|1440011|193|2025|267</v>
      </c>
      <c r="C70" s="28" t="str">
        <f t="shared" si="20"/>
        <v>1440011|267</v>
      </c>
      <c r="D70" s="10">
        <v>1441</v>
      </c>
      <c r="E70" s="10">
        <v>1440011</v>
      </c>
      <c r="F70" s="36" t="str">
        <f t="shared" si="21"/>
        <v>193/2025</v>
      </c>
      <c r="G70" s="10">
        <v>193</v>
      </c>
      <c r="H70" s="10">
        <v>2025</v>
      </c>
      <c r="I70" s="36" t="str">
        <f t="shared" si="22"/>
        <v>10.1</v>
      </c>
      <c r="J70" s="10">
        <v>10</v>
      </c>
      <c r="K70" s="10">
        <v>1</v>
      </c>
      <c r="L70" s="10">
        <v>26385765000180</v>
      </c>
      <c r="M70" s="11" t="s">
        <v>198</v>
      </c>
      <c r="N70" s="10">
        <v>3920</v>
      </c>
      <c r="O70" s="11" t="s">
        <v>70</v>
      </c>
      <c r="P70" s="9">
        <v>46036</v>
      </c>
      <c r="Q70" s="10">
        <v>1</v>
      </c>
      <c r="R70" s="3">
        <v>37870.769999999997</v>
      </c>
      <c r="S70" s="3">
        <v>0</v>
      </c>
      <c r="T70" s="3">
        <v>0</v>
      </c>
      <c r="U70" s="33">
        <f t="shared" si="23"/>
        <v>37870.769999999997</v>
      </c>
      <c r="V70" s="9">
        <f>IF(X70&lt;&gt;"Liquidação Cancelada",VLOOKUP(B70,'BASE DE DADOS OPS'!$B$4:$P$9650,10,FALSE),"Liquidação Cancelada")</f>
        <v>46041</v>
      </c>
      <c r="W70" s="13">
        <f t="shared" si="24"/>
        <v>3</v>
      </c>
      <c r="X70" s="10">
        <f>VLOOKUP(A70,'BASE DE DADOS OPS'!$A$4:$P$9650,12,FALSE)</f>
        <v>267</v>
      </c>
      <c r="Y70" s="4">
        <f>IF(X70&lt;&gt;"Liquidação Cancelada",VLOOKUP(B70,'BASE DE DADOS OPS'!$B$5:$P$9635,12,FALSE),"Liquidação Cancelada")</f>
        <v>37870.770000000004</v>
      </c>
      <c r="Z70" s="4">
        <f>IF(X70&lt;&gt;"Liquidação Cancelada",VLOOKUP(B70,'BASE DE DADOS OPS'!$B$5:$P$9635,14,FALSE),"Liquidação Cancelada")</f>
        <v>1817.8</v>
      </c>
      <c r="AA70" s="4">
        <f>IF(X70&lt;&gt;"Liquidação Cancelada",VLOOKUP(B70,'BASE DE DADOS OPS'!$B$5:$P$9635,13,FALSE),"Liquidação Cancelada")</f>
        <v>36052.97</v>
      </c>
      <c r="AB70" s="4">
        <f t="shared" si="25"/>
        <v>36052.97</v>
      </c>
      <c r="AC70" s="3">
        <f t="shared" si="26"/>
        <v>-7.2759576141834259E-12</v>
      </c>
      <c r="AD70" s="29"/>
    </row>
    <row r="71" spans="1:30" s="23" customFormat="1" ht="24.95" customHeight="1">
      <c r="A71" s="23" t="str">
        <f t="shared" si="18"/>
        <v>1441|1440011|195|2025|9264396000159|3920|4094,61</v>
      </c>
      <c r="B71" s="23" t="str">
        <f t="shared" si="19"/>
        <v>1441|1440011|195|2025|271</v>
      </c>
      <c r="C71" s="28" t="str">
        <f t="shared" si="20"/>
        <v>1440011|271</v>
      </c>
      <c r="D71" s="10">
        <v>1441</v>
      </c>
      <c r="E71" s="10">
        <v>1440011</v>
      </c>
      <c r="F71" s="36" t="str">
        <f t="shared" si="21"/>
        <v>195/2025</v>
      </c>
      <c r="G71" s="10">
        <v>195</v>
      </c>
      <c r="H71" s="10">
        <v>2025</v>
      </c>
      <c r="I71" s="36" t="str">
        <f t="shared" si="22"/>
        <v>10.1</v>
      </c>
      <c r="J71" s="10">
        <v>10</v>
      </c>
      <c r="K71" s="10">
        <v>1</v>
      </c>
      <c r="L71" s="10">
        <v>9264396000159</v>
      </c>
      <c r="M71" s="11" t="s">
        <v>200</v>
      </c>
      <c r="N71" s="10">
        <v>3920</v>
      </c>
      <c r="O71" s="11" t="s">
        <v>70</v>
      </c>
      <c r="P71" s="9">
        <v>46036</v>
      </c>
      <c r="Q71" s="10">
        <v>1</v>
      </c>
      <c r="R71" s="3">
        <v>4094.61</v>
      </c>
      <c r="S71" s="3">
        <v>0</v>
      </c>
      <c r="T71" s="3">
        <v>0</v>
      </c>
      <c r="U71" s="33">
        <f t="shared" si="23"/>
        <v>4094.61</v>
      </c>
      <c r="V71" s="9">
        <f>IF(X71&lt;&gt;"Liquidação Cancelada",VLOOKUP(B71,'BASE DE DADOS OPS'!$B$4:$P$9650,10,FALSE),"Liquidação Cancelada")</f>
        <v>46041</v>
      </c>
      <c r="W71" s="13">
        <f t="shared" si="24"/>
        <v>3</v>
      </c>
      <c r="X71" s="10">
        <f>VLOOKUP(A71,'BASE DE DADOS OPS'!$A$4:$P$9650,12,FALSE)</f>
        <v>271</v>
      </c>
      <c r="Y71" s="4">
        <f>IF(X71&lt;&gt;"Liquidação Cancelada",VLOOKUP(B71,'BASE DE DADOS OPS'!$B$5:$P$9635,12,FALSE),"Liquidação Cancelada")</f>
        <v>4094.61</v>
      </c>
      <c r="Z71" s="4">
        <f>IF(X71&lt;&gt;"Liquidação Cancelada",VLOOKUP(B71,'BASE DE DADOS OPS'!$B$5:$P$9635,14,FALSE),"Liquidação Cancelada")</f>
        <v>196.54</v>
      </c>
      <c r="AA71" s="4">
        <f>IF(X71&lt;&gt;"Liquidação Cancelada",VLOOKUP(B71,'BASE DE DADOS OPS'!$B$5:$P$9635,13,FALSE),"Liquidação Cancelada")</f>
        <v>3898.07</v>
      </c>
      <c r="AB71" s="4">
        <f t="shared" si="25"/>
        <v>3898.07</v>
      </c>
      <c r="AC71" s="3">
        <f t="shared" si="26"/>
        <v>0</v>
      </c>
      <c r="AD71" s="29"/>
    </row>
    <row r="72" spans="1:30" s="23" customFormat="1" ht="24.95" customHeight="1">
      <c r="A72" s="23" t="str">
        <f t="shared" si="18"/>
        <v>1441|1440011|196|2025|28771161000106|3920|5316,76</v>
      </c>
      <c r="B72" s="23" t="str">
        <f t="shared" si="19"/>
        <v>1441|1440011|196|2025|273</v>
      </c>
      <c r="C72" s="28" t="str">
        <f t="shared" si="20"/>
        <v>1440011|273</v>
      </c>
      <c r="D72" s="10">
        <v>1441</v>
      </c>
      <c r="E72" s="10">
        <v>1440011</v>
      </c>
      <c r="F72" s="36" t="str">
        <f t="shared" si="21"/>
        <v>196/2025</v>
      </c>
      <c r="G72" s="10">
        <v>196</v>
      </c>
      <c r="H72" s="10">
        <v>2025</v>
      </c>
      <c r="I72" s="36" t="str">
        <f t="shared" si="22"/>
        <v>10.1</v>
      </c>
      <c r="J72" s="10">
        <v>10</v>
      </c>
      <c r="K72" s="10">
        <v>1</v>
      </c>
      <c r="L72" s="10">
        <v>28771161000106</v>
      </c>
      <c r="M72" s="11" t="s">
        <v>202</v>
      </c>
      <c r="N72" s="10">
        <v>3920</v>
      </c>
      <c r="O72" s="11" t="s">
        <v>70</v>
      </c>
      <c r="P72" s="9">
        <v>46036</v>
      </c>
      <c r="Q72" s="10">
        <v>1</v>
      </c>
      <c r="R72" s="3">
        <v>5316.76</v>
      </c>
      <c r="S72" s="3">
        <v>0</v>
      </c>
      <c r="T72" s="3">
        <v>0</v>
      </c>
      <c r="U72" s="33">
        <f t="shared" si="23"/>
        <v>5316.76</v>
      </c>
      <c r="V72" s="9">
        <f>IF(X72&lt;&gt;"Liquidação Cancelada",VLOOKUP(B72,'BASE DE DADOS OPS'!$B$4:$P$9650,10,FALSE),"Liquidação Cancelada")</f>
        <v>46041</v>
      </c>
      <c r="W72" s="13">
        <f t="shared" si="24"/>
        <v>3</v>
      </c>
      <c r="X72" s="10">
        <f>VLOOKUP(A72,'BASE DE DADOS OPS'!$A$4:$P$9650,12,FALSE)</f>
        <v>273</v>
      </c>
      <c r="Y72" s="4">
        <f>IF(X72&lt;&gt;"Liquidação Cancelada",VLOOKUP(B72,'BASE DE DADOS OPS'!$B$5:$P$9635,12,FALSE),"Liquidação Cancelada")</f>
        <v>5316.76</v>
      </c>
      <c r="Z72" s="4">
        <f>IF(X72&lt;&gt;"Liquidação Cancelada",VLOOKUP(B72,'BASE DE DADOS OPS'!$B$5:$P$9635,14,FALSE),"Liquidação Cancelada")</f>
        <v>255.2</v>
      </c>
      <c r="AA72" s="4">
        <f>IF(X72&lt;&gt;"Liquidação Cancelada",VLOOKUP(B72,'BASE DE DADOS OPS'!$B$5:$P$9635,13,FALSE),"Liquidação Cancelada")</f>
        <v>5061.5600000000004</v>
      </c>
      <c r="AB72" s="4">
        <f t="shared" si="25"/>
        <v>5061.5600000000004</v>
      </c>
      <c r="AC72" s="3">
        <f t="shared" si="26"/>
        <v>0</v>
      </c>
      <c r="AD72" s="29"/>
    </row>
    <row r="73" spans="1:30" s="23" customFormat="1" ht="24.95" customHeight="1">
      <c r="A73" s="23" t="str">
        <f t="shared" si="18"/>
        <v>1441|1440011|197|2025|5845088000166|3920|30603,62</v>
      </c>
      <c r="B73" s="23" t="str">
        <f t="shared" si="19"/>
        <v>1441|1440011|197|2025|394</v>
      </c>
      <c r="C73" s="28" t="str">
        <f t="shared" si="20"/>
        <v>1440011|394</v>
      </c>
      <c r="D73" s="10">
        <v>1441</v>
      </c>
      <c r="E73" s="10">
        <v>1440011</v>
      </c>
      <c r="F73" s="36" t="str">
        <f t="shared" si="21"/>
        <v>197/2025</v>
      </c>
      <c r="G73" s="10">
        <v>197</v>
      </c>
      <c r="H73" s="10">
        <v>2025</v>
      </c>
      <c r="I73" s="36" t="str">
        <f t="shared" si="22"/>
        <v>10.1</v>
      </c>
      <c r="J73" s="10">
        <v>10</v>
      </c>
      <c r="K73" s="10">
        <v>1</v>
      </c>
      <c r="L73" s="10">
        <v>5845088000166</v>
      </c>
      <c r="M73" s="11" t="s">
        <v>204</v>
      </c>
      <c r="N73" s="10">
        <v>3920</v>
      </c>
      <c r="O73" s="11" t="s">
        <v>70</v>
      </c>
      <c r="P73" s="9">
        <v>46036</v>
      </c>
      <c r="Q73" s="10">
        <v>1</v>
      </c>
      <c r="R73" s="3">
        <v>30603.62</v>
      </c>
      <c r="S73" s="3">
        <v>0</v>
      </c>
      <c r="T73" s="3">
        <v>0</v>
      </c>
      <c r="U73" s="33">
        <f t="shared" si="23"/>
        <v>30603.62</v>
      </c>
      <c r="V73" s="9">
        <f>IF(X73&lt;&gt;"Liquidação Cancelada",VLOOKUP(B73,'BASE DE DADOS OPS'!$B$4:$P$9650,10,FALSE),"Liquidação Cancelada")</f>
        <v>46044</v>
      </c>
      <c r="W73" s="13">
        <f t="shared" si="24"/>
        <v>6</v>
      </c>
      <c r="X73" s="10">
        <f>VLOOKUP(A73,'BASE DE DADOS OPS'!$A$4:$P$9650,12,FALSE)</f>
        <v>394</v>
      </c>
      <c r="Y73" s="4">
        <f>IF(X73&lt;&gt;"Liquidação Cancelada",VLOOKUP(B73,'BASE DE DADOS OPS'!$B$5:$P$9635,12,FALSE),"Liquidação Cancelada")</f>
        <v>30603.620000000003</v>
      </c>
      <c r="Z73" s="4">
        <f>IF(X73&lt;&gt;"Liquidação Cancelada",VLOOKUP(B73,'BASE DE DADOS OPS'!$B$5:$P$9635,14,FALSE),"Liquidação Cancelada")</f>
        <v>734.49</v>
      </c>
      <c r="AA73" s="4">
        <f>IF(X73&lt;&gt;"Liquidação Cancelada",VLOOKUP(B73,'BASE DE DADOS OPS'!$B$5:$P$9635,13,FALSE),"Liquidação Cancelada")</f>
        <v>29869.13</v>
      </c>
      <c r="AB73" s="4">
        <f t="shared" si="25"/>
        <v>29869.13</v>
      </c>
      <c r="AC73" s="3">
        <f t="shared" si="26"/>
        <v>-3.637978807091713E-12</v>
      </c>
      <c r="AD73" s="85" t="s">
        <v>119</v>
      </c>
    </row>
    <row r="74" spans="1:30" s="23" customFormat="1" ht="24.95" customHeight="1">
      <c r="A74" s="23" t="str">
        <f t="shared" si="18"/>
        <v>1441|1440011|200|2025|35502073000166|3920|10267,32</v>
      </c>
      <c r="B74" s="23" t="str">
        <f t="shared" si="19"/>
        <v>1441|1440011|200|2025|287</v>
      </c>
      <c r="C74" s="28" t="str">
        <f t="shared" si="20"/>
        <v>1440011|287</v>
      </c>
      <c r="D74" s="10">
        <v>1441</v>
      </c>
      <c r="E74" s="10">
        <v>1440011</v>
      </c>
      <c r="F74" s="36" t="str">
        <f t="shared" si="21"/>
        <v>200/2025</v>
      </c>
      <c r="G74" s="10">
        <v>200</v>
      </c>
      <c r="H74" s="10">
        <v>2025</v>
      </c>
      <c r="I74" s="36" t="str">
        <f t="shared" si="22"/>
        <v>10.1</v>
      </c>
      <c r="J74" s="10">
        <v>10</v>
      </c>
      <c r="K74" s="10">
        <v>1</v>
      </c>
      <c r="L74" s="10">
        <v>35502073000166</v>
      </c>
      <c r="M74" s="11" t="s">
        <v>206</v>
      </c>
      <c r="N74" s="10">
        <v>3920</v>
      </c>
      <c r="O74" s="11" t="s">
        <v>70</v>
      </c>
      <c r="P74" s="9">
        <v>46036</v>
      </c>
      <c r="Q74" s="10">
        <v>1</v>
      </c>
      <c r="R74" s="3">
        <v>10267.32</v>
      </c>
      <c r="S74" s="3">
        <v>0</v>
      </c>
      <c r="T74" s="3">
        <v>0</v>
      </c>
      <c r="U74" s="33">
        <f t="shared" si="23"/>
        <v>10267.32</v>
      </c>
      <c r="V74" s="9">
        <f>IF(X74&lt;&gt;"Liquidação Cancelada",VLOOKUP(B74,'BASE DE DADOS OPS'!$B$4:$P$9650,10,FALSE),"Liquidação Cancelada")</f>
        <v>46042</v>
      </c>
      <c r="W74" s="13">
        <f t="shared" si="24"/>
        <v>4</v>
      </c>
      <c r="X74" s="10">
        <f>VLOOKUP(A74,'BASE DE DADOS OPS'!$A$4:$P$9650,12,FALSE)</f>
        <v>287</v>
      </c>
      <c r="Y74" s="4">
        <f>IF(X74&lt;&gt;"Liquidação Cancelada",VLOOKUP(B74,'BASE DE DADOS OPS'!$B$5:$P$9635,12,FALSE),"Liquidação Cancelada")</f>
        <v>10267.32</v>
      </c>
      <c r="Z74" s="4">
        <f>IF(X74&lt;&gt;"Liquidação Cancelada",VLOOKUP(B74,'BASE DE DADOS OPS'!$B$5:$P$9635,14,FALSE),"Liquidação Cancelada")</f>
        <v>492.83</v>
      </c>
      <c r="AA74" s="4">
        <f>IF(X74&lt;&gt;"Liquidação Cancelada",VLOOKUP(B74,'BASE DE DADOS OPS'!$B$5:$P$9635,13,FALSE),"Liquidação Cancelada")</f>
        <v>9774.49</v>
      </c>
      <c r="AB74" s="4">
        <f t="shared" si="25"/>
        <v>9774.49</v>
      </c>
      <c r="AC74" s="3">
        <f t="shared" si="26"/>
        <v>0</v>
      </c>
      <c r="AD74" s="29"/>
    </row>
    <row r="75" spans="1:30" s="23" customFormat="1" ht="24.95" customHeight="1">
      <c r="A75" s="23" t="str">
        <f t="shared" si="18"/>
        <v>1441|1440011|204|2025|16636540000104|4003|37178</v>
      </c>
      <c r="B75" s="23" t="str">
        <f t="shared" si="19"/>
        <v>1441|1440011|204|2025|152</v>
      </c>
      <c r="C75" s="28" t="str">
        <f t="shared" si="20"/>
        <v>1440011|152</v>
      </c>
      <c r="D75" s="10">
        <v>1441</v>
      </c>
      <c r="E75" s="10">
        <v>1440011</v>
      </c>
      <c r="F75" s="36" t="str">
        <f t="shared" si="21"/>
        <v>204/2025</v>
      </c>
      <c r="G75" s="10">
        <v>204</v>
      </c>
      <c r="H75" s="10">
        <v>2025</v>
      </c>
      <c r="I75" s="36" t="str">
        <f t="shared" si="22"/>
        <v>10.1</v>
      </c>
      <c r="J75" s="10">
        <v>10</v>
      </c>
      <c r="K75" s="10">
        <v>1</v>
      </c>
      <c r="L75" s="10">
        <v>16636540000104</v>
      </c>
      <c r="M75" s="11" t="s">
        <v>195</v>
      </c>
      <c r="N75" s="10">
        <v>4003</v>
      </c>
      <c r="O75" s="11" t="s">
        <v>196</v>
      </c>
      <c r="P75" s="9">
        <v>46036</v>
      </c>
      <c r="Q75" s="10">
        <v>1</v>
      </c>
      <c r="R75" s="3">
        <v>37178</v>
      </c>
      <c r="S75" s="3">
        <v>0</v>
      </c>
      <c r="T75" s="3">
        <v>0</v>
      </c>
      <c r="U75" s="33">
        <f t="shared" si="23"/>
        <v>37178</v>
      </c>
      <c r="V75" s="9">
        <f>IF(X75&lt;&gt;"Liquidação Cancelada",VLOOKUP(B75,'BASE DE DADOS OPS'!$B$4:$P$9650,10,FALSE),"Liquidação Cancelada")</f>
        <v>46036</v>
      </c>
      <c r="W75" s="13">
        <f t="shared" si="24"/>
        <v>0</v>
      </c>
      <c r="X75" s="10">
        <f>VLOOKUP(A75,'BASE DE DADOS OPS'!$A$4:$P$9650,12,FALSE)</f>
        <v>152</v>
      </c>
      <c r="Y75" s="4">
        <f>IF(X75&lt;&gt;"Liquidação Cancelada",VLOOKUP(B75,'BASE DE DADOS OPS'!$B$5:$P$9635,12,FALSE),"Liquidação Cancelada")</f>
        <v>37178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37178</v>
      </c>
      <c r="AB75" s="4">
        <f t="shared" si="25"/>
        <v>37178</v>
      </c>
      <c r="AC75" s="3">
        <f t="shared" si="26"/>
        <v>0</v>
      </c>
      <c r="AD75" s="29"/>
    </row>
    <row r="76" spans="1:30" s="23" customFormat="1" ht="24.95" customHeight="1">
      <c r="A76" s="23" t="str">
        <f t="shared" si="18"/>
        <v>1441|1440011|207|2025|5381960000162|3921|11563,03</v>
      </c>
      <c r="B76" s="23" t="str">
        <f t="shared" si="19"/>
        <v>1441|1440011|207|2025|167</v>
      </c>
      <c r="C76" s="28" t="str">
        <f t="shared" si="20"/>
        <v>1440011|167</v>
      </c>
      <c r="D76" s="10">
        <v>1441</v>
      </c>
      <c r="E76" s="10">
        <v>1440011</v>
      </c>
      <c r="F76" s="36" t="str">
        <f t="shared" si="21"/>
        <v>207/2025</v>
      </c>
      <c r="G76" s="10">
        <v>207</v>
      </c>
      <c r="H76" s="10">
        <v>2025</v>
      </c>
      <c r="I76" s="36" t="str">
        <f t="shared" si="22"/>
        <v>10.1</v>
      </c>
      <c r="J76" s="10">
        <v>10</v>
      </c>
      <c r="K76" s="10">
        <v>1</v>
      </c>
      <c r="L76" s="10">
        <v>5381960000162</v>
      </c>
      <c r="M76" s="11" t="s">
        <v>209</v>
      </c>
      <c r="N76" s="10">
        <v>3921</v>
      </c>
      <c r="O76" s="11" t="s">
        <v>79</v>
      </c>
      <c r="P76" s="9">
        <v>46036</v>
      </c>
      <c r="Q76" s="10">
        <v>1</v>
      </c>
      <c r="R76" s="3">
        <v>12099.02</v>
      </c>
      <c r="S76" s="3">
        <v>535.99</v>
      </c>
      <c r="T76" s="3">
        <v>0</v>
      </c>
      <c r="U76" s="33">
        <f t="shared" si="23"/>
        <v>11563.03</v>
      </c>
      <c r="V76" s="9">
        <f>IF(X76&lt;&gt;"Liquidação Cancelada",VLOOKUP(B76,'BASE DE DADOS OPS'!$B$4:$P$9650,10,FALSE),"Liquidação Cancelada")</f>
        <v>46037</v>
      </c>
      <c r="W76" s="13">
        <f t="shared" si="24"/>
        <v>1</v>
      </c>
      <c r="X76" s="10">
        <f>VLOOKUP(A76,'BASE DE DADOS OPS'!$A$4:$P$9650,12,FALSE)</f>
        <v>167</v>
      </c>
      <c r="Y76" s="4">
        <f>IF(X76&lt;&gt;"Liquidação Cancelada",VLOOKUP(B76,'BASE DE DADOS OPS'!$B$5:$P$9635,12,FALSE),"Liquidação Cancelada")</f>
        <v>11563.03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11563.03</v>
      </c>
      <c r="AB76" s="4">
        <f t="shared" si="25"/>
        <v>11563.03</v>
      </c>
      <c r="AC76" s="3">
        <f t="shared" si="26"/>
        <v>0</v>
      </c>
      <c r="AD76" s="29"/>
    </row>
    <row r="77" spans="1:30" s="23" customFormat="1" ht="24.95" customHeight="1">
      <c r="A77" s="23" t="str">
        <f t="shared" si="18"/>
        <v>1441|1440011|220|2025|28309420000173|3921|622,86</v>
      </c>
      <c r="B77" s="23" t="str">
        <f t="shared" si="19"/>
        <v>1441|1440011|220|2025|149</v>
      </c>
      <c r="C77" s="28" t="str">
        <f t="shared" si="20"/>
        <v>1440011|149</v>
      </c>
      <c r="D77" s="10">
        <v>1441</v>
      </c>
      <c r="E77" s="10">
        <v>1440011</v>
      </c>
      <c r="F77" s="36" t="str">
        <f t="shared" si="21"/>
        <v>220/2025</v>
      </c>
      <c r="G77" s="10">
        <v>220</v>
      </c>
      <c r="H77" s="10">
        <v>2025</v>
      </c>
      <c r="I77" s="36" t="str">
        <f t="shared" si="22"/>
        <v>10.1</v>
      </c>
      <c r="J77" s="10">
        <v>10</v>
      </c>
      <c r="K77" s="10">
        <v>1</v>
      </c>
      <c r="L77" s="10">
        <v>28309420000173</v>
      </c>
      <c r="M77" s="11" t="s">
        <v>211</v>
      </c>
      <c r="N77" s="10">
        <v>3921</v>
      </c>
      <c r="O77" s="11" t="s">
        <v>79</v>
      </c>
      <c r="P77" s="9">
        <v>46036</v>
      </c>
      <c r="Q77" s="10">
        <v>1</v>
      </c>
      <c r="R77" s="3">
        <v>655.64</v>
      </c>
      <c r="S77" s="3">
        <v>32.78</v>
      </c>
      <c r="T77" s="3">
        <v>0</v>
      </c>
      <c r="U77" s="33">
        <f t="shared" si="23"/>
        <v>622.86</v>
      </c>
      <c r="V77" s="9">
        <f>IF(X77&lt;&gt;"Liquidação Cancelada",VLOOKUP(B77,'BASE DE DADOS OPS'!$B$4:$P$9650,10,FALSE),"Liquidação Cancelada")</f>
        <v>46036</v>
      </c>
      <c r="W77" s="13">
        <f t="shared" si="24"/>
        <v>0</v>
      </c>
      <c r="X77" s="10">
        <f>VLOOKUP(A77,'BASE DE DADOS OPS'!$A$4:$P$9650,12,FALSE)</f>
        <v>149</v>
      </c>
      <c r="Y77" s="4">
        <f>IF(X77&lt;&gt;"Liquidação Cancelada",VLOOKUP(B77,'BASE DE DADOS OPS'!$B$5:$P$9635,12,FALSE),"Liquidação Cancelada")</f>
        <v>622.86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622.86</v>
      </c>
      <c r="AB77" s="4">
        <f t="shared" si="25"/>
        <v>622.86</v>
      </c>
      <c r="AC77" s="3">
        <f t="shared" si="26"/>
        <v>0</v>
      </c>
      <c r="AD77" s="29"/>
    </row>
    <row r="78" spans="1:30" s="23" customFormat="1" ht="24.95" customHeight="1">
      <c r="A78" s="23" t="str">
        <f t="shared" si="18"/>
        <v>1441|1440011|236|2025|40574380000192|3920|194356,62</v>
      </c>
      <c r="B78" s="23" t="str">
        <f t="shared" si="19"/>
        <v>1441|1440011|236|2025|268</v>
      </c>
      <c r="C78" s="28" t="str">
        <f t="shared" si="20"/>
        <v>1440011|268</v>
      </c>
      <c r="D78" s="10">
        <v>1441</v>
      </c>
      <c r="E78" s="10">
        <v>1440011</v>
      </c>
      <c r="F78" s="36" t="str">
        <f t="shared" si="21"/>
        <v>236/2025</v>
      </c>
      <c r="G78" s="10">
        <v>236</v>
      </c>
      <c r="H78" s="10">
        <v>2025</v>
      </c>
      <c r="I78" s="36" t="str">
        <f t="shared" si="22"/>
        <v>10.1</v>
      </c>
      <c r="J78" s="10">
        <v>10</v>
      </c>
      <c r="K78" s="10">
        <v>1</v>
      </c>
      <c r="L78" s="10">
        <v>40574380000192</v>
      </c>
      <c r="M78" s="11" t="s">
        <v>213</v>
      </c>
      <c r="N78" s="10">
        <v>3920</v>
      </c>
      <c r="O78" s="11" t="s">
        <v>70</v>
      </c>
      <c r="P78" s="9">
        <v>46036</v>
      </c>
      <c r="Q78" s="10">
        <v>1</v>
      </c>
      <c r="R78" s="3">
        <v>194356.62</v>
      </c>
      <c r="S78" s="3">
        <v>0</v>
      </c>
      <c r="T78" s="3">
        <v>0</v>
      </c>
      <c r="U78" s="33">
        <f t="shared" si="23"/>
        <v>194356.62</v>
      </c>
      <c r="V78" s="9">
        <f>IF(X78&lt;&gt;"Liquidação Cancelada",VLOOKUP(B78,'BASE DE DADOS OPS'!$B$4:$P$9650,10,FALSE),"Liquidação Cancelada")</f>
        <v>46041</v>
      </c>
      <c r="W78" s="13">
        <f t="shared" si="24"/>
        <v>3</v>
      </c>
      <c r="X78" s="10">
        <f>VLOOKUP(A78,'BASE DE DADOS OPS'!$A$4:$P$9650,12,FALSE)</f>
        <v>268</v>
      </c>
      <c r="Y78" s="4">
        <f>IF(X78&lt;&gt;"Liquidação Cancelada",VLOOKUP(B78,'BASE DE DADOS OPS'!$B$5:$P$9635,12,FALSE),"Liquidação Cancelada")</f>
        <v>194356.62</v>
      </c>
      <c r="Z78" s="4">
        <f>IF(X78&lt;&gt;"Liquidação Cancelada",VLOOKUP(B78,'BASE DE DADOS OPS'!$B$5:$P$9635,14,FALSE),"Liquidação Cancelada")</f>
        <v>9329.1200000000008</v>
      </c>
      <c r="AA78" s="4">
        <f>IF(X78&lt;&gt;"Liquidação Cancelada",VLOOKUP(B78,'BASE DE DADOS OPS'!$B$5:$P$9635,13,FALSE),"Liquidação Cancelada")</f>
        <v>185027.5</v>
      </c>
      <c r="AB78" s="4">
        <f t="shared" si="25"/>
        <v>185027.5</v>
      </c>
      <c r="AC78" s="3">
        <f t="shared" si="26"/>
        <v>0</v>
      </c>
      <c r="AD78" s="29"/>
    </row>
    <row r="79" spans="1:30" s="23" customFormat="1" ht="24.95" customHeight="1">
      <c r="A79" s="23" t="str">
        <f t="shared" si="18"/>
        <v>1441|1440011|238|2025|5097591000180|3920|26293,09</v>
      </c>
      <c r="B79" s="23" t="str">
        <f t="shared" si="19"/>
        <v>1441|1440011|238|2025|270</v>
      </c>
      <c r="C79" s="28" t="str">
        <f t="shared" si="20"/>
        <v>1440011|270</v>
      </c>
      <c r="D79" s="10">
        <v>1441</v>
      </c>
      <c r="E79" s="10">
        <v>1440011</v>
      </c>
      <c r="F79" s="36" t="str">
        <f t="shared" si="21"/>
        <v>238/2025</v>
      </c>
      <c r="G79" s="10">
        <v>238</v>
      </c>
      <c r="H79" s="10">
        <v>2025</v>
      </c>
      <c r="I79" s="36" t="str">
        <f t="shared" si="22"/>
        <v>10.1</v>
      </c>
      <c r="J79" s="10">
        <v>10</v>
      </c>
      <c r="K79" s="10">
        <v>1</v>
      </c>
      <c r="L79" s="10">
        <v>5097591000180</v>
      </c>
      <c r="M79" s="11" t="s">
        <v>215</v>
      </c>
      <c r="N79" s="10">
        <v>3920</v>
      </c>
      <c r="O79" s="11" t="s">
        <v>70</v>
      </c>
      <c r="P79" s="9">
        <v>46036</v>
      </c>
      <c r="Q79" s="10">
        <v>1</v>
      </c>
      <c r="R79" s="3">
        <v>26293.09</v>
      </c>
      <c r="S79" s="3">
        <v>0</v>
      </c>
      <c r="T79" s="3">
        <v>0</v>
      </c>
      <c r="U79" s="33">
        <f t="shared" si="23"/>
        <v>26293.09</v>
      </c>
      <c r="V79" s="9">
        <f>IF(X79&lt;&gt;"Liquidação Cancelada",VLOOKUP(B79,'BASE DE DADOS OPS'!$B$4:$P$9650,10,FALSE),"Liquidação Cancelada")</f>
        <v>46041</v>
      </c>
      <c r="W79" s="13">
        <f t="shared" si="24"/>
        <v>3</v>
      </c>
      <c r="X79" s="10">
        <f>VLOOKUP(A79,'BASE DE DADOS OPS'!$A$4:$P$9650,12,FALSE)</f>
        <v>270</v>
      </c>
      <c r="Y79" s="4">
        <f>IF(X79&lt;&gt;"Liquidação Cancelada",VLOOKUP(B79,'BASE DE DADOS OPS'!$B$5:$P$9635,12,FALSE),"Liquidação Cancelada")</f>
        <v>26293.09</v>
      </c>
      <c r="Z79" s="4">
        <f>IF(X79&lt;&gt;"Liquidação Cancelada",VLOOKUP(B79,'BASE DE DADOS OPS'!$B$5:$P$9635,14,FALSE),"Liquidação Cancelada")</f>
        <v>1262.07</v>
      </c>
      <c r="AA79" s="4">
        <f>IF(X79&lt;&gt;"Liquidação Cancelada",VLOOKUP(B79,'BASE DE DADOS OPS'!$B$5:$P$9635,13,FALSE),"Liquidação Cancelada")</f>
        <v>25031.02</v>
      </c>
      <c r="AB79" s="4">
        <f t="shared" si="25"/>
        <v>25031.02</v>
      </c>
      <c r="AC79" s="3">
        <f t="shared" si="26"/>
        <v>0</v>
      </c>
      <c r="AD79" s="29"/>
    </row>
    <row r="80" spans="1:30" s="23" customFormat="1" ht="24.95" customHeight="1">
      <c r="A80" s="23" t="str">
        <f t="shared" si="18"/>
        <v>1441|1440011|240|2025|76535764000143|4005|1638,09</v>
      </c>
      <c r="B80" s="23" t="str">
        <f t="shared" si="19"/>
        <v>1441|1440011|240|2025|164</v>
      </c>
      <c r="C80" s="28" t="str">
        <f t="shared" si="20"/>
        <v>1440011|164</v>
      </c>
      <c r="D80" s="10">
        <v>1441</v>
      </c>
      <c r="E80" s="10">
        <v>1440011</v>
      </c>
      <c r="F80" s="36" t="str">
        <f t="shared" si="21"/>
        <v>240/2025</v>
      </c>
      <c r="G80" s="10">
        <v>240</v>
      </c>
      <c r="H80" s="10">
        <v>2025</v>
      </c>
      <c r="I80" s="36" t="str">
        <f t="shared" si="22"/>
        <v>10.1</v>
      </c>
      <c r="J80" s="10">
        <v>10</v>
      </c>
      <c r="K80" s="10">
        <v>1</v>
      </c>
      <c r="L80" s="10">
        <v>76535764000143</v>
      </c>
      <c r="M80" s="11" t="s">
        <v>217</v>
      </c>
      <c r="N80" s="10">
        <v>4005</v>
      </c>
      <c r="O80" s="11" t="s">
        <v>218</v>
      </c>
      <c r="P80" s="9">
        <v>46036</v>
      </c>
      <c r="Q80" s="10">
        <v>1</v>
      </c>
      <c r="R80" s="3">
        <v>1638.09</v>
      </c>
      <c r="S80" s="3">
        <v>0</v>
      </c>
      <c r="T80" s="3">
        <v>0</v>
      </c>
      <c r="U80" s="33">
        <f t="shared" si="23"/>
        <v>1638.09</v>
      </c>
      <c r="V80" s="9">
        <f>IF(X80&lt;&gt;"Liquidação Cancelada",VLOOKUP(B80,'BASE DE DADOS OPS'!$B$4:$P$9650,10,FALSE),"Liquidação Cancelada")</f>
        <v>46037</v>
      </c>
      <c r="W80" s="13">
        <f t="shared" si="24"/>
        <v>1</v>
      </c>
      <c r="X80" s="10">
        <f>VLOOKUP(A80,'BASE DE DADOS OPS'!$A$4:$P$9650,12,FALSE)</f>
        <v>164</v>
      </c>
      <c r="Y80" s="4">
        <f>IF(X80&lt;&gt;"Liquidação Cancelada",VLOOKUP(B80,'BASE DE DADOS OPS'!$B$5:$P$9635,12,FALSE),"Liquidação Cancelada")</f>
        <v>1638.0900000000001</v>
      </c>
      <c r="Z80" s="4">
        <f>IF(X80&lt;&gt;"Liquidação Cancelada",VLOOKUP(B80,'BASE DE DADOS OPS'!$B$5:$P$9635,14,FALSE),"Liquidação Cancelada")</f>
        <v>78.63</v>
      </c>
      <c r="AA80" s="4">
        <f>IF(X80&lt;&gt;"Liquidação Cancelada",VLOOKUP(B80,'BASE DE DADOS OPS'!$B$5:$P$9635,13,FALSE),"Liquidação Cancelada")</f>
        <v>1559.46</v>
      </c>
      <c r="AB80" s="4">
        <f t="shared" si="25"/>
        <v>1559.46</v>
      </c>
      <c r="AC80" s="3">
        <f t="shared" si="26"/>
        <v>0</v>
      </c>
      <c r="AD80" s="29"/>
    </row>
    <row r="81" spans="1:30" s="23" customFormat="1" ht="24.95" customHeight="1">
      <c r="A81" s="23" t="str">
        <f t="shared" si="18"/>
        <v>1441|1440011|268|2025|1554285000175|4002|900</v>
      </c>
      <c r="B81" s="23" t="str">
        <f t="shared" si="19"/>
        <v>1441|1440011|268|2025|162</v>
      </c>
      <c r="C81" s="28" t="str">
        <f t="shared" si="20"/>
        <v>1440011|162</v>
      </c>
      <c r="D81" s="10">
        <v>1441</v>
      </c>
      <c r="E81" s="10">
        <v>1440011</v>
      </c>
      <c r="F81" s="36" t="str">
        <f t="shared" si="21"/>
        <v>268/2025</v>
      </c>
      <c r="G81" s="10">
        <v>268</v>
      </c>
      <c r="H81" s="10">
        <v>2025</v>
      </c>
      <c r="I81" s="36" t="str">
        <f t="shared" si="22"/>
        <v>10.1</v>
      </c>
      <c r="J81" s="10">
        <v>10</v>
      </c>
      <c r="K81" s="10">
        <v>1</v>
      </c>
      <c r="L81" s="10">
        <v>1554285000175</v>
      </c>
      <c r="M81" s="11" t="s">
        <v>220</v>
      </c>
      <c r="N81" s="10">
        <v>4002</v>
      </c>
      <c r="O81" s="11" t="s">
        <v>82</v>
      </c>
      <c r="P81" s="9">
        <v>46036</v>
      </c>
      <c r="Q81" s="10">
        <v>1</v>
      </c>
      <c r="R81" s="3">
        <v>900</v>
      </c>
      <c r="S81" s="3">
        <v>0</v>
      </c>
      <c r="T81" s="3">
        <v>0</v>
      </c>
      <c r="U81" s="33">
        <f t="shared" si="23"/>
        <v>900</v>
      </c>
      <c r="V81" s="9">
        <f>IF(X81&lt;&gt;"Liquidação Cancelada",VLOOKUP(B81,'BASE DE DADOS OPS'!$B$4:$P$9650,10,FALSE),"Liquidação Cancelada")</f>
        <v>46037</v>
      </c>
      <c r="W81" s="13">
        <f t="shared" si="24"/>
        <v>1</v>
      </c>
      <c r="X81" s="10">
        <f>VLOOKUP(A81,'BASE DE DADOS OPS'!$A$4:$P$9650,12,FALSE)</f>
        <v>162</v>
      </c>
      <c r="Y81" s="4">
        <f>IF(X81&lt;&gt;"Liquidação Cancelada",VLOOKUP(B81,'BASE DE DADOS OPS'!$B$5:$P$9635,12,FALSE),"Liquidação Cancelada")</f>
        <v>900</v>
      </c>
      <c r="Z81" s="4">
        <f>IF(X81&lt;&gt;"Liquidação Cancelada",VLOOKUP(B81,'BASE DE DADOS OPS'!$B$5:$P$9635,14,FALSE),"Liquidação Cancelada")</f>
        <v>43.2</v>
      </c>
      <c r="AA81" s="4">
        <f>IF(X81&lt;&gt;"Liquidação Cancelada",VLOOKUP(B81,'BASE DE DADOS OPS'!$B$5:$P$9635,13,FALSE),"Liquidação Cancelada")</f>
        <v>856.8</v>
      </c>
      <c r="AB81" s="4">
        <f t="shared" si="25"/>
        <v>856.8</v>
      </c>
      <c r="AC81" s="3">
        <f t="shared" si="26"/>
        <v>0</v>
      </c>
      <c r="AD81" s="29"/>
    </row>
    <row r="82" spans="1:30" s="23" customFormat="1" ht="24.95" customHeight="1">
      <c r="A82" s="23" t="str">
        <f t="shared" si="18"/>
        <v>1441|1440011|294|2025|58445252000104|3920|37200</v>
      </c>
      <c r="B82" s="23" t="str">
        <f t="shared" si="19"/>
        <v>1441|1440011|294|2025|275</v>
      </c>
      <c r="C82" s="28" t="str">
        <f t="shared" si="20"/>
        <v>1440011|275</v>
      </c>
      <c r="D82" s="10">
        <v>1441</v>
      </c>
      <c r="E82" s="10">
        <v>1440011</v>
      </c>
      <c r="F82" s="36" t="str">
        <f t="shared" si="21"/>
        <v>294/2025</v>
      </c>
      <c r="G82" s="10">
        <v>294</v>
      </c>
      <c r="H82" s="10">
        <v>2025</v>
      </c>
      <c r="I82" s="36" t="str">
        <f t="shared" si="22"/>
        <v>10.1</v>
      </c>
      <c r="J82" s="10">
        <v>10</v>
      </c>
      <c r="K82" s="10">
        <v>1</v>
      </c>
      <c r="L82" s="10">
        <v>58445252000104</v>
      </c>
      <c r="M82" s="11" t="s">
        <v>222</v>
      </c>
      <c r="N82" s="10">
        <v>3920</v>
      </c>
      <c r="O82" s="11" t="s">
        <v>70</v>
      </c>
      <c r="P82" s="9">
        <v>46036</v>
      </c>
      <c r="Q82" s="10">
        <v>1</v>
      </c>
      <c r="R82" s="3">
        <v>37200</v>
      </c>
      <c r="S82" s="3">
        <v>0</v>
      </c>
      <c r="T82" s="3">
        <v>0</v>
      </c>
      <c r="U82" s="33">
        <f t="shared" si="23"/>
        <v>37200</v>
      </c>
      <c r="V82" s="9">
        <f>IF(X82&lt;&gt;"Liquidação Cancelada",VLOOKUP(B82,'BASE DE DADOS OPS'!$B$4:$P$9650,10,FALSE),"Liquidação Cancelada")</f>
        <v>46041</v>
      </c>
      <c r="W82" s="13">
        <f t="shared" si="24"/>
        <v>3</v>
      </c>
      <c r="X82" s="10">
        <f>VLOOKUP(A82,'BASE DE DADOS OPS'!$A$4:$P$9650,12,FALSE)</f>
        <v>275</v>
      </c>
      <c r="Y82" s="4">
        <f>IF(X82&lt;&gt;"Liquidação Cancelada",VLOOKUP(B82,'BASE DE DADOS OPS'!$B$5:$P$9635,12,FALSE),"Liquidação Cancelada")</f>
        <v>37200</v>
      </c>
      <c r="Z82" s="4">
        <f>IF(X82&lt;&gt;"Liquidação Cancelada",VLOOKUP(B82,'BASE DE DADOS OPS'!$B$5:$P$9635,14,FALSE),"Liquidação Cancelada")</f>
        <v>1785.6</v>
      </c>
      <c r="AA82" s="4">
        <f>IF(X82&lt;&gt;"Liquidação Cancelada",VLOOKUP(B82,'BASE DE DADOS OPS'!$B$5:$P$9635,13,FALSE),"Liquidação Cancelada")</f>
        <v>35414.400000000001</v>
      </c>
      <c r="AB82" s="4">
        <f t="shared" si="25"/>
        <v>35414.400000000001</v>
      </c>
      <c r="AC82" s="3">
        <f t="shared" si="26"/>
        <v>0</v>
      </c>
      <c r="AD82" s="29"/>
    </row>
    <row r="83" spans="1:30" s="23" customFormat="1" ht="24.95" customHeight="1">
      <c r="A83" s="23" t="str">
        <f t="shared" si="18"/>
        <v>1441|1440011|328|2025|68472099687|3611|22000</v>
      </c>
      <c r="B83" s="23" t="str">
        <f t="shared" si="19"/>
        <v>1441|1440011|328|2025|366</v>
      </c>
      <c r="C83" s="28" t="str">
        <f t="shared" si="20"/>
        <v>1440011|366</v>
      </c>
      <c r="D83" s="10">
        <v>1441</v>
      </c>
      <c r="E83" s="10">
        <v>1440011</v>
      </c>
      <c r="F83" s="36" t="str">
        <f t="shared" si="21"/>
        <v>328/2025</v>
      </c>
      <c r="G83" s="10">
        <v>328</v>
      </c>
      <c r="H83" s="10">
        <v>2025</v>
      </c>
      <c r="I83" s="36" t="str">
        <f t="shared" si="22"/>
        <v>10.1</v>
      </c>
      <c r="J83" s="10">
        <v>10</v>
      </c>
      <c r="K83" s="10">
        <v>1</v>
      </c>
      <c r="L83" s="10">
        <v>68472099687</v>
      </c>
      <c r="M83" s="11" t="s">
        <v>224</v>
      </c>
      <c r="N83" s="10">
        <v>3611</v>
      </c>
      <c r="O83" s="11" t="s">
        <v>70</v>
      </c>
      <c r="P83" s="9">
        <v>46036</v>
      </c>
      <c r="Q83" s="10">
        <v>1</v>
      </c>
      <c r="R83" s="3">
        <v>22000</v>
      </c>
      <c r="S83" s="3">
        <v>0</v>
      </c>
      <c r="T83" s="3">
        <v>0</v>
      </c>
      <c r="U83" s="33">
        <f t="shared" si="23"/>
        <v>22000</v>
      </c>
      <c r="V83" s="9">
        <f>IF(X83&lt;&gt;"Liquidação Cancelada",VLOOKUP(B83,'BASE DE DADOS OPS'!$B$4:$P$9650,10,FALSE),"Liquidação Cancelada")</f>
        <v>46044</v>
      </c>
      <c r="W83" s="13">
        <f t="shared" si="24"/>
        <v>6</v>
      </c>
      <c r="X83" s="10">
        <f>VLOOKUP(A83,'BASE DE DADOS OPS'!$A$4:$P$9650,12,FALSE)</f>
        <v>366</v>
      </c>
      <c r="Y83" s="4">
        <f>IF(X83&lt;&gt;"Liquidação Cancelada",VLOOKUP(B83,'BASE DE DADOS OPS'!$B$5:$P$9635,12,FALSE),"Liquidação Cancelada")</f>
        <v>22000</v>
      </c>
      <c r="Z83" s="4">
        <f>IF(X83&lt;&gt;"Liquidação Cancelada",VLOOKUP(B83,'BASE DE DADOS OPS'!$B$5:$P$9635,14,FALSE),"Liquidação Cancelada")</f>
        <v>4974.29</v>
      </c>
      <c r="AA83" s="4">
        <f>IF(X83&lt;&gt;"Liquidação Cancelada",VLOOKUP(B83,'BASE DE DADOS OPS'!$B$5:$P$9635,13,FALSE),"Liquidação Cancelada")</f>
        <v>17025.71</v>
      </c>
      <c r="AB83" s="4">
        <f t="shared" si="25"/>
        <v>17025.71</v>
      </c>
      <c r="AC83" s="3">
        <f t="shared" si="26"/>
        <v>0</v>
      </c>
      <c r="AD83" s="85" t="s">
        <v>119</v>
      </c>
    </row>
    <row r="84" spans="1:30" s="23" customFormat="1" ht="24.95" customHeight="1">
      <c r="A84" s="23" t="str">
        <f t="shared" si="18"/>
        <v>1441|1440011|329|2025|16636540000104|4003|423</v>
      </c>
      <c r="B84" s="23" t="str">
        <f t="shared" si="19"/>
        <v>1441|1440011|329|2025|153</v>
      </c>
      <c r="C84" s="28" t="str">
        <f t="shared" si="20"/>
        <v>1440011|153</v>
      </c>
      <c r="D84" s="10">
        <v>1441</v>
      </c>
      <c r="E84" s="10">
        <v>1440011</v>
      </c>
      <c r="F84" s="36" t="str">
        <f t="shared" si="21"/>
        <v>329/2025</v>
      </c>
      <c r="G84" s="10">
        <v>329</v>
      </c>
      <c r="H84" s="10">
        <v>2025</v>
      </c>
      <c r="I84" s="36" t="str">
        <f t="shared" si="22"/>
        <v>10.1</v>
      </c>
      <c r="J84" s="10">
        <v>10</v>
      </c>
      <c r="K84" s="10">
        <v>1</v>
      </c>
      <c r="L84" s="10">
        <v>16636540000104</v>
      </c>
      <c r="M84" s="11" t="s">
        <v>195</v>
      </c>
      <c r="N84" s="10">
        <v>4003</v>
      </c>
      <c r="O84" s="11" t="s">
        <v>196</v>
      </c>
      <c r="P84" s="9">
        <v>46036</v>
      </c>
      <c r="Q84" s="10">
        <v>1</v>
      </c>
      <c r="R84" s="3">
        <v>423</v>
      </c>
      <c r="S84" s="3">
        <v>0</v>
      </c>
      <c r="T84" s="3">
        <v>0</v>
      </c>
      <c r="U84" s="33">
        <f t="shared" si="23"/>
        <v>423</v>
      </c>
      <c r="V84" s="9">
        <f>IF(X84&lt;&gt;"Liquidação Cancelada",VLOOKUP(B84,'BASE DE DADOS OPS'!$B$4:$P$9650,10,FALSE),"Liquidação Cancelada")</f>
        <v>46036</v>
      </c>
      <c r="W84" s="13">
        <f t="shared" si="24"/>
        <v>0</v>
      </c>
      <c r="X84" s="10">
        <f>VLOOKUP(A84,'BASE DE DADOS OPS'!$A$4:$P$9650,12,FALSE)</f>
        <v>153</v>
      </c>
      <c r="Y84" s="4">
        <f>IF(X84&lt;&gt;"Liquidação Cancelada",VLOOKUP(B84,'BASE DE DADOS OPS'!$B$5:$P$9635,12,FALSE),"Liquidação Cancelada")</f>
        <v>423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423</v>
      </c>
      <c r="AB84" s="4">
        <f t="shared" si="25"/>
        <v>423</v>
      </c>
      <c r="AC84" s="3">
        <f t="shared" si="26"/>
        <v>0</v>
      </c>
      <c r="AD84" s="29"/>
    </row>
    <row r="85" spans="1:30" s="23" customFormat="1" ht="24.95" customHeight="1">
      <c r="A85" s="23" t="str">
        <f t="shared" si="18"/>
        <v>1441|1440011|367|2025|20655817000105|3920|9398,41</v>
      </c>
      <c r="B85" s="23" t="str">
        <f t="shared" si="19"/>
        <v>1441|1440011|367|2025|278</v>
      </c>
      <c r="C85" s="28" t="str">
        <f t="shared" si="20"/>
        <v>1440011|278</v>
      </c>
      <c r="D85" s="10">
        <v>1441</v>
      </c>
      <c r="E85" s="10">
        <v>1440011</v>
      </c>
      <c r="F85" s="36" t="str">
        <f t="shared" si="21"/>
        <v>367/2025</v>
      </c>
      <c r="G85" s="10">
        <v>367</v>
      </c>
      <c r="H85" s="10">
        <v>2025</v>
      </c>
      <c r="I85" s="36" t="str">
        <f t="shared" si="22"/>
        <v>10.1</v>
      </c>
      <c r="J85" s="10">
        <v>10</v>
      </c>
      <c r="K85" s="10">
        <v>1</v>
      </c>
      <c r="L85" s="10">
        <v>20655817000105</v>
      </c>
      <c r="M85" s="11" t="s">
        <v>227</v>
      </c>
      <c r="N85" s="10">
        <v>3920</v>
      </c>
      <c r="O85" s="11" t="s">
        <v>70</v>
      </c>
      <c r="P85" s="9">
        <v>46036</v>
      </c>
      <c r="Q85" s="10">
        <v>1</v>
      </c>
      <c r="R85" s="3">
        <v>9398.41</v>
      </c>
      <c r="S85" s="3">
        <v>0</v>
      </c>
      <c r="T85" s="3">
        <v>0</v>
      </c>
      <c r="U85" s="33">
        <f t="shared" si="23"/>
        <v>9398.41</v>
      </c>
      <c r="V85" s="9">
        <f>IF(X85&lt;&gt;"Liquidação Cancelada",VLOOKUP(B85,'BASE DE DADOS OPS'!$B$4:$P$9650,10,FALSE),"Liquidação Cancelada")</f>
        <v>46041</v>
      </c>
      <c r="W85" s="13">
        <f t="shared" si="24"/>
        <v>3</v>
      </c>
      <c r="X85" s="10">
        <f>VLOOKUP(A85,'BASE DE DADOS OPS'!$A$4:$P$9650,12,FALSE)</f>
        <v>278</v>
      </c>
      <c r="Y85" s="4">
        <f>IF(X85&lt;&gt;"Liquidação Cancelada",VLOOKUP(B85,'BASE DE DADOS OPS'!$B$5:$P$9635,12,FALSE),"Liquidação Cancelada")</f>
        <v>9398.4100000000017</v>
      </c>
      <c r="Z85" s="4">
        <f>IF(X85&lt;&gt;"Liquidação Cancelada",VLOOKUP(B85,'BASE DE DADOS OPS'!$B$5:$P$9635,14,FALSE),"Liquidação Cancelada")</f>
        <v>451.12</v>
      </c>
      <c r="AA85" s="4">
        <f>IF(X85&lt;&gt;"Liquidação Cancelada",VLOOKUP(B85,'BASE DE DADOS OPS'!$B$5:$P$9635,13,FALSE),"Liquidação Cancelada")</f>
        <v>8947.2900000000009</v>
      </c>
      <c r="AB85" s="4">
        <f t="shared" si="25"/>
        <v>8947.2900000000009</v>
      </c>
      <c r="AC85" s="3">
        <f t="shared" si="26"/>
        <v>-1.8189894035458565E-12</v>
      </c>
      <c r="AD85" s="29"/>
    </row>
    <row r="86" spans="1:30" s="23" customFormat="1" ht="24.95" customHeight="1">
      <c r="A86" s="23" t="str">
        <f t="shared" si="18"/>
        <v>1441|1440011|384|2025|7789113000167|4002|12654</v>
      </c>
      <c r="B86" s="23" t="str">
        <f t="shared" si="19"/>
        <v>1441|1440011|384|2025|171</v>
      </c>
      <c r="C86" s="28" t="str">
        <f t="shared" si="20"/>
        <v>1440011|171</v>
      </c>
      <c r="D86" s="10">
        <v>1441</v>
      </c>
      <c r="E86" s="10">
        <v>1440011</v>
      </c>
      <c r="F86" s="36" t="str">
        <f t="shared" si="21"/>
        <v>384/2025</v>
      </c>
      <c r="G86" s="10">
        <v>384</v>
      </c>
      <c r="H86" s="10">
        <v>2025</v>
      </c>
      <c r="I86" s="36" t="str">
        <f t="shared" si="22"/>
        <v>10.1</v>
      </c>
      <c r="J86" s="10">
        <v>10</v>
      </c>
      <c r="K86" s="10">
        <v>1</v>
      </c>
      <c r="L86" s="10">
        <v>7789113000167</v>
      </c>
      <c r="M86" s="11" t="s">
        <v>229</v>
      </c>
      <c r="N86" s="10">
        <v>4002</v>
      </c>
      <c r="O86" s="11" t="s">
        <v>82</v>
      </c>
      <c r="P86" s="9">
        <v>46036</v>
      </c>
      <c r="Q86" s="10">
        <v>1</v>
      </c>
      <c r="R86" s="3">
        <v>12654</v>
      </c>
      <c r="S86" s="3">
        <v>0</v>
      </c>
      <c r="T86" s="3">
        <v>0</v>
      </c>
      <c r="U86" s="33">
        <f t="shared" si="23"/>
        <v>12654</v>
      </c>
      <c r="V86" s="9">
        <f>IF(X86&lt;&gt;"Liquidação Cancelada",VLOOKUP(B86,'BASE DE DADOS OPS'!$B$4:$P$9650,10,FALSE),"Liquidação Cancelada")</f>
        <v>46037</v>
      </c>
      <c r="W86" s="13">
        <f t="shared" si="24"/>
        <v>1</v>
      </c>
      <c r="X86" s="10">
        <f>VLOOKUP(A86,'BASE DE DADOS OPS'!$A$4:$P$9650,12,FALSE)</f>
        <v>171</v>
      </c>
      <c r="Y86" s="4">
        <f>IF(X86&lt;&gt;"Liquidação Cancelada",VLOOKUP(B86,'BASE DE DADOS OPS'!$B$5:$P$9635,12,FALSE),"Liquidação Cancelada")</f>
        <v>12654</v>
      </c>
      <c r="Z86" s="4">
        <f>IF(X86&lt;&gt;"Liquidação Cancelada",VLOOKUP(B86,'BASE DE DADOS OPS'!$B$5:$P$9635,14,FALSE),"Liquidação Cancelada")</f>
        <v>607.39</v>
      </c>
      <c r="AA86" s="4">
        <f>IF(X86&lt;&gt;"Liquidação Cancelada",VLOOKUP(B86,'BASE DE DADOS OPS'!$B$5:$P$9635,13,FALSE),"Liquidação Cancelada")</f>
        <v>12046.61</v>
      </c>
      <c r="AB86" s="4">
        <f t="shared" si="25"/>
        <v>12046.61</v>
      </c>
      <c r="AC86" s="3">
        <f t="shared" si="26"/>
        <v>0</v>
      </c>
      <c r="AD86" s="29"/>
    </row>
    <row r="87" spans="1:30" s="23" customFormat="1" ht="24.95" customHeight="1">
      <c r="A87" s="23" t="str">
        <f t="shared" si="18"/>
        <v>1441|1440011|391|2025|45955633000191|3969|126108,51</v>
      </c>
      <c r="B87" s="23" t="str">
        <f t="shared" si="19"/>
        <v>1441|1440011|391|2025|174</v>
      </c>
      <c r="C87" s="28" t="str">
        <f t="shared" si="20"/>
        <v>1440011|174</v>
      </c>
      <c r="D87" s="10">
        <v>1441</v>
      </c>
      <c r="E87" s="10">
        <v>1440011</v>
      </c>
      <c r="F87" s="36" t="str">
        <f t="shared" si="21"/>
        <v>391/2025</v>
      </c>
      <c r="G87" s="10">
        <v>391</v>
      </c>
      <c r="H87" s="10">
        <v>2025</v>
      </c>
      <c r="I87" s="36" t="str">
        <f t="shared" si="22"/>
        <v>10.1</v>
      </c>
      <c r="J87" s="10">
        <v>10</v>
      </c>
      <c r="K87" s="10">
        <v>1</v>
      </c>
      <c r="L87" s="10">
        <v>45955633000191</v>
      </c>
      <c r="M87" s="11" t="s">
        <v>232</v>
      </c>
      <c r="N87" s="10">
        <v>3969</v>
      </c>
      <c r="O87" s="11" t="s">
        <v>233</v>
      </c>
      <c r="P87" s="9">
        <v>46036</v>
      </c>
      <c r="Q87" s="10">
        <v>1</v>
      </c>
      <c r="R87" s="3">
        <v>126108.51</v>
      </c>
      <c r="S87" s="3">
        <v>0</v>
      </c>
      <c r="T87" s="3">
        <v>0</v>
      </c>
      <c r="U87" s="33">
        <f t="shared" si="23"/>
        <v>126108.51</v>
      </c>
      <c r="V87" s="9">
        <f>IF(X87&lt;&gt;"Liquidação Cancelada",VLOOKUP(B87,'BASE DE DADOS OPS'!$B$4:$P$9650,10,FALSE),"Liquidação Cancelada")</f>
        <v>46037</v>
      </c>
      <c r="W87" s="13">
        <f t="shared" si="24"/>
        <v>1</v>
      </c>
      <c r="X87" s="10">
        <f>VLOOKUP(A87,'BASE DE DADOS OPS'!$A$4:$P$9650,12,FALSE)</f>
        <v>174</v>
      </c>
      <c r="Y87" s="4">
        <f>IF(X87&lt;&gt;"Liquidação Cancelada",VLOOKUP(B87,'BASE DE DADOS OPS'!$B$5:$P$9635,12,FALSE),"Liquidação Cancelada")</f>
        <v>126108.51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126108.51</v>
      </c>
      <c r="AB87" s="4">
        <f t="shared" si="25"/>
        <v>126108.51</v>
      </c>
      <c r="AC87" s="3">
        <f t="shared" si="26"/>
        <v>0</v>
      </c>
      <c r="AD87" s="29"/>
    </row>
    <row r="88" spans="1:30" s="23" customFormat="1" ht="24.95" customHeight="1">
      <c r="A88" s="23" t="str">
        <f t="shared" si="18"/>
        <v>1441|1440011|69|2025|66606667615|3611|6914,83</v>
      </c>
      <c r="B88" s="23" t="str">
        <f t="shared" si="19"/>
        <v>1441|1440011|69|2025|390</v>
      </c>
      <c r="C88" s="28" t="str">
        <f t="shared" si="20"/>
        <v>1440011|390</v>
      </c>
      <c r="D88" s="10">
        <v>1441</v>
      </c>
      <c r="E88" s="10">
        <v>1440011</v>
      </c>
      <c r="F88" s="36" t="str">
        <f t="shared" si="21"/>
        <v>69/2025</v>
      </c>
      <c r="G88" s="10">
        <v>69</v>
      </c>
      <c r="H88" s="10">
        <v>2025</v>
      </c>
      <c r="I88" s="36" t="str">
        <f t="shared" si="22"/>
        <v>10.1</v>
      </c>
      <c r="J88" s="10">
        <v>10</v>
      </c>
      <c r="K88" s="10">
        <v>1</v>
      </c>
      <c r="L88" s="10">
        <v>66606667615</v>
      </c>
      <c r="M88" s="11" t="s">
        <v>235</v>
      </c>
      <c r="N88" s="10">
        <v>3611</v>
      </c>
      <c r="O88" s="11" t="s">
        <v>70</v>
      </c>
      <c r="P88" s="9">
        <v>46037</v>
      </c>
      <c r="Q88" s="10">
        <v>1</v>
      </c>
      <c r="R88" s="3">
        <v>6914.83</v>
      </c>
      <c r="S88" s="3">
        <v>0</v>
      </c>
      <c r="T88" s="3">
        <v>0</v>
      </c>
      <c r="U88" s="33">
        <f t="shared" si="23"/>
        <v>6914.83</v>
      </c>
      <c r="V88" s="9">
        <f>IF(X88&lt;&gt;"Liquidação Cancelada",VLOOKUP(B88,'BASE DE DADOS OPS'!$B$4:$P$9650,10,FALSE),"Liquidação Cancelada")</f>
        <v>46044</v>
      </c>
      <c r="W88" s="13">
        <f t="shared" si="24"/>
        <v>5</v>
      </c>
      <c r="X88" s="10">
        <f>VLOOKUP(A88,'BASE DE DADOS OPS'!$A$4:$P$9650,12,FALSE)</f>
        <v>390</v>
      </c>
      <c r="Y88" s="4">
        <f>IF(X88&lt;&gt;"Liquidação Cancelada",VLOOKUP(B88,'BASE DE DADOS OPS'!$B$5:$P$9635,12,FALSE),"Liquidação Cancelada")</f>
        <v>6914.83</v>
      </c>
      <c r="Z88" s="4">
        <f>IF(X88&lt;&gt;"Liquidação Cancelada",VLOOKUP(B88,'BASE DE DADOS OPS'!$B$5:$P$9635,14,FALSE),"Liquidação Cancelada")</f>
        <v>767.93</v>
      </c>
      <c r="AA88" s="4">
        <f>IF(X88&lt;&gt;"Liquidação Cancelada",VLOOKUP(B88,'BASE DE DADOS OPS'!$B$5:$P$9635,13,FALSE),"Liquidação Cancelada")</f>
        <v>6146.9</v>
      </c>
      <c r="AB88" s="4">
        <f t="shared" si="25"/>
        <v>6146.9</v>
      </c>
      <c r="AC88" s="3">
        <f t="shared" si="26"/>
        <v>0</v>
      </c>
      <c r="AD88" s="29"/>
    </row>
    <row r="89" spans="1:30" s="23" customFormat="1" ht="24.95" customHeight="1">
      <c r="A89" s="23" t="str">
        <f t="shared" si="18"/>
        <v>1441|1440011|70|2025|9269157628|3611|3932,79</v>
      </c>
      <c r="B89" s="23" t="str">
        <f t="shared" si="19"/>
        <v>1441|1440011|70|2025|375</v>
      </c>
      <c r="C89" s="28" t="str">
        <f t="shared" si="20"/>
        <v>1440011|375</v>
      </c>
      <c r="D89" s="10">
        <v>1441</v>
      </c>
      <c r="E89" s="10">
        <v>1440011</v>
      </c>
      <c r="F89" s="36" t="str">
        <f t="shared" si="21"/>
        <v>70/2025</v>
      </c>
      <c r="G89" s="10">
        <v>70</v>
      </c>
      <c r="H89" s="10">
        <v>2025</v>
      </c>
      <c r="I89" s="36" t="str">
        <f t="shared" si="22"/>
        <v>10.1</v>
      </c>
      <c r="J89" s="10">
        <v>10</v>
      </c>
      <c r="K89" s="10">
        <v>1</v>
      </c>
      <c r="L89" s="10">
        <v>9269157628</v>
      </c>
      <c r="M89" s="11" t="s">
        <v>237</v>
      </c>
      <c r="N89" s="10">
        <v>3611</v>
      </c>
      <c r="O89" s="11" t="s">
        <v>70</v>
      </c>
      <c r="P89" s="9">
        <v>46037</v>
      </c>
      <c r="Q89" s="10">
        <v>1</v>
      </c>
      <c r="R89" s="3">
        <v>3932.79</v>
      </c>
      <c r="S89" s="3">
        <v>0</v>
      </c>
      <c r="T89" s="3">
        <v>0</v>
      </c>
      <c r="U89" s="33">
        <f t="shared" si="23"/>
        <v>3932.79</v>
      </c>
      <c r="V89" s="9">
        <f>IF(X89&lt;&gt;"Liquidação Cancelada",VLOOKUP(B89,'BASE DE DADOS OPS'!$B$4:$P$9650,10,FALSE),"Liquidação Cancelada")</f>
        <v>46044</v>
      </c>
      <c r="W89" s="13">
        <f t="shared" si="24"/>
        <v>5</v>
      </c>
      <c r="X89" s="10">
        <f>VLOOKUP(A89,'BASE DE DADOS OPS'!$A$4:$P$9650,12,FALSE)</f>
        <v>375</v>
      </c>
      <c r="Y89" s="4">
        <f>IF(X89&lt;&gt;"Liquidação Cancelada",VLOOKUP(B89,'BASE DE DADOS OPS'!$B$5:$P$9635,12,FALSE),"Liquidação Cancelada")</f>
        <v>3932.79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3932.79</v>
      </c>
      <c r="AB89" s="4">
        <f t="shared" si="25"/>
        <v>3932.79</v>
      </c>
      <c r="AC89" s="3">
        <f t="shared" si="26"/>
        <v>0</v>
      </c>
      <c r="AD89" s="29"/>
    </row>
    <row r="90" spans="1:30" s="23" customFormat="1" ht="24.95" customHeight="1">
      <c r="A90" s="23" t="str">
        <f t="shared" si="18"/>
        <v>1441|1440011|73|2025|3063355000118|3920|71595,18</v>
      </c>
      <c r="B90" s="23" t="str">
        <f t="shared" si="19"/>
        <v>1441|1440011|73|2025|272</v>
      </c>
      <c r="C90" s="28" t="str">
        <f t="shared" si="20"/>
        <v>1440011|272</v>
      </c>
      <c r="D90" s="10">
        <v>1441</v>
      </c>
      <c r="E90" s="10">
        <v>1440011</v>
      </c>
      <c r="F90" s="36" t="str">
        <f t="shared" si="21"/>
        <v>73/2025</v>
      </c>
      <c r="G90" s="10">
        <v>73</v>
      </c>
      <c r="H90" s="10">
        <v>2025</v>
      </c>
      <c r="I90" s="36" t="str">
        <f t="shared" si="22"/>
        <v>10.1</v>
      </c>
      <c r="J90" s="10">
        <v>10</v>
      </c>
      <c r="K90" s="10">
        <v>1</v>
      </c>
      <c r="L90" s="10">
        <v>3063355000118</v>
      </c>
      <c r="M90" s="11" t="s">
        <v>239</v>
      </c>
      <c r="N90" s="10">
        <v>3920</v>
      </c>
      <c r="O90" s="11" t="s">
        <v>70</v>
      </c>
      <c r="P90" s="9">
        <v>46037</v>
      </c>
      <c r="Q90" s="10">
        <v>1</v>
      </c>
      <c r="R90" s="3">
        <v>71595.179999999993</v>
      </c>
      <c r="S90" s="3">
        <v>0</v>
      </c>
      <c r="T90" s="3">
        <v>0</v>
      </c>
      <c r="U90" s="33">
        <f t="shared" si="23"/>
        <v>71595.179999999993</v>
      </c>
      <c r="V90" s="9">
        <f>IF(X90&lt;&gt;"Liquidação Cancelada",VLOOKUP(B90,'BASE DE DADOS OPS'!$B$4:$P$9650,10,FALSE),"Liquidação Cancelada")</f>
        <v>46041</v>
      </c>
      <c r="W90" s="13">
        <f t="shared" si="24"/>
        <v>2</v>
      </c>
      <c r="X90" s="10">
        <f>VLOOKUP(A90,'BASE DE DADOS OPS'!$A$4:$P$9650,12,FALSE)</f>
        <v>272</v>
      </c>
      <c r="Y90" s="4">
        <f>IF(X90&lt;&gt;"Liquidação Cancelada",VLOOKUP(B90,'BASE DE DADOS OPS'!$B$5:$P$9635,12,FALSE),"Liquidação Cancelada")</f>
        <v>71595.180000000008</v>
      </c>
      <c r="Z90" s="4">
        <f>IF(X90&lt;&gt;"Liquidação Cancelada",VLOOKUP(B90,'BASE DE DADOS OPS'!$B$5:$P$9635,14,FALSE),"Liquidação Cancelada")</f>
        <v>3436.57</v>
      </c>
      <c r="AA90" s="4">
        <f>IF(X90&lt;&gt;"Liquidação Cancelada",VLOOKUP(B90,'BASE DE DADOS OPS'!$B$5:$P$9635,13,FALSE),"Liquidação Cancelada")</f>
        <v>68158.61</v>
      </c>
      <c r="AB90" s="4">
        <f t="shared" si="25"/>
        <v>68158.61</v>
      </c>
      <c r="AC90" s="3">
        <f t="shared" si="26"/>
        <v>-1.4551915228366852E-11</v>
      </c>
      <c r="AD90" s="29"/>
    </row>
    <row r="91" spans="1:30" s="23" customFormat="1" ht="24.95" customHeight="1">
      <c r="A91" s="23" t="str">
        <f t="shared" si="18"/>
        <v>1441|1440011|82|2025|73694126600|3611|7785,03</v>
      </c>
      <c r="B91" s="23" t="str">
        <f t="shared" si="19"/>
        <v>1441|1440011|82|2025|382</v>
      </c>
      <c r="C91" s="28" t="str">
        <f t="shared" si="20"/>
        <v>1440011|382</v>
      </c>
      <c r="D91" s="10">
        <v>1441</v>
      </c>
      <c r="E91" s="10">
        <v>1440011</v>
      </c>
      <c r="F91" s="36" t="str">
        <f t="shared" si="21"/>
        <v>82/2025</v>
      </c>
      <c r="G91" s="10">
        <v>82</v>
      </c>
      <c r="H91" s="10">
        <v>2025</v>
      </c>
      <c r="I91" s="36" t="str">
        <f t="shared" si="22"/>
        <v>10.1</v>
      </c>
      <c r="J91" s="10">
        <v>10</v>
      </c>
      <c r="K91" s="10">
        <v>1</v>
      </c>
      <c r="L91" s="10">
        <v>73694126600</v>
      </c>
      <c r="M91" s="11" t="s">
        <v>241</v>
      </c>
      <c r="N91" s="10">
        <v>3611</v>
      </c>
      <c r="O91" s="11" t="s">
        <v>70</v>
      </c>
      <c r="P91" s="9">
        <v>46037</v>
      </c>
      <c r="Q91" s="10">
        <v>1</v>
      </c>
      <c r="R91" s="3">
        <v>7785.03</v>
      </c>
      <c r="S91" s="3">
        <v>0</v>
      </c>
      <c r="T91" s="3">
        <v>0</v>
      </c>
      <c r="U91" s="33">
        <f t="shared" si="23"/>
        <v>7785.03</v>
      </c>
      <c r="V91" s="9">
        <f>IF(X91&lt;&gt;"Liquidação Cancelada",VLOOKUP(B91,'BASE DE DADOS OPS'!$B$4:$P$9650,10,FALSE),"Liquidação Cancelada")</f>
        <v>46044</v>
      </c>
      <c r="W91" s="13">
        <f t="shared" si="24"/>
        <v>5</v>
      </c>
      <c r="X91" s="10">
        <f>VLOOKUP(A91,'BASE DE DADOS OPS'!$A$4:$P$9650,12,FALSE)</f>
        <v>382</v>
      </c>
      <c r="Y91" s="4">
        <f>IF(X91&lt;&gt;"Liquidação Cancelada",VLOOKUP(B91,'BASE DE DADOS OPS'!$B$5:$P$9635,12,FALSE),"Liquidação Cancelada")</f>
        <v>7785.03</v>
      </c>
      <c r="Z91" s="4">
        <f>IF(X91&lt;&gt;"Liquidação Cancelada",VLOOKUP(B91,'BASE DE DADOS OPS'!$B$5:$P$9635,14,FALSE),"Liquidação Cancelada")</f>
        <v>1065.17</v>
      </c>
      <c r="AA91" s="4">
        <f>IF(X91&lt;&gt;"Liquidação Cancelada",VLOOKUP(B91,'BASE DE DADOS OPS'!$B$5:$P$9635,13,FALSE),"Liquidação Cancelada")</f>
        <v>6719.86</v>
      </c>
      <c r="AB91" s="4">
        <f t="shared" si="25"/>
        <v>6719.86</v>
      </c>
      <c r="AC91" s="3">
        <f t="shared" si="26"/>
        <v>0</v>
      </c>
      <c r="AD91" s="29"/>
    </row>
    <row r="92" spans="1:30" s="23" customFormat="1" ht="24.95" customHeight="1">
      <c r="A92" s="23" t="str">
        <f t="shared" si="18"/>
        <v>1441|1440011|86|2025|76809528920|3611|1228,25</v>
      </c>
      <c r="B92" s="23" t="str">
        <f t="shared" si="19"/>
        <v>1441|1440011|86|2025|378</v>
      </c>
      <c r="C92" s="28" t="str">
        <f t="shared" si="20"/>
        <v>1440011|378</v>
      </c>
      <c r="D92" s="10">
        <v>1441</v>
      </c>
      <c r="E92" s="10">
        <v>1440011</v>
      </c>
      <c r="F92" s="36" t="str">
        <f t="shared" si="21"/>
        <v>86/2025</v>
      </c>
      <c r="G92" s="10">
        <v>86</v>
      </c>
      <c r="H92" s="10">
        <v>2025</v>
      </c>
      <c r="I92" s="36" t="str">
        <f t="shared" si="22"/>
        <v>10.1</v>
      </c>
      <c r="J92" s="10">
        <v>10</v>
      </c>
      <c r="K92" s="10">
        <v>1</v>
      </c>
      <c r="L92" s="10">
        <v>76809528920</v>
      </c>
      <c r="M92" s="11" t="s">
        <v>243</v>
      </c>
      <c r="N92" s="10">
        <v>3611</v>
      </c>
      <c r="O92" s="11" t="s">
        <v>70</v>
      </c>
      <c r="P92" s="9">
        <v>46037</v>
      </c>
      <c r="Q92" s="10">
        <v>1</v>
      </c>
      <c r="R92" s="3">
        <v>1228.25</v>
      </c>
      <c r="S92" s="3">
        <v>0</v>
      </c>
      <c r="T92" s="3">
        <v>0</v>
      </c>
      <c r="U92" s="33">
        <f t="shared" si="23"/>
        <v>1228.25</v>
      </c>
      <c r="V92" s="9">
        <f>IF(X92&lt;&gt;"Liquidação Cancelada",VLOOKUP(B92,'BASE DE DADOS OPS'!$B$4:$P$9650,10,FALSE),"Liquidação Cancelada")</f>
        <v>46044</v>
      </c>
      <c r="W92" s="13">
        <f t="shared" si="24"/>
        <v>5</v>
      </c>
      <c r="X92" s="10">
        <f>VLOOKUP(A92,'BASE DE DADOS OPS'!$A$4:$P$9650,12,FALSE)</f>
        <v>378</v>
      </c>
      <c r="Y92" s="4">
        <f>IF(X92&lt;&gt;"Liquidação Cancelada",VLOOKUP(B92,'BASE DE DADOS OPS'!$B$5:$P$9635,12,FALSE),"Liquidação Cancelada")</f>
        <v>1228.25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1228.25</v>
      </c>
      <c r="AB92" s="4">
        <f t="shared" si="25"/>
        <v>1228.25</v>
      </c>
      <c r="AC92" s="3">
        <f t="shared" si="26"/>
        <v>0</v>
      </c>
      <c r="AD92" s="29"/>
    </row>
    <row r="93" spans="1:30" s="23" customFormat="1" ht="24.95" customHeight="1">
      <c r="A93" s="23" t="str">
        <f t="shared" si="18"/>
        <v>1441|1440011|87|2025|17709692000144|3920|30679,36</v>
      </c>
      <c r="B93" s="23" t="str">
        <f t="shared" si="19"/>
        <v>1441|1440011|87|2025|283</v>
      </c>
      <c r="C93" s="28" t="str">
        <f t="shared" si="20"/>
        <v>1440011|283</v>
      </c>
      <c r="D93" s="10">
        <v>1441</v>
      </c>
      <c r="E93" s="10">
        <v>1440011</v>
      </c>
      <c r="F93" s="36" t="str">
        <f t="shared" si="21"/>
        <v>87/2025</v>
      </c>
      <c r="G93" s="10">
        <v>87</v>
      </c>
      <c r="H93" s="10">
        <v>2025</v>
      </c>
      <c r="I93" s="36" t="str">
        <f t="shared" si="22"/>
        <v>10.1</v>
      </c>
      <c r="J93" s="10">
        <v>10</v>
      </c>
      <c r="K93" s="10">
        <v>1</v>
      </c>
      <c r="L93" s="10">
        <v>17709692000144</v>
      </c>
      <c r="M93" s="11" t="s">
        <v>245</v>
      </c>
      <c r="N93" s="10">
        <v>3920</v>
      </c>
      <c r="O93" s="11" t="s">
        <v>70</v>
      </c>
      <c r="P93" s="9">
        <v>46037</v>
      </c>
      <c r="Q93" s="10">
        <v>1</v>
      </c>
      <c r="R93" s="3">
        <v>30679.360000000001</v>
      </c>
      <c r="S93" s="3">
        <v>0</v>
      </c>
      <c r="T93" s="3">
        <v>0</v>
      </c>
      <c r="U93" s="33">
        <f t="shared" si="23"/>
        <v>30679.360000000001</v>
      </c>
      <c r="V93" s="9">
        <f>IF(X93&lt;&gt;"Liquidação Cancelada",VLOOKUP(B93,'BASE DE DADOS OPS'!$B$4:$P$9650,10,FALSE),"Liquidação Cancelada")</f>
        <v>46042</v>
      </c>
      <c r="W93" s="13">
        <f t="shared" si="24"/>
        <v>3</v>
      </c>
      <c r="X93" s="10">
        <f>VLOOKUP(A93,'BASE DE DADOS OPS'!$A$4:$P$9650,12,FALSE)</f>
        <v>283</v>
      </c>
      <c r="Y93" s="4">
        <f>IF(X93&lt;&gt;"Liquidação Cancelada",VLOOKUP(B93,'BASE DE DADOS OPS'!$B$5:$P$9635,12,FALSE),"Liquidação Cancelada")</f>
        <v>30679.360000000001</v>
      </c>
      <c r="Z93" s="4">
        <f>IF(X93&lt;&gt;"Liquidação Cancelada",VLOOKUP(B93,'BASE DE DADOS OPS'!$B$5:$P$9635,14,FALSE),"Liquidação Cancelada")</f>
        <v>0</v>
      </c>
      <c r="AA93" s="4">
        <f>IF(X93&lt;&gt;"Liquidação Cancelada",VLOOKUP(B93,'BASE DE DADOS OPS'!$B$5:$P$9635,13,FALSE),"Liquidação Cancelada")</f>
        <v>30679.360000000001</v>
      </c>
      <c r="AB93" s="4">
        <f t="shared" si="25"/>
        <v>30679.360000000001</v>
      </c>
      <c r="AC93" s="3">
        <f t="shared" si="26"/>
        <v>0</v>
      </c>
      <c r="AD93" s="29"/>
    </row>
    <row r="94" spans="1:30" s="23" customFormat="1" ht="24.95" customHeight="1">
      <c r="A94" s="23" t="str">
        <f t="shared" si="18"/>
        <v>1441|1440011|102|2025|56445180604|3611|3343,34</v>
      </c>
      <c r="B94" s="23" t="str">
        <f t="shared" si="19"/>
        <v>1441|1440011|102|2025|342</v>
      </c>
      <c r="C94" s="28" t="str">
        <f t="shared" si="20"/>
        <v>1440011|342</v>
      </c>
      <c r="D94" s="10">
        <v>1441</v>
      </c>
      <c r="E94" s="10">
        <v>1440011</v>
      </c>
      <c r="F94" s="36" t="str">
        <f t="shared" si="21"/>
        <v>102/2025</v>
      </c>
      <c r="G94" s="10">
        <v>102</v>
      </c>
      <c r="H94" s="10">
        <v>2025</v>
      </c>
      <c r="I94" s="36" t="str">
        <f t="shared" si="22"/>
        <v>10.1</v>
      </c>
      <c r="J94" s="10">
        <v>10</v>
      </c>
      <c r="K94" s="10">
        <v>1</v>
      </c>
      <c r="L94" s="10">
        <v>56445180604</v>
      </c>
      <c r="M94" s="11" t="s">
        <v>247</v>
      </c>
      <c r="N94" s="10">
        <v>3611</v>
      </c>
      <c r="O94" s="11" t="s">
        <v>70</v>
      </c>
      <c r="P94" s="9">
        <v>46037</v>
      </c>
      <c r="Q94" s="10">
        <v>1</v>
      </c>
      <c r="R94" s="3">
        <v>3343.34</v>
      </c>
      <c r="S94" s="3">
        <v>0</v>
      </c>
      <c r="T94" s="3">
        <v>0</v>
      </c>
      <c r="U94" s="33">
        <f t="shared" si="23"/>
        <v>3343.34</v>
      </c>
      <c r="V94" s="9">
        <f>IF(X94&lt;&gt;"Liquidação Cancelada",VLOOKUP(B94,'BASE DE DADOS OPS'!$B$4:$P$9650,10,FALSE),"Liquidação Cancelada")</f>
        <v>46043</v>
      </c>
      <c r="W94" s="13">
        <f t="shared" si="24"/>
        <v>4</v>
      </c>
      <c r="X94" s="10">
        <f>VLOOKUP(A94,'BASE DE DADOS OPS'!$A$4:$P$9650,12,FALSE)</f>
        <v>342</v>
      </c>
      <c r="Y94" s="4">
        <f>IF(X94&lt;&gt;"Liquidação Cancelada",VLOOKUP(B94,'BASE DE DADOS OPS'!$B$5:$P$9635,12,FALSE),"Liquidação Cancelada")</f>
        <v>3343.34</v>
      </c>
      <c r="Z94" s="4">
        <f>IF(X94&lt;&gt;"Liquidação Cancelada",VLOOKUP(B94,'BASE DE DADOS OPS'!$B$5:$P$9635,14,FALSE),"Liquidação Cancelada")</f>
        <v>0</v>
      </c>
      <c r="AA94" s="4">
        <f>IF(X94&lt;&gt;"Liquidação Cancelada",VLOOKUP(B94,'BASE DE DADOS OPS'!$B$5:$P$9635,13,FALSE),"Liquidação Cancelada")</f>
        <v>3343.34</v>
      </c>
      <c r="AB94" s="4">
        <f t="shared" si="25"/>
        <v>3343.34</v>
      </c>
      <c r="AC94" s="3">
        <f t="shared" si="26"/>
        <v>0</v>
      </c>
      <c r="AD94" s="29"/>
    </row>
    <row r="95" spans="1:30" s="23" customFormat="1" ht="24.95" customHeight="1">
      <c r="A95" s="23" t="str">
        <f t="shared" si="18"/>
        <v>1441|1440011|166|2025|15210046000102|3920|4610,81</v>
      </c>
      <c r="B95" s="23" t="str">
        <f t="shared" si="19"/>
        <v>1441|1440011|166|2025|294</v>
      </c>
      <c r="C95" s="28" t="str">
        <f t="shared" si="20"/>
        <v>1440011|294</v>
      </c>
      <c r="D95" s="10">
        <v>1441</v>
      </c>
      <c r="E95" s="10">
        <v>1440011</v>
      </c>
      <c r="F95" s="36" t="str">
        <f t="shared" si="21"/>
        <v>166/2025</v>
      </c>
      <c r="G95" s="10">
        <v>166</v>
      </c>
      <c r="H95" s="10">
        <v>2025</v>
      </c>
      <c r="I95" s="36" t="str">
        <f t="shared" si="22"/>
        <v>10.1</v>
      </c>
      <c r="J95" s="10">
        <v>10</v>
      </c>
      <c r="K95" s="10">
        <v>1</v>
      </c>
      <c r="L95" s="10">
        <v>15210046000102</v>
      </c>
      <c r="M95" s="11" t="s">
        <v>249</v>
      </c>
      <c r="N95" s="10">
        <v>3920</v>
      </c>
      <c r="O95" s="11" t="s">
        <v>70</v>
      </c>
      <c r="P95" s="9">
        <v>46037</v>
      </c>
      <c r="Q95" s="10">
        <v>1</v>
      </c>
      <c r="R95" s="3">
        <v>4610.8100000000004</v>
      </c>
      <c r="S95" s="3">
        <v>0</v>
      </c>
      <c r="T95" s="3">
        <v>0</v>
      </c>
      <c r="U95" s="33">
        <f t="shared" si="23"/>
        <v>4610.8100000000004</v>
      </c>
      <c r="V95" s="9">
        <f>IF(X95&lt;&gt;"Liquidação Cancelada",VLOOKUP(B95,'BASE DE DADOS OPS'!$B$4:$P$9650,10,FALSE),"Liquidação Cancelada")</f>
        <v>46042</v>
      </c>
      <c r="W95" s="13">
        <f t="shared" si="24"/>
        <v>3</v>
      </c>
      <c r="X95" s="10">
        <f>VLOOKUP(A95,'BASE DE DADOS OPS'!$A$4:$P$9650,12,FALSE)</f>
        <v>294</v>
      </c>
      <c r="Y95" s="4">
        <f>IF(X95&lt;&gt;"Liquidação Cancelada",VLOOKUP(B95,'BASE DE DADOS OPS'!$B$5:$P$9635,12,FALSE),"Liquidação Cancelada")</f>
        <v>4610.8099999999995</v>
      </c>
      <c r="Z95" s="4">
        <f>IF(X95&lt;&gt;"Liquidação Cancelada",VLOOKUP(B95,'BASE DE DADOS OPS'!$B$5:$P$9635,14,FALSE),"Liquidação Cancelada")</f>
        <v>221.32</v>
      </c>
      <c r="AA95" s="4">
        <f>IF(X95&lt;&gt;"Liquidação Cancelada",VLOOKUP(B95,'BASE DE DADOS OPS'!$B$5:$P$9635,13,FALSE),"Liquidação Cancelada")</f>
        <v>4389.49</v>
      </c>
      <c r="AB95" s="4">
        <f t="shared" si="25"/>
        <v>4389.49</v>
      </c>
      <c r="AC95" s="3">
        <f t="shared" si="26"/>
        <v>9.0949470177292824E-13</v>
      </c>
      <c r="AD95" s="29"/>
    </row>
    <row r="96" spans="1:30" s="23" customFormat="1" ht="24.95" customHeight="1">
      <c r="A96" s="23" t="str">
        <f t="shared" si="18"/>
        <v>1441|1440011|194|2025|46019498000135|4002|3451,22</v>
      </c>
      <c r="B96" s="23" t="str">
        <f t="shared" si="19"/>
        <v>1441|1440011|194|2025|212</v>
      </c>
      <c r="C96" s="28" t="str">
        <f t="shared" si="20"/>
        <v>1440011|212</v>
      </c>
      <c r="D96" s="10">
        <v>1441</v>
      </c>
      <c r="E96" s="10">
        <v>1440011</v>
      </c>
      <c r="F96" s="36" t="str">
        <f t="shared" si="21"/>
        <v>194/2025</v>
      </c>
      <c r="G96" s="10">
        <v>194</v>
      </c>
      <c r="H96" s="10">
        <v>2025</v>
      </c>
      <c r="I96" s="36" t="str">
        <f t="shared" si="22"/>
        <v>10.1</v>
      </c>
      <c r="J96" s="10">
        <v>10</v>
      </c>
      <c r="K96" s="10">
        <v>1</v>
      </c>
      <c r="L96" s="10">
        <v>46019498000135</v>
      </c>
      <c r="M96" s="11" t="s">
        <v>251</v>
      </c>
      <c r="N96" s="10">
        <v>4002</v>
      </c>
      <c r="O96" s="11" t="s">
        <v>82</v>
      </c>
      <c r="P96" s="9">
        <v>46037</v>
      </c>
      <c r="Q96" s="10">
        <v>1</v>
      </c>
      <c r="R96" s="3">
        <v>3451.22</v>
      </c>
      <c r="S96" s="3">
        <v>0</v>
      </c>
      <c r="T96" s="3">
        <v>0</v>
      </c>
      <c r="U96" s="33">
        <f t="shared" si="23"/>
        <v>3451.22</v>
      </c>
      <c r="V96" s="9">
        <f>IF(X96&lt;&gt;"Liquidação Cancelada",VLOOKUP(B96,'BASE DE DADOS OPS'!$B$4:$P$9650,10,FALSE),"Liquidação Cancelada")</f>
        <v>46038</v>
      </c>
      <c r="W96" s="13">
        <f t="shared" si="24"/>
        <v>1</v>
      </c>
      <c r="X96" s="10">
        <f>VLOOKUP(A96,'BASE DE DADOS OPS'!$A$4:$P$9650,12,FALSE)</f>
        <v>212</v>
      </c>
      <c r="Y96" s="4">
        <f>IF(X96&lt;&gt;"Liquidação Cancelada",VLOOKUP(B96,'BASE DE DADOS OPS'!$B$5:$P$9635,12,FALSE),"Liquidação Cancelada")</f>
        <v>3451.22</v>
      </c>
      <c r="Z96" s="4">
        <f>IF(X96&lt;&gt;"Liquidação Cancelada",VLOOKUP(B96,'BASE DE DADOS OPS'!$B$5:$P$9635,14,FALSE),"Liquidação Cancelada")</f>
        <v>165.66</v>
      </c>
      <c r="AA96" s="4">
        <f>IF(X96&lt;&gt;"Liquidação Cancelada",VLOOKUP(B96,'BASE DE DADOS OPS'!$B$5:$P$9635,13,FALSE),"Liquidação Cancelada")</f>
        <v>3285.56</v>
      </c>
      <c r="AB96" s="4">
        <f t="shared" si="25"/>
        <v>3285.56</v>
      </c>
      <c r="AC96" s="3">
        <f t="shared" si="26"/>
        <v>0</v>
      </c>
      <c r="AD96" s="29"/>
    </row>
    <row r="97" spans="1:30" s="23" customFormat="1" ht="24.95" customHeight="1">
      <c r="A97" s="23" t="str">
        <f t="shared" si="18"/>
        <v>1441|1440011|203|2025|16636540000104|4003|8051</v>
      </c>
      <c r="B97" s="23" t="str">
        <f t="shared" si="19"/>
        <v>1441|1440011|203|2025|178</v>
      </c>
      <c r="C97" s="28" t="str">
        <f t="shared" si="20"/>
        <v>1440011|178</v>
      </c>
      <c r="D97" s="10">
        <v>1441</v>
      </c>
      <c r="E97" s="10">
        <v>1440011</v>
      </c>
      <c r="F97" s="36" t="str">
        <f t="shared" si="21"/>
        <v>203/2025</v>
      </c>
      <c r="G97" s="10">
        <v>203</v>
      </c>
      <c r="H97" s="10">
        <v>2025</v>
      </c>
      <c r="I97" s="36" t="str">
        <f t="shared" si="22"/>
        <v>10.1</v>
      </c>
      <c r="J97" s="10">
        <v>10</v>
      </c>
      <c r="K97" s="10">
        <v>1</v>
      </c>
      <c r="L97" s="10">
        <v>16636540000104</v>
      </c>
      <c r="M97" s="11" t="s">
        <v>195</v>
      </c>
      <c r="N97" s="10">
        <v>4003</v>
      </c>
      <c r="O97" s="11" t="s">
        <v>196</v>
      </c>
      <c r="P97" s="9">
        <v>46037</v>
      </c>
      <c r="Q97" s="10">
        <v>1</v>
      </c>
      <c r="R97" s="3">
        <v>8051</v>
      </c>
      <c r="S97" s="3">
        <v>0</v>
      </c>
      <c r="T97" s="3">
        <v>0</v>
      </c>
      <c r="U97" s="33">
        <f t="shared" si="23"/>
        <v>8051</v>
      </c>
      <c r="V97" s="9">
        <f>IF(X97&lt;&gt;"Liquidação Cancelada",VLOOKUP(B97,'BASE DE DADOS OPS'!$B$4:$P$9650,10,FALSE),"Liquidação Cancelada")</f>
        <v>46037</v>
      </c>
      <c r="W97" s="13">
        <f t="shared" si="24"/>
        <v>0</v>
      </c>
      <c r="X97" s="10">
        <f>VLOOKUP(A97,'BASE DE DADOS OPS'!$A$4:$P$9650,12,FALSE)</f>
        <v>178</v>
      </c>
      <c r="Y97" s="4">
        <f>IF(X97&lt;&gt;"Liquidação Cancelada",VLOOKUP(B97,'BASE DE DADOS OPS'!$B$5:$P$9635,12,FALSE),"Liquidação Cancelada")</f>
        <v>8051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8051</v>
      </c>
      <c r="AB97" s="4">
        <f t="shared" si="25"/>
        <v>8051</v>
      </c>
      <c r="AC97" s="3">
        <f t="shared" si="26"/>
        <v>0</v>
      </c>
      <c r="AD97" s="29"/>
    </row>
    <row r="98" spans="1:30" s="23" customFormat="1" ht="24.95" customHeight="1">
      <c r="A98" s="23" t="str">
        <f t="shared" si="18"/>
        <v>1441|1440011|215|2025|8486867000100|3920|12500</v>
      </c>
      <c r="B98" s="23" t="str">
        <f t="shared" si="19"/>
        <v>1441|1440011|215|2025|295</v>
      </c>
      <c r="C98" s="28" t="str">
        <f t="shared" si="20"/>
        <v>1440011|295</v>
      </c>
      <c r="D98" s="10">
        <v>1441</v>
      </c>
      <c r="E98" s="10">
        <v>1440011</v>
      </c>
      <c r="F98" s="36" t="str">
        <f t="shared" si="21"/>
        <v>215/2025</v>
      </c>
      <c r="G98" s="10">
        <v>215</v>
      </c>
      <c r="H98" s="10">
        <v>2025</v>
      </c>
      <c r="I98" s="36" t="str">
        <f t="shared" si="22"/>
        <v>10.1</v>
      </c>
      <c r="J98" s="10">
        <v>10</v>
      </c>
      <c r="K98" s="10">
        <v>1</v>
      </c>
      <c r="L98" s="10">
        <v>8486867000100</v>
      </c>
      <c r="M98" s="11" t="s">
        <v>254</v>
      </c>
      <c r="N98" s="10">
        <v>3920</v>
      </c>
      <c r="O98" s="11" t="s">
        <v>70</v>
      </c>
      <c r="P98" s="9">
        <v>46037</v>
      </c>
      <c r="Q98" s="10">
        <v>1</v>
      </c>
      <c r="R98" s="3">
        <v>12500</v>
      </c>
      <c r="S98" s="3">
        <v>0</v>
      </c>
      <c r="T98" s="3">
        <v>0</v>
      </c>
      <c r="U98" s="33">
        <f t="shared" si="23"/>
        <v>12500</v>
      </c>
      <c r="V98" s="9">
        <f>IF(X98&lt;&gt;"Liquidação Cancelada",VLOOKUP(B98,'BASE DE DADOS OPS'!$B$4:$P$9650,10,FALSE),"Liquidação Cancelada")</f>
        <v>46042</v>
      </c>
      <c r="W98" s="13">
        <f t="shared" si="24"/>
        <v>3</v>
      </c>
      <c r="X98" s="10">
        <f>VLOOKUP(A98,'BASE DE DADOS OPS'!$A$4:$P$9650,12,FALSE)</f>
        <v>295</v>
      </c>
      <c r="Y98" s="4">
        <f>IF(X98&lt;&gt;"Liquidação Cancelada",VLOOKUP(B98,'BASE DE DADOS OPS'!$B$5:$P$9635,12,FALSE),"Liquidação Cancelada")</f>
        <v>12500</v>
      </c>
      <c r="Z98" s="4">
        <f>IF(X98&lt;&gt;"Liquidação Cancelada",VLOOKUP(B98,'BASE DE DADOS OPS'!$B$5:$P$9635,14,FALSE),"Liquidação Cancelada")</f>
        <v>600</v>
      </c>
      <c r="AA98" s="4">
        <f>IF(X98&lt;&gt;"Liquidação Cancelada",VLOOKUP(B98,'BASE DE DADOS OPS'!$B$5:$P$9635,13,FALSE),"Liquidação Cancelada")</f>
        <v>11900</v>
      </c>
      <c r="AB98" s="4">
        <f t="shared" si="25"/>
        <v>11900</v>
      </c>
      <c r="AC98" s="3">
        <f t="shared" si="26"/>
        <v>0</v>
      </c>
      <c r="AD98" s="29"/>
    </row>
    <row r="99" spans="1:30" s="23" customFormat="1" ht="24.95" customHeight="1">
      <c r="A99" s="23" t="str">
        <f t="shared" si="18"/>
        <v>1441|1440011|234|2025|9256973000160|3920|10556,41</v>
      </c>
      <c r="B99" s="23" t="str">
        <f t="shared" si="19"/>
        <v>1441|1440011|234|2025|284</v>
      </c>
      <c r="C99" s="28" t="str">
        <f t="shared" si="20"/>
        <v>1440011|284</v>
      </c>
      <c r="D99" s="10">
        <v>1441</v>
      </c>
      <c r="E99" s="10">
        <v>1440011</v>
      </c>
      <c r="F99" s="36" t="str">
        <f t="shared" si="21"/>
        <v>234/2025</v>
      </c>
      <c r="G99" s="10">
        <v>234</v>
      </c>
      <c r="H99" s="10">
        <v>2025</v>
      </c>
      <c r="I99" s="36" t="str">
        <f t="shared" si="22"/>
        <v>10.1</v>
      </c>
      <c r="J99" s="10">
        <v>10</v>
      </c>
      <c r="K99" s="10">
        <v>1</v>
      </c>
      <c r="L99" s="10">
        <v>9256973000160</v>
      </c>
      <c r="M99" s="11" t="s">
        <v>256</v>
      </c>
      <c r="N99" s="10">
        <v>3920</v>
      </c>
      <c r="O99" s="11" t="s">
        <v>70</v>
      </c>
      <c r="P99" s="9">
        <v>46037</v>
      </c>
      <c r="Q99" s="10">
        <v>1</v>
      </c>
      <c r="R99" s="3">
        <v>10556.41</v>
      </c>
      <c r="S99" s="3">
        <v>0</v>
      </c>
      <c r="T99" s="3">
        <v>0</v>
      </c>
      <c r="U99" s="33">
        <f t="shared" si="23"/>
        <v>10556.41</v>
      </c>
      <c r="V99" s="9">
        <f>IF(X99&lt;&gt;"Liquidação Cancelada",VLOOKUP(B99,'BASE DE DADOS OPS'!$B$4:$P$9650,10,FALSE),"Liquidação Cancelada")</f>
        <v>46042</v>
      </c>
      <c r="W99" s="13">
        <f t="shared" si="24"/>
        <v>3</v>
      </c>
      <c r="X99" s="10">
        <f>VLOOKUP(A99,'BASE DE DADOS OPS'!$A$4:$P$9650,12,FALSE)</f>
        <v>284</v>
      </c>
      <c r="Y99" s="4">
        <f>IF(X99&lt;&gt;"Liquidação Cancelada",VLOOKUP(B99,'BASE DE DADOS OPS'!$B$5:$P$9635,12,FALSE),"Liquidação Cancelada")</f>
        <v>10556.41</v>
      </c>
      <c r="Z99" s="4">
        <f>IF(X99&lt;&gt;"Liquidação Cancelada",VLOOKUP(B99,'BASE DE DADOS OPS'!$B$5:$P$9635,14,FALSE),"Liquidação Cancelada")</f>
        <v>506.71</v>
      </c>
      <c r="AA99" s="4">
        <f>IF(X99&lt;&gt;"Liquidação Cancelada",VLOOKUP(B99,'BASE DE DADOS OPS'!$B$5:$P$9635,13,FALSE),"Liquidação Cancelada")</f>
        <v>10049.700000000001</v>
      </c>
      <c r="AB99" s="4">
        <f t="shared" si="25"/>
        <v>10049.700000000001</v>
      </c>
      <c r="AC99" s="3">
        <f t="shared" si="26"/>
        <v>0</v>
      </c>
      <c r="AD99" s="29"/>
    </row>
    <row r="100" spans="1:30" s="23" customFormat="1" ht="24.95" customHeight="1">
      <c r="A100" s="23" t="str">
        <f t="shared" si="18"/>
        <v>1441|1440011|279|2025|28408684000184|3920|21300</v>
      </c>
      <c r="B100" s="23" t="str">
        <f t="shared" si="19"/>
        <v>1441|1440011|279|2025|292</v>
      </c>
      <c r="C100" s="28" t="str">
        <f t="shared" si="20"/>
        <v>1440011|292</v>
      </c>
      <c r="D100" s="10">
        <v>1441</v>
      </c>
      <c r="E100" s="10">
        <v>1440011</v>
      </c>
      <c r="F100" s="36" t="str">
        <f t="shared" si="21"/>
        <v>279/2025</v>
      </c>
      <c r="G100" s="10">
        <v>279</v>
      </c>
      <c r="H100" s="10">
        <v>2025</v>
      </c>
      <c r="I100" s="36" t="str">
        <f t="shared" si="22"/>
        <v>10.1</v>
      </c>
      <c r="J100" s="10">
        <v>10</v>
      </c>
      <c r="K100" s="10">
        <v>1</v>
      </c>
      <c r="L100" s="10">
        <v>28408684000184</v>
      </c>
      <c r="M100" s="11" t="s">
        <v>258</v>
      </c>
      <c r="N100" s="10">
        <v>3920</v>
      </c>
      <c r="O100" s="11" t="s">
        <v>70</v>
      </c>
      <c r="P100" s="9">
        <v>46037</v>
      </c>
      <c r="Q100" s="10">
        <v>1</v>
      </c>
      <c r="R100" s="3">
        <v>21300</v>
      </c>
      <c r="S100" s="3">
        <v>0</v>
      </c>
      <c r="T100" s="3">
        <v>0</v>
      </c>
      <c r="U100" s="33">
        <f t="shared" si="23"/>
        <v>21300</v>
      </c>
      <c r="V100" s="9">
        <f>IF(X100&lt;&gt;"Liquidação Cancelada",VLOOKUP(B100,'BASE DE DADOS OPS'!$B$4:$P$9650,10,FALSE),"Liquidação Cancelada")</f>
        <v>46042</v>
      </c>
      <c r="W100" s="13">
        <f t="shared" si="24"/>
        <v>3</v>
      </c>
      <c r="X100" s="10">
        <f>VLOOKUP(A100,'BASE DE DADOS OPS'!$A$4:$P$9650,12,FALSE)</f>
        <v>292</v>
      </c>
      <c r="Y100" s="4">
        <f>IF(X100&lt;&gt;"Liquidação Cancelada",VLOOKUP(B100,'BASE DE DADOS OPS'!$B$5:$P$9635,12,FALSE),"Liquidação Cancelada")</f>
        <v>21300</v>
      </c>
      <c r="Z100" s="4">
        <f>IF(X100&lt;&gt;"Liquidação Cancelada",VLOOKUP(B100,'BASE DE DADOS OPS'!$B$5:$P$9635,14,FALSE),"Liquidação Cancelada")</f>
        <v>1022.4</v>
      </c>
      <c r="AA100" s="4">
        <f>IF(X100&lt;&gt;"Liquidação Cancelada",VLOOKUP(B100,'BASE DE DADOS OPS'!$B$5:$P$9635,13,FALSE),"Liquidação Cancelada")</f>
        <v>20277.599999999999</v>
      </c>
      <c r="AB100" s="4">
        <f t="shared" si="25"/>
        <v>20277.599999999999</v>
      </c>
      <c r="AC100" s="3">
        <f t="shared" si="26"/>
        <v>0</v>
      </c>
      <c r="AD100" s="29"/>
    </row>
    <row r="101" spans="1:30" s="23" customFormat="1" ht="24.95" customHeight="1">
      <c r="A101" s="23" t="str">
        <f t="shared" ref="A101:A132" si="27">D101&amp;"|"&amp;E101&amp;"|"&amp;G101&amp;"|"&amp;H101&amp;"|"&amp;L101&amp;"|"&amp;N101&amp;"|"&amp;U101</f>
        <v>1441|1440011|356|2025|49463330615|3611|3792,45</v>
      </c>
      <c r="B101" s="23" t="str">
        <f t="shared" ref="B101:B132" si="28">D101&amp;"|"&amp;E101&amp;"|"&amp;G101&amp;"|"&amp;H101&amp;"|"&amp;X101</f>
        <v>1441|1440011|356|2025|380</v>
      </c>
      <c r="C101" s="28" t="str">
        <f t="shared" ref="C101:C132" si="29">E101&amp;"|"&amp;X101</f>
        <v>1440011|380</v>
      </c>
      <c r="D101" s="10">
        <v>1441</v>
      </c>
      <c r="E101" s="10">
        <v>1440011</v>
      </c>
      <c r="F101" s="36" t="str">
        <f t="shared" ref="F101:F132" si="30">G101&amp;"/"&amp;H101</f>
        <v>356/2025</v>
      </c>
      <c r="G101" s="10">
        <v>356</v>
      </c>
      <c r="H101" s="10">
        <v>2025</v>
      </c>
      <c r="I101" s="36" t="str">
        <f t="shared" ref="I101:I132" si="31">J101&amp;"."&amp;K101</f>
        <v>10.1</v>
      </c>
      <c r="J101" s="10">
        <v>10</v>
      </c>
      <c r="K101" s="10">
        <v>1</v>
      </c>
      <c r="L101" s="10">
        <v>49463330615</v>
      </c>
      <c r="M101" s="11" t="s">
        <v>260</v>
      </c>
      <c r="N101" s="10">
        <v>3611</v>
      </c>
      <c r="O101" s="11" t="s">
        <v>70</v>
      </c>
      <c r="P101" s="9">
        <v>46037</v>
      </c>
      <c r="Q101" s="10">
        <v>1</v>
      </c>
      <c r="R101" s="3">
        <v>3792.45</v>
      </c>
      <c r="S101" s="3">
        <v>0</v>
      </c>
      <c r="T101" s="3">
        <v>0</v>
      </c>
      <c r="U101" s="33">
        <f t="shared" ref="U101:U132" si="32">R101-S101-T101</f>
        <v>3792.45</v>
      </c>
      <c r="V101" s="9">
        <f>IF(X101&lt;&gt;"Liquidação Cancelada",VLOOKUP(B101,'BASE DE DADOS OPS'!$B$4:$P$9650,10,FALSE),"Liquidação Cancelada")</f>
        <v>46044</v>
      </c>
      <c r="W101" s="13">
        <f t="shared" ref="W101:W132" si="33">IF(X101&lt;&gt;"Liquidação Cancelada",IF(ISBLANK(V101),"AGUARDANDO PAGAMENTO",NETWORKDAYS(P101,V101)-1),"Liquidação Cancelada")</f>
        <v>5</v>
      </c>
      <c r="X101" s="10">
        <f>VLOOKUP(A101,'BASE DE DADOS OPS'!$A$4:$P$9650,12,FALSE)</f>
        <v>380</v>
      </c>
      <c r="Y101" s="4">
        <f>IF(X101&lt;&gt;"Liquidação Cancelada",VLOOKUP(B101,'BASE DE DADOS OPS'!$B$5:$P$9635,12,FALSE),"Liquidação Cancelada")</f>
        <v>3792.45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3792.45</v>
      </c>
      <c r="AB101" s="4">
        <f t="shared" ref="AB101:AB132" si="34">IF(X101&lt;&gt;"Liquidação Cancelada",Y101-Z101,"Liquidação Cancelada")</f>
        <v>3792.45</v>
      </c>
      <c r="AC101" s="3">
        <f t="shared" ref="AC101:AC132" si="35">IF(X101&lt;&gt;"Liquidação Cancelada",(AA101-AB101)+(U101-Z101-AB101),"Liquidação Cancelada")</f>
        <v>0</v>
      </c>
      <c r="AD101" s="29"/>
    </row>
    <row r="102" spans="1:30" s="23" customFormat="1" ht="24.95" customHeight="1">
      <c r="A102" s="23" t="str">
        <f t="shared" si="27"/>
        <v>1441|1440011|358|2025|32271161000106|3968|510</v>
      </c>
      <c r="B102" s="23" t="str">
        <f t="shared" si="28"/>
        <v>1441|1440011|358|2025|213</v>
      </c>
      <c r="C102" s="28" t="str">
        <f t="shared" si="29"/>
        <v>1440011|213</v>
      </c>
      <c r="D102" s="10">
        <v>1441</v>
      </c>
      <c r="E102" s="10">
        <v>1440011</v>
      </c>
      <c r="F102" s="36" t="str">
        <f t="shared" si="30"/>
        <v>358/2025</v>
      </c>
      <c r="G102" s="10">
        <v>358</v>
      </c>
      <c r="H102" s="10">
        <v>2025</v>
      </c>
      <c r="I102" s="36" t="str">
        <f t="shared" si="31"/>
        <v>10.1</v>
      </c>
      <c r="J102" s="10">
        <v>10</v>
      </c>
      <c r="K102" s="10">
        <v>1</v>
      </c>
      <c r="L102" s="10">
        <v>32271161000106</v>
      </c>
      <c r="M102" s="11" t="s">
        <v>100</v>
      </c>
      <c r="N102" s="10">
        <v>3968</v>
      </c>
      <c r="O102" s="11" t="s">
        <v>27</v>
      </c>
      <c r="P102" s="9">
        <v>46037</v>
      </c>
      <c r="Q102" s="10">
        <v>3</v>
      </c>
      <c r="R102" s="3">
        <v>510</v>
      </c>
      <c r="S102" s="3">
        <v>0</v>
      </c>
      <c r="T102" s="3">
        <v>0</v>
      </c>
      <c r="U102" s="33">
        <f t="shared" si="32"/>
        <v>510</v>
      </c>
      <c r="V102" s="9">
        <f>IF(X102&lt;&gt;"Liquidação Cancelada",VLOOKUP(B102,'BASE DE DADOS OPS'!$B$4:$P$9650,10,FALSE),"Liquidação Cancelada")</f>
        <v>46038</v>
      </c>
      <c r="W102" s="13">
        <f t="shared" si="33"/>
        <v>1</v>
      </c>
      <c r="X102" s="10">
        <v>213</v>
      </c>
      <c r="Y102" s="4">
        <f>IF(X102&lt;&gt;"Liquidação Cancelada",VLOOKUP(B102,'BASE DE DADOS OPS'!$B$5:$P$9635,12,FALSE),"Liquidação Cancelada")</f>
        <v>510</v>
      </c>
      <c r="Z102" s="4">
        <f>IF(X102&lt;&gt;"Liquidação Cancelada",VLOOKUP(B102,'BASE DE DADOS OPS'!$B$5:$P$9635,14,FALSE),"Liquidação Cancelada")</f>
        <v>24.48</v>
      </c>
      <c r="AA102" s="4">
        <f>IF(X102&lt;&gt;"Liquidação Cancelada",VLOOKUP(B102,'BASE DE DADOS OPS'!$B$5:$P$9635,13,FALSE),"Liquidação Cancelada")</f>
        <v>485.52</v>
      </c>
      <c r="AB102" s="4">
        <f t="shared" si="34"/>
        <v>485.52</v>
      </c>
      <c r="AC102" s="3">
        <f t="shared" si="35"/>
        <v>0</v>
      </c>
      <c r="AD102" s="29"/>
    </row>
    <row r="103" spans="1:30" s="23" customFormat="1" ht="24.95" customHeight="1">
      <c r="A103" s="23" t="str">
        <f t="shared" si="27"/>
        <v>1441|1440011|374|2025|12791300000115|3920|18666,67</v>
      </c>
      <c r="B103" s="23" t="str">
        <f t="shared" si="28"/>
        <v>1441|1440011|374|2025|395</v>
      </c>
      <c r="C103" s="28" t="str">
        <f t="shared" si="29"/>
        <v>1440011|395</v>
      </c>
      <c r="D103" s="10">
        <v>1441</v>
      </c>
      <c r="E103" s="10">
        <v>1440011</v>
      </c>
      <c r="F103" s="36" t="str">
        <f t="shared" si="30"/>
        <v>374/2025</v>
      </c>
      <c r="G103" s="10">
        <v>374</v>
      </c>
      <c r="H103" s="10">
        <v>2025</v>
      </c>
      <c r="I103" s="36" t="str">
        <f t="shared" si="31"/>
        <v>10.1</v>
      </c>
      <c r="J103" s="10">
        <v>10</v>
      </c>
      <c r="K103" s="10">
        <v>1</v>
      </c>
      <c r="L103" s="10">
        <v>12791300000115</v>
      </c>
      <c r="M103" s="11" t="s">
        <v>262</v>
      </c>
      <c r="N103" s="10">
        <v>3920</v>
      </c>
      <c r="O103" s="11" t="s">
        <v>70</v>
      </c>
      <c r="P103" s="9">
        <v>46037</v>
      </c>
      <c r="Q103" s="10">
        <v>1</v>
      </c>
      <c r="R103" s="3">
        <v>18666.669999999998</v>
      </c>
      <c r="S103" s="3">
        <v>0</v>
      </c>
      <c r="T103" s="3">
        <v>0</v>
      </c>
      <c r="U103" s="33">
        <f t="shared" si="32"/>
        <v>18666.669999999998</v>
      </c>
      <c r="V103" s="9">
        <f>IF(X103&lt;&gt;"Liquidação Cancelada",VLOOKUP(B103,'BASE DE DADOS OPS'!$B$4:$P$9650,10,FALSE),"Liquidação Cancelada")</f>
        <v>46044</v>
      </c>
      <c r="W103" s="13">
        <f t="shared" si="33"/>
        <v>5</v>
      </c>
      <c r="X103" s="10">
        <f>VLOOKUP(A103,'BASE DE DADOS OPS'!$A$4:$P$9650,12,FALSE)</f>
        <v>395</v>
      </c>
      <c r="Y103" s="4">
        <f>IF(X103&lt;&gt;"Liquidação Cancelada",VLOOKUP(B103,'BASE DE DADOS OPS'!$B$5:$P$9635,12,FALSE),"Liquidação Cancelada")</f>
        <v>18666.669999999998</v>
      </c>
      <c r="Z103" s="4">
        <f>IF(X103&lt;&gt;"Liquidação Cancelada",VLOOKUP(B103,'BASE DE DADOS OPS'!$B$5:$P$9635,14,FALSE),"Liquidação Cancelada")</f>
        <v>896</v>
      </c>
      <c r="AA103" s="4">
        <f>IF(X103&lt;&gt;"Liquidação Cancelada",VLOOKUP(B103,'BASE DE DADOS OPS'!$B$5:$P$9635,13,FALSE),"Liquidação Cancelada")</f>
        <v>17770.669999999998</v>
      </c>
      <c r="AB103" s="4">
        <f t="shared" si="34"/>
        <v>17770.669999999998</v>
      </c>
      <c r="AC103" s="3">
        <f t="shared" si="35"/>
        <v>0</v>
      </c>
      <c r="AD103" s="29"/>
    </row>
    <row r="104" spans="1:30" s="23" customFormat="1" ht="24.95" customHeight="1">
      <c r="A104" s="23" t="str">
        <f t="shared" si="27"/>
        <v>1441|1440011|66|2025|14408503649|3611|6985,94</v>
      </c>
      <c r="B104" s="23" t="str">
        <f t="shared" si="28"/>
        <v>1441|1440011|66|2025|385</v>
      </c>
      <c r="C104" s="28" t="str">
        <f t="shared" si="29"/>
        <v>1440011|385</v>
      </c>
      <c r="D104" s="10">
        <v>1441</v>
      </c>
      <c r="E104" s="10">
        <v>1440011</v>
      </c>
      <c r="F104" s="36" t="str">
        <f t="shared" si="30"/>
        <v>66/2025</v>
      </c>
      <c r="G104" s="10">
        <v>66</v>
      </c>
      <c r="H104" s="10">
        <v>2025</v>
      </c>
      <c r="I104" s="36" t="str">
        <f t="shared" si="31"/>
        <v>10.1</v>
      </c>
      <c r="J104" s="10">
        <v>10</v>
      </c>
      <c r="K104" s="10">
        <v>1</v>
      </c>
      <c r="L104" s="10">
        <v>14408503649</v>
      </c>
      <c r="M104" s="11" t="s">
        <v>264</v>
      </c>
      <c r="N104" s="10">
        <v>3611</v>
      </c>
      <c r="O104" s="11" t="s">
        <v>70</v>
      </c>
      <c r="P104" s="9">
        <v>46038</v>
      </c>
      <c r="Q104" s="10">
        <v>1</v>
      </c>
      <c r="R104" s="3">
        <v>6985.94</v>
      </c>
      <c r="S104" s="3">
        <v>0</v>
      </c>
      <c r="T104" s="3">
        <v>0</v>
      </c>
      <c r="U104" s="33">
        <f t="shared" si="32"/>
        <v>6985.94</v>
      </c>
      <c r="V104" s="9">
        <f>IF(X104&lt;&gt;"Liquidação Cancelada",VLOOKUP(B104,'BASE DE DADOS OPS'!$B$4:$P$9650,10,FALSE),"Liquidação Cancelada")</f>
        <v>46044</v>
      </c>
      <c r="W104" s="13">
        <f t="shared" si="33"/>
        <v>4</v>
      </c>
      <c r="X104" s="10">
        <f>VLOOKUP(A104,'BASE DE DADOS OPS'!$A$4:$P$9650,12,FALSE)</f>
        <v>385</v>
      </c>
      <c r="Y104" s="4">
        <f>IF(X104&lt;&gt;"Liquidação Cancelada",VLOOKUP(B104,'BASE DE DADOS OPS'!$B$5:$P$9635,12,FALSE),"Liquidação Cancelada")</f>
        <v>6985.9400000000005</v>
      </c>
      <c r="Z104" s="4">
        <f>IF(X104&lt;&gt;"Liquidação Cancelada",VLOOKUP(B104,'BASE DE DADOS OPS'!$B$5:$P$9635,14,FALSE),"Liquidação Cancelada")</f>
        <v>796.94</v>
      </c>
      <c r="AA104" s="4">
        <f>IF(X104&lt;&gt;"Liquidação Cancelada",VLOOKUP(B104,'BASE DE DADOS OPS'!$B$5:$P$9635,13,FALSE),"Liquidação Cancelada")</f>
        <v>6189</v>
      </c>
      <c r="AB104" s="4">
        <f t="shared" si="34"/>
        <v>6189</v>
      </c>
      <c r="AC104" s="3">
        <f t="shared" si="35"/>
        <v>0</v>
      </c>
      <c r="AD104" s="29"/>
    </row>
    <row r="105" spans="1:30" s="23" customFormat="1" ht="24.95" customHeight="1">
      <c r="A105" s="23" t="str">
        <f t="shared" si="27"/>
        <v>1441|1440011|81|2025|32734751615|3611|6159,34</v>
      </c>
      <c r="B105" s="23" t="str">
        <f t="shared" si="28"/>
        <v>1441|1440011|81|2025|389</v>
      </c>
      <c r="C105" s="28" t="str">
        <f t="shared" si="29"/>
        <v>1440011|389</v>
      </c>
      <c r="D105" s="10">
        <v>1441</v>
      </c>
      <c r="E105" s="10">
        <v>1440011</v>
      </c>
      <c r="F105" s="36" t="str">
        <f t="shared" si="30"/>
        <v>81/2025</v>
      </c>
      <c r="G105" s="10">
        <v>81</v>
      </c>
      <c r="H105" s="10">
        <v>2025</v>
      </c>
      <c r="I105" s="36" t="str">
        <f t="shared" si="31"/>
        <v>10.1</v>
      </c>
      <c r="J105" s="10">
        <v>10</v>
      </c>
      <c r="K105" s="10">
        <v>1</v>
      </c>
      <c r="L105" s="10">
        <v>32734751615</v>
      </c>
      <c r="M105" s="11" t="s">
        <v>265</v>
      </c>
      <c r="N105" s="10">
        <v>3611</v>
      </c>
      <c r="O105" s="11" t="s">
        <v>70</v>
      </c>
      <c r="P105" s="9">
        <v>46038</v>
      </c>
      <c r="Q105" s="10">
        <v>1</v>
      </c>
      <c r="R105" s="3">
        <v>6159.34</v>
      </c>
      <c r="S105" s="3">
        <v>0</v>
      </c>
      <c r="T105" s="3">
        <v>0</v>
      </c>
      <c r="U105" s="33">
        <f t="shared" si="32"/>
        <v>6159.34</v>
      </c>
      <c r="V105" s="9">
        <f>IF(X105&lt;&gt;"Liquidação Cancelada",VLOOKUP(B105,'BASE DE DADOS OPS'!$B$4:$P$9650,10,FALSE),"Liquidação Cancelada")</f>
        <v>46044</v>
      </c>
      <c r="W105" s="13">
        <f t="shared" si="33"/>
        <v>4</v>
      </c>
      <c r="X105" s="10">
        <f>VLOOKUP(A105,'BASE DE DADOS OPS'!$A$4:$P$9650,12,FALSE)</f>
        <v>389</v>
      </c>
      <c r="Y105" s="4">
        <f>IF(X105&lt;&gt;"Liquidação Cancelada",VLOOKUP(B105,'BASE DE DADOS OPS'!$B$5:$P$9635,12,FALSE),"Liquidação Cancelada")</f>
        <v>6159.34</v>
      </c>
      <c r="Z105" s="4">
        <f>IF(X105&lt;&gt;"Liquidação Cancelada",VLOOKUP(B105,'BASE DE DADOS OPS'!$B$5:$P$9635,14,FALSE),"Liquidação Cancelada")</f>
        <v>459.58</v>
      </c>
      <c r="AA105" s="4">
        <f>IF(X105&lt;&gt;"Liquidação Cancelada",VLOOKUP(B105,'BASE DE DADOS OPS'!$B$5:$P$9635,13,FALSE),"Liquidação Cancelada")</f>
        <v>5699.76</v>
      </c>
      <c r="AB105" s="4">
        <f t="shared" si="34"/>
        <v>5699.76</v>
      </c>
      <c r="AC105" s="3">
        <f t="shared" si="35"/>
        <v>0</v>
      </c>
      <c r="AD105" s="29"/>
    </row>
    <row r="106" spans="1:30" s="23" customFormat="1" ht="24.95" customHeight="1">
      <c r="A106" s="23" t="str">
        <f t="shared" si="27"/>
        <v>1441|1440011|84|2025|22068043000141|3920|8772,93</v>
      </c>
      <c r="B106" s="23" t="str">
        <f t="shared" si="28"/>
        <v>1441|1440011|84|2025|280</v>
      </c>
      <c r="C106" s="28" t="str">
        <f t="shared" si="29"/>
        <v>1440011|280</v>
      </c>
      <c r="D106" s="10">
        <v>1441</v>
      </c>
      <c r="E106" s="10">
        <v>1440011</v>
      </c>
      <c r="F106" s="36" t="str">
        <f t="shared" si="30"/>
        <v>84/2025</v>
      </c>
      <c r="G106" s="10">
        <v>84</v>
      </c>
      <c r="H106" s="10">
        <v>2025</v>
      </c>
      <c r="I106" s="36" t="str">
        <f t="shared" si="31"/>
        <v>10.1</v>
      </c>
      <c r="J106" s="10">
        <v>10</v>
      </c>
      <c r="K106" s="10">
        <v>1</v>
      </c>
      <c r="L106" s="10">
        <v>22068043000141</v>
      </c>
      <c r="M106" s="11" t="s">
        <v>267</v>
      </c>
      <c r="N106" s="10">
        <v>3920</v>
      </c>
      <c r="O106" s="11" t="s">
        <v>70</v>
      </c>
      <c r="P106" s="9">
        <v>46038</v>
      </c>
      <c r="Q106" s="10">
        <v>1</v>
      </c>
      <c r="R106" s="3">
        <v>8772.93</v>
      </c>
      <c r="S106" s="3">
        <v>0</v>
      </c>
      <c r="T106" s="3">
        <v>0</v>
      </c>
      <c r="U106" s="33">
        <f t="shared" si="32"/>
        <v>8772.93</v>
      </c>
      <c r="V106" s="9">
        <f>IF(X106&lt;&gt;"Liquidação Cancelada",VLOOKUP(B106,'BASE DE DADOS OPS'!$B$4:$P$9650,10,FALSE),"Liquidação Cancelada")</f>
        <v>46041</v>
      </c>
      <c r="W106" s="13">
        <f t="shared" si="33"/>
        <v>1</v>
      </c>
      <c r="X106" s="10">
        <f>VLOOKUP(A106,'BASE DE DADOS OPS'!$A$4:$P$9650,12,FALSE)</f>
        <v>280</v>
      </c>
      <c r="Y106" s="4">
        <f>IF(X106&lt;&gt;"Liquidação Cancelada",VLOOKUP(B106,'BASE DE DADOS OPS'!$B$5:$P$9635,12,FALSE),"Liquidação Cancelada")</f>
        <v>8772.93</v>
      </c>
      <c r="Z106" s="4">
        <f>IF(X106&lt;&gt;"Liquidação Cancelada",VLOOKUP(B106,'BASE DE DADOS OPS'!$B$5:$P$9635,14,FALSE),"Liquidação Cancelada")</f>
        <v>421.1</v>
      </c>
      <c r="AA106" s="4">
        <f>IF(X106&lt;&gt;"Liquidação Cancelada",VLOOKUP(B106,'BASE DE DADOS OPS'!$B$5:$P$9635,13,FALSE),"Liquidação Cancelada")</f>
        <v>8351.83</v>
      </c>
      <c r="AB106" s="4">
        <f t="shared" si="34"/>
        <v>8351.83</v>
      </c>
      <c r="AC106" s="3">
        <f t="shared" si="35"/>
        <v>0</v>
      </c>
      <c r="AD106" s="29"/>
    </row>
    <row r="107" spans="1:30" s="23" customFormat="1" ht="24.95" customHeight="1">
      <c r="A107" s="23" t="str">
        <f t="shared" si="27"/>
        <v>1441|1440011|85|2025|89330994687|3611|4056,31</v>
      </c>
      <c r="B107" s="23" t="str">
        <f t="shared" si="28"/>
        <v>1441|1440011|85|2025|377</v>
      </c>
      <c r="C107" s="28" t="str">
        <f t="shared" si="29"/>
        <v>1440011|377</v>
      </c>
      <c r="D107" s="10">
        <v>1441</v>
      </c>
      <c r="E107" s="10">
        <v>1440011</v>
      </c>
      <c r="F107" s="36" t="str">
        <f t="shared" si="30"/>
        <v>85/2025</v>
      </c>
      <c r="G107" s="10">
        <v>85</v>
      </c>
      <c r="H107" s="10">
        <v>2025</v>
      </c>
      <c r="I107" s="36" t="str">
        <f t="shared" si="31"/>
        <v>10.1</v>
      </c>
      <c r="J107" s="10">
        <v>10</v>
      </c>
      <c r="K107" s="10">
        <v>1</v>
      </c>
      <c r="L107" s="10">
        <v>89330994687</v>
      </c>
      <c r="M107" s="11" t="s">
        <v>269</v>
      </c>
      <c r="N107" s="10">
        <v>3611</v>
      </c>
      <c r="O107" s="11" t="s">
        <v>70</v>
      </c>
      <c r="P107" s="9">
        <v>46038</v>
      </c>
      <c r="Q107" s="10">
        <v>1</v>
      </c>
      <c r="R107" s="3">
        <v>4056.31</v>
      </c>
      <c r="S107" s="3">
        <v>0</v>
      </c>
      <c r="T107" s="3">
        <v>0</v>
      </c>
      <c r="U107" s="33">
        <f t="shared" si="32"/>
        <v>4056.31</v>
      </c>
      <c r="V107" s="9">
        <f>IF(X107&lt;&gt;"Liquidação Cancelada",VLOOKUP(B107,'BASE DE DADOS OPS'!$B$4:$P$9650,10,FALSE),"Liquidação Cancelada")</f>
        <v>46044</v>
      </c>
      <c r="W107" s="13">
        <f t="shared" si="33"/>
        <v>4</v>
      </c>
      <c r="X107" s="10">
        <f>VLOOKUP(A107,'BASE DE DADOS OPS'!$A$4:$P$9650,12,FALSE)</f>
        <v>377</v>
      </c>
      <c r="Y107" s="4">
        <f>IF(X107&lt;&gt;"Liquidação Cancelada",VLOOKUP(B107,'BASE DE DADOS OPS'!$B$5:$P$9635,12,FALSE),"Liquidação Cancelada")</f>
        <v>4056.31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4056.31</v>
      </c>
      <c r="AB107" s="4">
        <f t="shared" si="34"/>
        <v>4056.31</v>
      </c>
      <c r="AC107" s="3">
        <f t="shared" si="35"/>
        <v>0</v>
      </c>
      <c r="AD107" s="29"/>
    </row>
    <row r="108" spans="1:30" s="23" customFormat="1" ht="24.95" customHeight="1">
      <c r="A108" s="23" t="str">
        <f t="shared" si="27"/>
        <v>1441|1440011|88|2025|62895958653|3611|1552,3</v>
      </c>
      <c r="B108" s="23" t="str">
        <f t="shared" si="28"/>
        <v>1441|1440011|88|2025|334</v>
      </c>
      <c r="C108" s="28" t="str">
        <f t="shared" si="29"/>
        <v>1440011|334</v>
      </c>
      <c r="D108" s="10">
        <v>1441</v>
      </c>
      <c r="E108" s="10">
        <v>1440011</v>
      </c>
      <c r="F108" s="36" t="str">
        <f t="shared" si="30"/>
        <v>88/2025</v>
      </c>
      <c r="G108" s="10">
        <v>88</v>
      </c>
      <c r="H108" s="10">
        <v>2025</v>
      </c>
      <c r="I108" s="36" t="str">
        <f t="shared" si="31"/>
        <v>10.1</v>
      </c>
      <c r="J108" s="10">
        <v>10</v>
      </c>
      <c r="K108" s="10">
        <v>1</v>
      </c>
      <c r="L108" s="10">
        <v>62895958653</v>
      </c>
      <c r="M108" s="11" t="s">
        <v>271</v>
      </c>
      <c r="N108" s="10">
        <v>3611</v>
      </c>
      <c r="O108" s="11" t="s">
        <v>70</v>
      </c>
      <c r="P108" s="9">
        <v>46038</v>
      </c>
      <c r="Q108" s="10">
        <v>1</v>
      </c>
      <c r="R108" s="3">
        <v>1552.3</v>
      </c>
      <c r="S108" s="3">
        <v>0</v>
      </c>
      <c r="T108" s="3">
        <v>0</v>
      </c>
      <c r="U108" s="33">
        <f t="shared" si="32"/>
        <v>1552.3</v>
      </c>
      <c r="V108" s="9">
        <f>IF(X108&lt;&gt;"Liquidação Cancelada",VLOOKUP(B108,'BASE DE DADOS OPS'!$B$4:$P$9650,10,FALSE),"Liquidação Cancelada")</f>
        <v>46043</v>
      </c>
      <c r="W108" s="13">
        <f t="shared" si="33"/>
        <v>3</v>
      </c>
      <c r="X108" s="10">
        <f>VLOOKUP(A108,'BASE DE DADOS OPS'!$A$4:$P$9650,12,FALSE)</f>
        <v>334</v>
      </c>
      <c r="Y108" s="4">
        <f>IF(X108&lt;&gt;"Liquidação Cancelada",VLOOKUP(B108,'BASE DE DADOS OPS'!$B$5:$P$9635,12,FALSE),"Liquidação Cancelada")</f>
        <v>1552.3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1552.3</v>
      </c>
      <c r="AB108" s="4">
        <f t="shared" si="34"/>
        <v>1552.3</v>
      </c>
      <c r="AC108" s="3">
        <f t="shared" si="35"/>
        <v>0</v>
      </c>
      <c r="AD108" s="29"/>
    </row>
    <row r="109" spans="1:30" s="23" customFormat="1" ht="24.95" customHeight="1">
      <c r="A109" s="23" t="str">
        <f t="shared" si="27"/>
        <v>1441|1440011|89|2025|62897306653|3611|1552,31</v>
      </c>
      <c r="B109" s="23" t="str">
        <f t="shared" si="28"/>
        <v>1441|1440011|89|2025|335</v>
      </c>
      <c r="C109" s="28" t="str">
        <f t="shared" si="29"/>
        <v>1440011|335</v>
      </c>
      <c r="D109" s="10">
        <v>1441</v>
      </c>
      <c r="E109" s="10">
        <v>1440011</v>
      </c>
      <c r="F109" s="36" t="str">
        <f t="shared" si="30"/>
        <v>89/2025</v>
      </c>
      <c r="G109" s="10">
        <v>89</v>
      </c>
      <c r="H109" s="10">
        <v>2025</v>
      </c>
      <c r="I109" s="36" t="str">
        <f t="shared" si="31"/>
        <v>10.1</v>
      </c>
      <c r="J109" s="10">
        <v>10</v>
      </c>
      <c r="K109" s="10">
        <v>1</v>
      </c>
      <c r="L109" s="10">
        <v>62897306653</v>
      </c>
      <c r="M109" s="11" t="s">
        <v>273</v>
      </c>
      <c r="N109" s="10">
        <v>3611</v>
      </c>
      <c r="O109" s="11" t="s">
        <v>70</v>
      </c>
      <c r="P109" s="9">
        <v>46038</v>
      </c>
      <c r="Q109" s="10">
        <v>1</v>
      </c>
      <c r="R109" s="3">
        <v>1552.31</v>
      </c>
      <c r="S109" s="3">
        <v>0</v>
      </c>
      <c r="T109" s="3">
        <v>0</v>
      </c>
      <c r="U109" s="33">
        <f t="shared" si="32"/>
        <v>1552.31</v>
      </c>
      <c r="V109" s="9">
        <f>IF(X109&lt;&gt;"Liquidação Cancelada",VLOOKUP(B109,'BASE DE DADOS OPS'!$B$4:$P$9650,10,FALSE),"Liquidação Cancelada")</f>
        <v>46043</v>
      </c>
      <c r="W109" s="13">
        <f t="shared" si="33"/>
        <v>3</v>
      </c>
      <c r="X109" s="10">
        <f>VLOOKUP(A109,'BASE DE DADOS OPS'!$A$4:$P$9650,12,FALSE)</f>
        <v>335</v>
      </c>
      <c r="Y109" s="4">
        <f>IF(X109&lt;&gt;"Liquidação Cancelada",VLOOKUP(B109,'BASE DE DADOS OPS'!$B$5:$P$9635,12,FALSE),"Liquidação Cancelada")</f>
        <v>1552.31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1552.31</v>
      </c>
      <c r="AB109" s="4">
        <f t="shared" si="34"/>
        <v>1552.31</v>
      </c>
      <c r="AC109" s="3">
        <f t="shared" si="35"/>
        <v>0</v>
      </c>
      <c r="AD109" s="29"/>
    </row>
    <row r="110" spans="1:30" s="23" customFormat="1" ht="24.95" customHeight="1">
      <c r="A110" s="23" t="str">
        <f t="shared" si="27"/>
        <v>1441|1440011|90|2025|54565707691|3611|1552,3</v>
      </c>
      <c r="B110" s="23" t="str">
        <f t="shared" si="28"/>
        <v>1441|1440011|90|2025|333</v>
      </c>
      <c r="C110" s="28" t="str">
        <f t="shared" si="29"/>
        <v>1440011|333</v>
      </c>
      <c r="D110" s="10">
        <v>1441</v>
      </c>
      <c r="E110" s="10">
        <v>1440011</v>
      </c>
      <c r="F110" s="36" t="str">
        <f t="shared" si="30"/>
        <v>90/2025</v>
      </c>
      <c r="G110" s="10">
        <v>90</v>
      </c>
      <c r="H110" s="10">
        <v>2025</v>
      </c>
      <c r="I110" s="36" t="str">
        <f t="shared" si="31"/>
        <v>10.1</v>
      </c>
      <c r="J110" s="10">
        <v>10</v>
      </c>
      <c r="K110" s="10">
        <v>1</v>
      </c>
      <c r="L110" s="10">
        <v>54565707691</v>
      </c>
      <c r="M110" s="11" t="s">
        <v>275</v>
      </c>
      <c r="N110" s="10">
        <v>3611</v>
      </c>
      <c r="O110" s="11" t="s">
        <v>70</v>
      </c>
      <c r="P110" s="9">
        <v>46038</v>
      </c>
      <c r="Q110" s="10">
        <v>1</v>
      </c>
      <c r="R110" s="3">
        <v>1552.3</v>
      </c>
      <c r="S110" s="3">
        <v>0</v>
      </c>
      <c r="T110" s="3">
        <v>0</v>
      </c>
      <c r="U110" s="33">
        <f t="shared" si="32"/>
        <v>1552.3</v>
      </c>
      <c r="V110" s="9">
        <f>IF(X110&lt;&gt;"Liquidação Cancelada",VLOOKUP(B110,'BASE DE DADOS OPS'!$B$4:$P$9650,10,FALSE),"Liquidação Cancelada")</f>
        <v>46043</v>
      </c>
      <c r="W110" s="13">
        <f t="shared" si="33"/>
        <v>3</v>
      </c>
      <c r="X110" s="10">
        <f>VLOOKUP(A110,'BASE DE DADOS OPS'!$A$4:$P$9650,12,FALSE)</f>
        <v>333</v>
      </c>
      <c r="Y110" s="4">
        <f>IF(X110&lt;&gt;"Liquidação Cancelada",VLOOKUP(B110,'BASE DE DADOS OPS'!$B$5:$P$9635,12,FALSE),"Liquidação Cancelada")</f>
        <v>1552.3</v>
      </c>
      <c r="Z110" s="4">
        <f>IF(X110&lt;&gt;"Liquidação Cancelada",VLOOKUP(B110,'BASE DE DADOS OPS'!$B$5:$P$9635,14,FALSE),"Liquidação Cancelada")</f>
        <v>0</v>
      </c>
      <c r="AA110" s="4">
        <f>IF(X110&lt;&gt;"Liquidação Cancelada",VLOOKUP(B110,'BASE DE DADOS OPS'!$B$5:$P$9635,13,FALSE),"Liquidação Cancelada")</f>
        <v>1552.3</v>
      </c>
      <c r="AB110" s="4">
        <f t="shared" si="34"/>
        <v>1552.3</v>
      </c>
      <c r="AC110" s="3">
        <f t="shared" si="35"/>
        <v>0</v>
      </c>
      <c r="AD110" s="29"/>
    </row>
    <row r="111" spans="1:30" s="23" customFormat="1" ht="24.95" customHeight="1">
      <c r="A111" s="23" t="str">
        <f t="shared" si="27"/>
        <v>1441|1440011|92|2025|24046590653|3611|6666,9</v>
      </c>
      <c r="B111" s="23" t="str">
        <f t="shared" si="28"/>
        <v>1441|1440011|92|2025|391</v>
      </c>
      <c r="C111" s="28" t="str">
        <f t="shared" si="29"/>
        <v>1440011|391</v>
      </c>
      <c r="D111" s="10">
        <v>1441</v>
      </c>
      <c r="E111" s="10">
        <v>1440011</v>
      </c>
      <c r="F111" s="36" t="str">
        <f t="shared" si="30"/>
        <v>92/2025</v>
      </c>
      <c r="G111" s="10">
        <v>92</v>
      </c>
      <c r="H111" s="10">
        <v>2025</v>
      </c>
      <c r="I111" s="36" t="str">
        <f t="shared" si="31"/>
        <v>10.1</v>
      </c>
      <c r="J111" s="10">
        <v>10</v>
      </c>
      <c r="K111" s="10">
        <v>1</v>
      </c>
      <c r="L111" s="10">
        <v>24046590653</v>
      </c>
      <c r="M111" s="11" t="s">
        <v>277</v>
      </c>
      <c r="N111" s="10">
        <v>3611</v>
      </c>
      <c r="O111" s="11" t="s">
        <v>70</v>
      </c>
      <c r="P111" s="9">
        <v>46038</v>
      </c>
      <c r="Q111" s="10">
        <v>1</v>
      </c>
      <c r="R111" s="3">
        <v>6666.9</v>
      </c>
      <c r="S111" s="3">
        <v>0</v>
      </c>
      <c r="T111" s="3">
        <v>0</v>
      </c>
      <c r="U111" s="33">
        <f t="shared" si="32"/>
        <v>6666.9</v>
      </c>
      <c r="V111" s="9">
        <f>IF(X111&lt;&gt;"Liquidação Cancelada",VLOOKUP(B111,'BASE DE DADOS OPS'!$B$4:$P$9650,10,FALSE),"Liquidação Cancelada")</f>
        <v>46044</v>
      </c>
      <c r="W111" s="13">
        <f t="shared" si="33"/>
        <v>4</v>
      </c>
      <c r="X111" s="10">
        <f>VLOOKUP(A111,'BASE DE DADOS OPS'!$A$4:$P$9650,12,FALSE)</f>
        <v>391</v>
      </c>
      <c r="Y111" s="4">
        <f>IF(X111&lt;&gt;"Liquidação Cancelada",VLOOKUP(B111,'BASE DE DADOS OPS'!$B$5:$P$9635,12,FALSE),"Liquidação Cancelada")</f>
        <v>6666.9</v>
      </c>
      <c r="Z111" s="4">
        <f>IF(X111&lt;&gt;"Liquidação Cancelada",VLOOKUP(B111,'BASE DE DADOS OPS'!$B$5:$P$9635,14,FALSE),"Liquidação Cancelada")</f>
        <v>666.73</v>
      </c>
      <c r="AA111" s="4">
        <f>IF(X111&lt;&gt;"Liquidação Cancelada",VLOOKUP(B111,'BASE DE DADOS OPS'!$B$5:$P$9635,13,FALSE),"Liquidação Cancelada")</f>
        <v>6000.17</v>
      </c>
      <c r="AB111" s="4">
        <f t="shared" si="34"/>
        <v>6000.17</v>
      </c>
      <c r="AC111" s="3">
        <f t="shared" si="35"/>
        <v>0</v>
      </c>
      <c r="AD111" s="29"/>
    </row>
    <row r="112" spans="1:30" s="23" customFormat="1" ht="24.95" customHeight="1">
      <c r="A112" s="23" t="str">
        <f t="shared" si="27"/>
        <v>1441|1440011|95|2025|12104191653|3611|12899,52</v>
      </c>
      <c r="B112" s="23" t="str">
        <f t="shared" si="28"/>
        <v>1441|1440011|95|2025|358</v>
      </c>
      <c r="C112" s="28" t="str">
        <f t="shared" si="29"/>
        <v>1440011|358</v>
      </c>
      <c r="D112" s="10">
        <v>1441</v>
      </c>
      <c r="E112" s="10">
        <v>1440011</v>
      </c>
      <c r="F112" s="36" t="str">
        <f t="shared" si="30"/>
        <v>95/2025</v>
      </c>
      <c r="G112" s="10">
        <v>95</v>
      </c>
      <c r="H112" s="10">
        <v>2025</v>
      </c>
      <c r="I112" s="36" t="str">
        <f t="shared" si="31"/>
        <v>10.1</v>
      </c>
      <c r="J112" s="10">
        <v>10</v>
      </c>
      <c r="K112" s="10">
        <v>1</v>
      </c>
      <c r="L112" s="10">
        <v>12104191653</v>
      </c>
      <c r="M112" s="11" t="s">
        <v>279</v>
      </c>
      <c r="N112" s="10">
        <v>3611</v>
      </c>
      <c r="O112" s="11" t="s">
        <v>70</v>
      </c>
      <c r="P112" s="9">
        <v>46038</v>
      </c>
      <c r="Q112" s="10">
        <v>1</v>
      </c>
      <c r="R112" s="3">
        <v>12899.52</v>
      </c>
      <c r="S112" s="3">
        <v>0</v>
      </c>
      <c r="T112" s="3">
        <v>0</v>
      </c>
      <c r="U112" s="33">
        <f t="shared" si="32"/>
        <v>12899.52</v>
      </c>
      <c r="V112" s="9">
        <f>IF(X112&lt;&gt;"Liquidação Cancelada",VLOOKUP(B112,'BASE DE DADOS OPS'!$B$4:$P$9650,10,FALSE),"Liquidação Cancelada")</f>
        <v>46043</v>
      </c>
      <c r="W112" s="13">
        <f t="shared" si="33"/>
        <v>3</v>
      </c>
      <c r="X112" s="10">
        <f>VLOOKUP(A112,'BASE DE DADOS OPS'!$A$4:$P$9650,12,FALSE)</f>
        <v>358</v>
      </c>
      <c r="Y112" s="4">
        <f>IF(X112&lt;&gt;"Liquidação Cancelada",VLOOKUP(B112,'BASE DE DADOS OPS'!$B$5:$P$9635,12,FALSE),"Liquidação Cancelada")</f>
        <v>12899.52</v>
      </c>
      <c r="Z112" s="4">
        <f>IF(X112&lt;&gt;"Liquidação Cancelada",VLOOKUP(B112,'BASE DE DADOS OPS'!$B$5:$P$9635,14,FALSE),"Liquidação Cancelada")</f>
        <v>2471.66</v>
      </c>
      <c r="AA112" s="4">
        <f>IF(X112&lt;&gt;"Liquidação Cancelada",VLOOKUP(B112,'BASE DE DADOS OPS'!$B$5:$P$9635,13,FALSE),"Liquidação Cancelada")</f>
        <v>10427.86</v>
      </c>
      <c r="AB112" s="4">
        <f t="shared" si="34"/>
        <v>10427.86</v>
      </c>
      <c r="AC112" s="3">
        <f t="shared" si="35"/>
        <v>0</v>
      </c>
      <c r="AD112" s="29"/>
    </row>
    <row r="113" spans="1:30" s="23" customFormat="1" ht="24.95" customHeight="1">
      <c r="A113" s="23" t="str">
        <f t="shared" si="27"/>
        <v>1441|1440011|97|2025|4858733629|3611|2603,03</v>
      </c>
      <c r="B113" s="23" t="str">
        <f t="shared" si="28"/>
        <v>1441|1440011|97|2025|343</v>
      </c>
      <c r="C113" s="28" t="str">
        <f t="shared" si="29"/>
        <v>1440011|343</v>
      </c>
      <c r="D113" s="10">
        <v>1441</v>
      </c>
      <c r="E113" s="10">
        <v>1440011</v>
      </c>
      <c r="F113" s="36" t="str">
        <f t="shared" si="30"/>
        <v>97/2025</v>
      </c>
      <c r="G113" s="10">
        <v>97</v>
      </c>
      <c r="H113" s="10">
        <v>2025</v>
      </c>
      <c r="I113" s="36" t="str">
        <f t="shared" si="31"/>
        <v>10.1</v>
      </c>
      <c r="J113" s="10">
        <v>10</v>
      </c>
      <c r="K113" s="10">
        <v>1</v>
      </c>
      <c r="L113" s="10">
        <v>4858733629</v>
      </c>
      <c r="M113" s="11" t="s">
        <v>281</v>
      </c>
      <c r="N113" s="10">
        <v>3611</v>
      </c>
      <c r="O113" s="11" t="s">
        <v>70</v>
      </c>
      <c r="P113" s="9">
        <v>46038</v>
      </c>
      <c r="Q113" s="10">
        <v>1</v>
      </c>
      <c r="R113" s="3">
        <v>2603.0300000000002</v>
      </c>
      <c r="S113" s="3">
        <v>0</v>
      </c>
      <c r="T113" s="3">
        <v>0</v>
      </c>
      <c r="U113" s="33">
        <f t="shared" si="32"/>
        <v>2603.0300000000002</v>
      </c>
      <c r="V113" s="9">
        <f>IF(X113&lt;&gt;"Liquidação Cancelada",VLOOKUP(B113,'BASE DE DADOS OPS'!$B$4:$P$9650,10,FALSE),"Liquidação Cancelada")</f>
        <v>46043</v>
      </c>
      <c r="W113" s="13">
        <f t="shared" si="33"/>
        <v>3</v>
      </c>
      <c r="X113" s="10">
        <f>VLOOKUP(A113,'BASE DE DADOS OPS'!$A$4:$P$9650,12,FALSE)</f>
        <v>343</v>
      </c>
      <c r="Y113" s="4">
        <f>IF(X113&lt;&gt;"Liquidação Cancelada",VLOOKUP(B113,'BASE DE DADOS OPS'!$B$5:$P$9635,12,FALSE),"Liquidação Cancelada")</f>
        <v>2603.0300000000002</v>
      </c>
      <c r="Z113" s="4">
        <f>IF(X113&lt;&gt;"Liquidação Cancelada",VLOOKUP(B113,'BASE DE DADOS OPS'!$B$5:$P$9635,14,FALSE),"Liquidação Cancelada")</f>
        <v>0</v>
      </c>
      <c r="AA113" s="4">
        <f>IF(X113&lt;&gt;"Liquidação Cancelada",VLOOKUP(B113,'BASE DE DADOS OPS'!$B$5:$P$9635,13,FALSE),"Liquidação Cancelada")</f>
        <v>2603.0300000000002</v>
      </c>
      <c r="AB113" s="4">
        <f t="shared" si="34"/>
        <v>2603.0300000000002</v>
      </c>
      <c r="AC113" s="3">
        <f t="shared" si="35"/>
        <v>0</v>
      </c>
      <c r="AD113" s="29"/>
    </row>
    <row r="114" spans="1:30" s="23" customFormat="1" ht="24.95" customHeight="1">
      <c r="A114" s="23" t="str">
        <f t="shared" si="27"/>
        <v>1441|1440011|98|2025|58352910604|3611|6985,94</v>
      </c>
      <c r="B114" s="23" t="str">
        <f t="shared" si="28"/>
        <v>1441|1440011|98|2025|386</v>
      </c>
      <c r="C114" s="28" t="str">
        <f t="shared" si="29"/>
        <v>1440011|386</v>
      </c>
      <c r="D114" s="10">
        <v>1441</v>
      </c>
      <c r="E114" s="10">
        <v>1440011</v>
      </c>
      <c r="F114" s="36" t="str">
        <f t="shared" si="30"/>
        <v>98/2025</v>
      </c>
      <c r="G114" s="10">
        <v>98</v>
      </c>
      <c r="H114" s="10">
        <v>2025</v>
      </c>
      <c r="I114" s="36" t="str">
        <f t="shared" si="31"/>
        <v>10.1</v>
      </c>
      <c r="J114" s="10">
        <v>10</v>
      </c>
      <c r="K114" s="10">
        <v>1</v>
      </c>
      <c r="L114" s="10">
        <v>58352910604</v>
      </c>
      <c r="M114" s="11" t="s">
        <v>283</v>
      </c>
      <c r="N114" s="10">
        <v>3611</v>
      </c>
      <c r="O114" s="11" t="s">
        <v>70</v>
      </c>
      <c r="P114" s="9">
        <v>46038</v>
      </c>
      <c r="Q114" s="10">
        <v>1</v>
      </c>
      <c r="R114" s="3">
        <v>6985.94</v>
      </c>
      <c r="S114" s="3">
        <v>0</v>
      </c>
      <c r="T114" s="3">
        <v>0</v>
      </c>
      <c r="U114" s="33">
        <f t="shared" si="32"/>
        <v>6985.94</v>
      </c>
      <c r="V114" s="9">
        <f>IF(X114&lt;&gt;"Liquidação Cancelada",VLOOKUP(B114,'BASE DE DADOS OPS'!$B$4:$P$9650,10,FALSE),"Liquidação Cancelada")</f>
        <v>46044</v>
      </c>
      <c r="W114" s="13">
        <f t="shared" si="33"/>
        <v>4</v>
      </c>
      <c r="X114" s="10">
        <f>VLOOKUP(A114,'BASE DE DADOS OPS'!$A$4:$P$9650,12,FALSE)</f>
        <v>386</v>
      </c>
      <c r="Y114" s="4">
        <f>IF(X114&lt;&gt;"Liquidação Cancelada",VLOOKUP(B114,'BASE DE DADOS OPS'!$B$5:$P$9635,12,FALSE),"Liquidação Cancelada")</f>
        <v>6985.9400000000005</v>
      </c>
      <c r="Z114" s="4">
        <f>IF(X114&lt;&gt;"Liquidação Cancelada",VLOOKUP(B114,'BASE DE DADOS OPS'!$B$5:$P$9635,14,FALSE),"Liquidação Cancelada")</f>
        <v>796.94</v>
      </c>
      <c r="AA114" s="4">
        <f>IF(X114&lt;&gt;"Liquidação Cancelada",VLOOKUP(B114,'BASE DE DADOS OPS'!$B$5:$P$9635,13,FALSE),"Liquidação Cancelada")</f>
        <v>6189</v>
      </c>
      <c r="AB114" s="4">
        <f t="shared" si="34"/>
        <v>6189</v>
      </c>
      <c r="AC114" s="3">
        <f t="shared" si="35"/>
        <v>0</v>
      </c>
      <c r="AD114" s="29"/>
    </row>
    <row r="115" spans="1:30" s="23" customFormat="1" ht="24.95" customHeight="1">
      <c r="A115" s="23" t="str">
        <f t="shared" si="27"/>
        <v>1441|1440011|100|2025|96572523691|3611|9374,22</v>
      </c>
      <c r="B115" s="23" t="str">
        <f t="shared" si="28"/>
        <v>1441|1440011|100|2025|374</v>
      </c>
      <c r="C115" s="28" t="str">
        <f t="shared" si="29"/>
        <v>1440011|374</v>
      </c>
      <c r="D115" s="10">
        <v>1441</v>
      </c>
      <c r="E115" s="10">
        <v>1440011</v>
      </c>
      <c r="F115" s="36" t="str">
        <f t="shared" si="30"/>
        <v>100/2025</v>
      </c>
      <c r="G115" s="10">
        <v>100</v>
      </c>
      <c r="H115" s="10">
        <v>2025</v>
      </c>
      <c r="I115" s="36" t="str">
        <f t="shared" si="31"/>
        <v>10.1</v>
      </c>
      <c r="J115" s="10">
        <v>10</v>
      </c>
      <c r="K115" s="10">
        <v>1</v>
      </c>
      <c r="L115" s="10">
        <v>96572523691</v>
      </c>
      <c r="M115" s="11" t="s">
        <v>285</v>
      </c>
      <c r="N115" s="10">
        <v>3611</v>
      </c>
      <c r="O115" s="11" t="s">
        <v>70</v>
      </c>
      <c r="P115" s="9">
        <v>46038</v>
      </c>
      <c r="Q115" s="10">
        <v>1</v>
      </c>
      <c r="R115" s="3">
        <v>9374.2199999999993</v>
      </c>
      <c r="S115" s="3">
        <v>0</v>
      </c>
      <c r="T115" s="3">
        <v>0</v>
      </c>
      <c r="U115" s="33">
        <f t="shared" si="32"/>
        <v>9374.2199999999993</v>
      </c>
      <c r="V115" s="9">
        <f>IF(X115&lt;&gt;"Liquidação Cancelada",VLOOKUP(B115,'BASE DE DADOS OPS'!$B$4:$P$9650,10,FALSE),"Liquidação Cancelada")</f>
        <v>46044</v>
      </c>
      <c r="W115" s="13">
        <f t="shared" si="33"/>
        <v>4</v>
      </c>
      <c r="X115" s="10">
        <f>VLOOKUP(A115,'BASE DE DADOS OPS'!$A$4:$P$9650,12,FALSE)</f>
        <v>374</v>
      </c>
      <c r="Y115" s="4">
        <f>IF(X115&lt;&gt;"Liquidação Cancelada",VLOOKUP(B115,'BASE DE DADOS OPS'!$B$5:$P$9635,12,FALSE),"Liquidação Cancelada")</f>
        <v>9374.2200000000012</v>
      </c>
      <c r="Z115" s="4">
        <f>IF(X115&lt;&gt;"Liquidação Cancelada",VLOOKUP(B115,'BASE DE DADOS OPS'!$B$5:$P$9635,14,FALSE),"Liquidação Cancelada")</f>
        <v>1502.2</v>
      </c>
      <c r="AA115" s="4">
        <f>IF(X115&lt;&gt;"Liquidação Cancelada",VLOOKUP(B115,'BASE DE DADOS OPS'!$B$5:$P$9635,13,FALSE),"Liquidação Cancelada")</f>
        <v>7872.02</v>
      </c>
      <c r="AB115" s="4">
        <f t="shared" si="34"/>
        <v>7872.0200000000013</v>
      </c>
      <c r="AC115" s="3">
        <f t="shared" si="35"/>
        <v>-2.7284841053187847E-12</v>
      </c>
      <c r="AD115" s="29"/>
    </row>
    <row r="116" spans="1:30" s="23" customFormat="1" ht="24.95" customHeight="1">
      <c r="A116" s="23" t="str">
        <f t="shared" si="27"/>
        <v>1441|1440011|101|2025|16618025672|3611|3698,77</v>
      </c>
      <c r="B116" s="23" t="str">
        <f t="shared" si="28"/>
        <v>1441|1440011|101|2025|339</v>
      </c>
      <c r="C116" s="28" t="str">
        <f t="shared" si="29"/>
        <v>1440011|339</v>
      </c>
      <c r="D116" s="10">
        <v>1441</v>
      </c>
      <c r="E116" s="10">
        <v>1440011</v>
      </c>
      <c r="F116" s="36" t="str">
        <f t="shared" si="30"/>
        <v>101/2025</v>
      </c>
      <c r="G116" s="10">
        <v>101</v>
      </c>
      <c r="H116" s="10">
        <v>2025</v>
      </c>
      <c r="I116" s="36" t="str">
        <f t="shared" si="31"/>
        <v>10.1</v>
      </c>
      <c r="J116" s="10">
        <v>10</v>
      </c>
      <c r="K116" s="10">
        <v>1</v>
      </c>
      <c r="L116" s="10">
        <v>16618025672</v>
      </c>
      <c r="M116" s="11" t="s">
        <v>287</v>
      </c>
      <c r="N116" s="10">
        <v>3611</v>
      </c>
      <c r="O116" s="11" t="s">
        <v>70</v>
      </c>
      <c r="P116" s="9">
        <v>46038</v>
      </c>
      <c r="Q116" s="10">
        <v>1</v>
      </c>
      <c r="R116" s="3">
        <v>3698.77</v>
      </c>
      <c r="S116" s="3">
        <v>0</v>
      </c>
      <c r="T116" s="3">
        <v>0</v>
      </c>
      <c r="U116" s="33">
        <f t="shared" si="32"/>
        <v>3698.77</v>
      </c>
      <c r="V116" s="9">
        <f>IF(X116&lt;&gt;"Liquidação Cancelada",VLOOKUP(B116,'BASE DE DADOS OPS'!$B$4:$P$9650,10,FALSE),"Liquidação Cancelada")</f>
        <v>46043</v>
      </c>
      <c r="W116" s="13">
        <f t="shared" si="33"/>
        <v>3</v>
      </c>
      <c r="X116" s="10">
        <f>VLOOKUP(A116,'BASE DE DADOS OPS'!$A$4:$P$9650,12,FALSE)</f>
        <v>339</v>
      </c>
      <c r="Y116" s="4">
        <f>IF(X116&lt;&gt;"Liquidação Cancelada",VLOOKUP(B116,'BASE DE DADOS OPS'!$B$5:$P$9635,12,FALSE),"Liquidação Cancelada")</f>
        <v>3698.77</v>
      </c>
      <c r="Z116" s="4">
        <f>IF(X116&lt;&gt;"Liquidação Cancelada",VLOOKUP(B116,'BASE DE DADOS OPS'!$B$5:$P$9635,14,FALSE),"Liquidação Cancelada")</f>
        <v>0</v>
      </c>
      <c r="AA116" s="4">
        <f>IF(X116&lt;&gt;"Liquidação Cancelada",VLOOKUP(B116,'BASE DE DADOS OPS'!$B$5:$P$9635,13,FALSE),"Liquidação Cancelada")</f>
        <v>3698.77</v>
      </c>
      <c r="AB116" s="4">
        <f t="shared" si="34"/>
        <v>3698.77</v>
      </c>
      <c r="AC116" s="3">
        <f t="shared" si="35"/>
        <v>0</v>
      </c>
      <c r="AD116" s="29"/>
    </row>
    <row r="117" spans="1:30" s="23" customFormat="1" ht="24.95" customHeight="1">
      <c r="A117" s="23" t="str">
        <f t="shared" si="27"/>
        <v>1441|1440011|108|2025|20660570610|3611|13721,82</v>
      </c>
      <c r="B117" s="23" t="str">
        <f t="shared" si="28"/>
        <v>1441|1440011|108|2025|359</v>
      </c>
      <c r="C117" s="28" t="str">
        <f t="shared" si="29"/>
        <v>1440011|359</v>
      </c>
      <c r="D117" s="10">
        <v>1441</v>
      </c>
      <c r="E117" s="10">
        <v>1440011</v>
      </c>
      <c r="F117" s="36" t="str">
        <f t="shared" si="30"/>
        <v>108/2025</v>
      </c>
      <c r="G117" s="10">
        <v>108</v>
      </c>
      <c r="H117" s="10">
        <v>2025</v>
      </c>
      <c r="I117" s="36" t="str">
        <f t="shared" si="31"/>
        <v>10.1</v>
      </c>
      <c r="J117" s="10">
        <v>10</v>
      </c>
      <c r="K117" s="10">
        <v>1</v>
      </c>
      <c r="L117" s="10">
        <v>20660570610</v>
      </c>
      <c r="M117" s="11" t="s">
        <v>289</v>
      </c>
      <c r="N117" s="10">
        <v>3611</v>
      </c>
      <c r="O117" s="11" t="s">
        <v>70</v>
      </c>
      <c r="P117" s="9">
        <v>46038</v>
      </c>
      <c r="Q117" s="10">
        <v>1</v>
      </c>
      <c r="R117" s="3">
        <v>13721.82</v>
      </c>
      <c r="S117" s="3">
        <v>0</v>
      </c>
      <c r="T117" s="3">
        <v>0</v>
      </c>
      <c r="U117" s="33">
        <f t="shared" si="32"/>
        <v>13721.82</v>
      </c>
      <c r="V117" s="9">
        <f>IF(X117&lt;&gt;"Liquidação Cancelada",VLOOKUP(B117,'BASE DE DADOS OPS'!$B$4:$P$9650,10,FALSE),"Liquidação Cancelada")</f>
        <v>46043</v>
      </c>
      <c r="W117" s="13">
        <f t="shared" si="33"/>
        <v>3</v>
      </c>
      <c r="X117" s="10">
        <f>VLOOKUP(A117,'BASE DE DADOS OPS'!$A$4:$P$9650,12,FALSE)</f>
        <v>359</v>
      </c>
      <c r="Y117" s="4">
        <f>IF(X117&lt;&gt;"Liquidação Cancelada",VLOOKUP(B117,'BASE DE DADOS OPS'!$B$5:$P$9635,12,FALSE),"Liquidação Cancelada")</f>
        <v>13721.82</v>
      </c>
      <c r="Z117" s="4">
        <f>IF(X117&lt;&gt;"Liquidação Cancelada",VLOOKUP(B117,'BASE DE DADOS OPS'!$B$5:$P$9635,14,FALSE),"Liquidação Cancelada")</f>
        <v>2697.79</v>
      </c>
      <c r="AA117" s="4">
        <f>IF(X117&lt;&gt;"Liquidação Cancelada",VLOOKUP(B117,'BASE DE DADOS OPS'!$B$5:$P$9635,13,FALSE),"Liquidação Cancelada")</f>
        <v>11024.03</v>
      </c>
      <c r="AB117" s="4">
        <f t="shared" si="34"/>
        <v>11024.029999999999</v>
      </c>
      <c r="AC117" s="3">
        <f t="shared" si="35"/>
        <v>1.8189894035458565E-12</v>
      </c>
      <c r="AD117" s="29"/>
    </row>
    <row r="118" spans="1:30" s="23" customFormat="1" ht="24.95" customHeight="1">
      <c r="A118" s="23" t="str">
        <f t="shared" si="27"/>
        <v>1441|1440011|124|2025|10212674650|3611|3977,87</v>
      </c>
      <c r="B118" s="23" t="str">
        <f t="shared" si="28"/>
        <v>1441|1440011|124|2025|392</v>
      </c>
      <c r="C118" s="28" t="str">
        <f t="shared" si="29"/>
        <v>1440011|392</v>
      </c>
      <c r="D118" s="10">
        <v>1441</v>
      </c>
      <c r="E118" s="10">
        <v>1440011</v>
      </c>
      <c r="F118" s="36" t="str">
        <f t="shared" si="30"/>
        <v>124/2025</v>
      </c>
      <c r="G118" s="10">
        <v>124</v>
      </c>
      <c r="H118" s="10">
        <v>2025</v>
      </c>
      <c r="I118" s="36" t="str">
        <f t="shared" si="31"/>
        <v>10.1</v>
      </c>
      <c r="J118" s="10">
        <v>10</v>
      </c>
      <c r="K118" s="10">
        <v>1</v>
      </c>
      <c r="L118" s="10">
        <v>10212674650</v>
      </c>
      <c r="M118" s="11" t="s">
        <v>291</v>
      </c>
      <c r="N118" s="10">
        <v>3611</v>
      </c>
      <c r="O118" s="11" t="s">
        <v>70</v>
      </c>
      <c r="P118" s="9">
        <v>46038</v>
      </c>
      <c r="Q118" s="10">
        <v>1</v>
      </c>
      <c r="R118" s="3">
        <v>3977.87</v>
      </c>
      <c r="S118" s="3">
        <v>0</v>
      </c>
      <c r="T118" s="3">
        <v>0</v>
      </c>
      <c r="U118" s="33">
        <f t="shared" si="32"/>
        <v>3977.87</v>
      </c>
      <c r="V118" s="9">
        <f>IF(X118&lt;&gt;"Liquidação Cancelada",VLOOKUP(B118,'BASE DE DADOS OPS'!$B$4:$P$9650,10,FALSE),"Liquidação Cancelada")</f>
        <v>46044</v>
      </c>
      <c r="W118" s="13">
        <f t="shared" si="33"/>
        <v>4</v>
      </c>
      <c r="X118" s="10">
        <f>VLOOKUP(A118,'BASE DE DADOS OPS'!$A$4:$P$9650,12,FALSE)</f>
        <v>392</v>
      </c>
      <c r="Y118" s="4">
        <f>IF(X118&lt;&gt;"Liquidação Cancelada",VLOOKUP(B118,'BASE DE DADOS OPS'!$B$5:$P$9635,12,FALSE),"Liquidação Cancelada")</f>
        <v>3977.87</v>
      </c>
      <c r="Z118" s="4">
        <f>IF(X118&lt;&gt;"Liquidação Cancelada",VLOOKUP(B118,'BASE DE DADOS OPS'!$B$5:$P$9635,14,FALSE),"Liquidação Cancelada")</f>
        <v>0</v>
      </c>
      <c r="AA118" s="4">
        <f>IF(X118&lt;&gt;"Liquidação Cancelada",VLOOKUP(B118,'BASE DE DADOS OPS'!$B$5:$P$9635,13,FALSE),"Liquidação Cancelada")</f>
        <v>3977.87</v>
      </c>
      <c r="AB118" s="4">
        <f t="shared" si="34"/>
        <v>3977.87</v>
      </c>
      <c r="AC118" s="3">
        <f t="shared" si="35"/>
        <v>0</v>
      </c>
      <c r="AD118" s="29"/>
    </row>
    <row r="119" spans="1:30" s="23" customFormat="1" ht="24.95" customHeight="1">
      <c r="A119" s="23" t="str">
        <f t="shared" si="27"/>
        <v>1441|1440011|125|2025|62297406649|3611|1955,33</v>
      </c>
      <c r="B119" s="23" t="str">
        <f t="shared" si="28"/>
        <v>1441|1440011|125|2025|351</v>
      </c>
      <c r="C119" s="28" t="str">
        <f t="shared" si="29"/>
        <v>1440011|351</v>
      </c>
      <c r="D119" s="10">
        <v>1441</v>
      </c>
      <c r="E119" s="10">
        <v>1440011</v>
      </c>
      <c r="F119" s="36" t="str">
        <f t="shared" si="30"/>
        <v>125/2025</v>
      </c>
      <c r="G119" s="10">
        <v>125</v>
      </c>
      <c r="H119" s="10">
        <v>2025</v>
      </c>
      <c r="I119" s="36" t="str">
        <f t="shared" si="31"/>
        <v>10.1</v>
      </c>
      <c r="J119" s="10">
        <v>10</v>
      </c>
      <c r="K119" s="10">
        <v>1</v>
      </c>
      <c r="L119" s="10">
        <v>62297406649</v>
      </c>
      <c r="M119" s="11" t="s">
        <v>293</v>
      </c>
      <c r="N119" s="10">
        <v>3611</v>
      </c>
      <c r="O119" s="11" t="s">
        <v>70</v>
      </c>
      <c r="P119" s="9">
        <v>46038</v>
      </c>
      <c r="Q119" s="10">
        <v>1</v>
      </c>
      <c r="R119" s="3">
        <v>1955.33</v>
      </c>
      <c r="S119" s="3">
        <v>0</v>
      </c>
      <c r="T119" s="3">
        <v>0</v>
      </c>
      <c r="U119" s="33">
        <f t="shared" si="32"/>
        <v>1955.33</v>
      </c>
      <c r="V119" s="9">
        <f>IF(X119&lt;&gt;"Liquidação Cancelada",VLOOKUP(B119,'BASE DE DADOS OPS'!$B$4:$P$9650,10,FALSE),"Liquidação Cancelada")</f>
        <v>46043</v>
      </c>
      <c r="W119" s="13">
        <f t="shared" si="33"/>
        <v>3</v>
      </c>
      <c r="X119" s="10">
        <f>VLOOKUP(A119,'BASE DE DADOS OPS'!$A$4:$P$9650,12,FALSE)</f>
        <v>351</v>
      </c>
      <c r="Y119" s="4">
        <f>IF(X119&lt;&gt;"Liquidação Cancelada",VLOOKUP(B119,'BASE DE DADOS OPS'!$B$5:$P$9635,12,FALSE),"Liquidação Cancelada")</f>
        <v>1955.33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1955.33</v>
      </c>
      <c r="AB119" s="4">
        <f t="shared" si="34"/>
        <v>1955.33</v>
      </c>
      <c r="AC119" s="3">
        <f t="shared" si="35"/>
        <v>0</v>
      </c>
      <c r="AD119" s="29"/>
    </row>
    <row r="120" spans="1:30" s="23" customFormat="1" ht="24.95" customHeight="1">
      <c r="A120" s="23" t="str">
        <f t="shared" si="27"/>
        <v>1441|1440011|127|2025|98321560687|3611|3480,75</v>
      </c>
      <c r="B120" s="23" t="str">
        <f t="shared" si="28"/>
        <v>1441|1440011|127|2025|361</v>
      </c>
      <c r="C120" s="28" t="str">
        <f t="shared" si="29"/>
        <v>1440011|361</v>
      </c>
      <c r="D120" s="10">
        <v>1441</v>
      </c>
      <c r="E120" s="10">
        <v>1440011</v>
      </c>
      <c r="F120" s="36" t="str">
        <f t="shared" si="30"/>
        <v>127/2025</v>
      </c>
      <c r="G120" s="10">
        <v>127</v>
      </c>
      <c r="H120" s="10">
        <v>2025</v>
      </c>
      <c r="I120" s="36" t="str">
        <f t="shared" si="31"/>
        <v>10.1</v>
      </c>
      <c r="J120" s="10">
        <v>10</v>
      </c>
      <c r="K120" s="10">
        <v>1</v>
      </c>
      <c r="L120" s="10">
        <v>98321560687</v>
      </c>
      <c r="M120" s="11" t="s">
        <v>295</v>
      </c>
      <c r="N120" s="10">
        <v>3611</v>
      </c>
      <c r="O120" s="11" t="s">
        <v>70</v>
      </c>
      <c r="P120" s="9">
        <v>46038</v>
      </c>
      <c r="Q120" s="10">
        <v>1</v>
      </c>
      <c r="R120" s="3">
        <v>3480.75</v>
      </c>
      <c r="S120" s="3">
        <v>0</v>
      </c>
      <c r="T120" s="3">
        <v>0</v>
      </c>
      <c r="U120" s="33">
        <f t="shared" si="32"/>
        <v>3480.75</v>
      </c>
      <c r="V120" s="9">
        <f>IF(X120&lt;&gt;"Liquidação Cancelada",VLOOKUP(B120,'BASE DE DADOS OPS'!$B$4:$P$9650,10,FALSE),"Liquidação Cancelada")</f>
        <v>46043</v>
      </c>
      <c r="W120" s="13">
        <f t="shared" si="33"/>
        <v>3</v>
      </c>
      <c r="X120" s="10">
        <f>VLOOKUP(A120,'BASE DE DADOS OPS'!$A$4:$P$9650,12,FALSE)</f>
        <v>361</v>
      </c>
      <c r="Y120" s="4">
        <f>IF(X120&lt;&gt;"Liquidação Cancelada",VLOOKUP(B120,'BASE DE DADOS OPS'!$B$5:$P$9635,12,FALSE),"Liquidação Cancelada")</f>
        <v>3480.75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3480.75</v>
      </c>
      <c r="AB120" s="4">
        <f t="shared" si="34"/>
        <v>3480.75</v>
      </c>
      <c r="AC120" s="3">
        <f t="shared" si="35"/>
        <v>0</v>
      </c>
      <c r="AD120" s="29"/>
    </row>
    <row r="121" spans="1:30" s="23" customFormat="1" ht="24.95" customHeight="1">
      <c r="A121" s="23" t="str">
        <f t="shared" si="27"/>
        <v>1441|1440011|128|2025|56653212653|3611|2109,82</v>
      </c>
      <c r="B121" s="23" t="str">
        <f t="shared" si="28"/>
        <v>1441|1440011|128|2025|353</v>
      </c>
      <c r="C121" s="28" t="str">
        <f t="shared" si="29"/>
        <v>1440011|353</v>
      </c>
      <c r="D121" s="10">
        <v>1441</v>
      </c>
      <c r="E121" s="10">
        <v>1440011</v>
      </c>
      <c r="F121" s="36" t="str">
        <f t="shared" si="30"/>
        <v>128/2025</v>
      </c>
      <c r="G121" s="10">
        <v>128</v>
      </c>
      <c r="H121" s="10">
        <v>2025</v>
      </c>
      <c r="I121" s="36" t="str">
        <f t="shared" si="31"/>
        <v>10.1</v>
      </c>
      <c r="J121" s="10">
        <v>10</v>
      </c>
      <c r="K121" s="10">
        <v>1</v>
      </c>
      <c r="L121" s="10">
        <v>56653212653</v>
      </c>
      <c r="M121" s="11" t="s">
        <v>297</v>
      </c>
      <c r="N121" s="10">
        <v>3611</v>
      </c>
      <c r="O121" s="11" t="s">
        <v>70</v>
      </c>
      <c r="P121" s="9">
        <v>46038</v>
      </c>
      <c r="Q121" s="10">
        <v>1</v>
      </c>
      <c r="R121" s="3">
        <v>2109.8200000000002</v>
      </c>
      <c r="S121" s="3">
        <v>0</v>
      </c>
      <c r="T121" s="3">
        <v>0</v>
      </c>
      <c r="U121" s="33">
        <f t="shared" si="32"/>
        <v>2109.8200000000002</v>
      </c>
      <c r="V121" s="9">
        <f>IF(X121&lt;&gt;"Liquidação Cancelada",VLOOKUP(B121,'BASE DE DADOS OPS'!$B$4:$P$9650,10,FALSE),"Liquidação Cancelada")</f>
        <v>46043</v>
      </c>
      <c r="W121" s="13">
        <f t="shared" si="33"/>
        <v>3</v>
      </c>
      <c r="X121" s="10">
        <f>VLOOKUP(A121,'BASE DE DADOS OPS'!$A$4:$P$9650,12,FALSE)</f>
        <v>353</v>
      </c>
      <c r="Y121" s="4">
        <f>IF(X121&lt;&gt;"Liquidação Cancelada",VLOOKUP(B121,'BASE DE DADOS OPS'!$B$5:$P$9635,12,FALSE),"Liquidação Cancelada")</f>
        <v>2109.8200000000002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2109.8200000000002</v>
      </c>
      <c r="AB121" s="4">
        <f t="shared" si="34"/>
        <v>2109.8200000000002</v>
      </c>
      <c r="AC121" s="3">
        <f t="shared" si="35"/>
        <v>0</v>
      </c>
      <c r="AD121" s="29"/>
    </row>
    <row r="122" spans="1:30" s="23" customFormat="1" ht="24.95" customHeight="1">
      <c r="A122" s="23" t="str">
        <f t="shared" si="27"/>
        <v>1441|1440011|130|2025|59424451687|3611|3239,75</v>
      </c>
      <c r="B122" s="23" t="str">
        <f t="shared" si="28"/>
        <v>1441|1440011|130|2025|348</v>
      </c>
      <c r="C122" s="28" t="str">
        <f t="shared" si="29"/>
        <v>1440011|348</v>
      </c>
      <c r="D122" s="10">
        <v>1441</v>
      </c>
      <c r="E122" s="10">
        <v>1440011</v>
      </c>
      <c r="F122" s="36" t="str">
        <f t="shared" si="30"/>
        <v>130/2025</v>
      </c>
      <c r="G122" s="10">
        <v>130</v>
      </c>
      <c r="H122" s="10">
        <v>2025</v>
      </c>
      <c r="I122" s="36" t="str">
        <f t="shared" si="31"/>
        <v>10.1</v>
      </c>
      <c r="J122" s="10">
        <v>10</v>
      </c>
      <c r="K122" s="10">
        <v>1</v>
      </c>
      <c r="L122" s="10">
        <v>59424451687</v>
      </c>
      <c r="M122" s="11" t="s">
        <v>299</v>
      </c>
      <c r="N122" s="10">
        <v>3611</v>
      </c>
      <c r="O122" s="11" t="s">
        <v>70</v>
      </c>
      <c r="P122" s="9">
        <v>46038</v>
      </c>
      <c r="Q122" s="10">
        <v>1</v>
      </c>
      <c r="R122" s="3">
        <v>3239.75</v>
      </c>
      <c r="S122" s="3">
        <v>0</v>
      </c>
      <c r="T122" s="3">
        <v>0</v>
      </c>
      <c r="U122" s="33">
        <f t="shared" si="32"/>
        <v>3239.75</v>
      </c>
      <c r="V122" s="9">
        <f>IF(X122&lt;&gt;"Liquidação Cancelada",VLOOKUP(B122,'BASE DE DADOS OPS'!$B$4:$P$9650,10,FALSE),"Liquidação Cancelada")</f>
        <v>46043</v>
      </c>
      <c r="W122" s="13">
        <f t="shared" si="33"/>
        <v>3</v>
      </c>
      <c r="X122" s="10">
        <f>VLOOKUP(A122,'BASE DE DADOS OPS'!$A$4:$P$9650,12,FALSE)</f>
        <v>348</v>
      </c>
      <c r="Y122" s="4">
        <f>IF(X122&lt;&gt;"Liquidação Cancelada",VLOOKUP(B122,'BASE DE DADOS OPS'!$B$5:$P$9635,12,FALSE),"Liquidação Cancelada")</f>
        <v>3239.75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3239.75</v>
      </c>
      <c r="AB122" s="4">
        <f t="shared" si="34"/>
        <v>3239.75</v>
      </c>
      <c r="AC122" s="3">
        <f t="shared" si="35"/>
        <v>0</v>
      </c>
      <c r="AD122" s="29"/>
    </row>
    <row r="123" spans="1:30" s="23" customFormat="1" ht="24.95" customHeight="1">
      <c r="A123" s="23" t="str">
        <f t="shared" si="27"/>
        <v>1441|1440011|133|2025|69209960653|3611|2113,32</v>
      </c>
      <c r="B123" s="23" t="str">
        <f t="shared" si="28"/>
        <v>1441|1440011|133|2025|344</v>
      </c>
      <c r="C123" s="28" t="str">
        <f t="shared" si="29"/>
        <v>1440011|344</v>
      </c>
      <c r="D123" s="10">
        <v>1441</v>
      </c>
      <c r="E123" s="10">
        <v>1440011</v>
      </c>
      <c r="F123" s="36" t="str">
        <f t="shared" si="30"/>
        <v>133/2025</v>
      </c>
      <c r="G123" s="10">
        <v>133</v>
      </c>
      <c r="H123" s="10">
        <v>2025</v>
      </c>
      <c r="I123" s="36" t="str">
        <f t="shared" si="31"/>
        <v>10.1</v>
      </c>
      <c r="J123" s="10">
        <v>10</v>
      </c>
      <c r="K123" s="10">
        <v>1</v>
      </c>
      <c r="L123" s="10">
        <v>69209960653</v>
      </c>
      <c r="M123" s="11" t="s">
        <v>301</v>
      </c>
      <c r="N123" s="10">
        <v>3611</v>
      </c>
      <c r="O123" s="11" t="s">
        <v>70</v>
      </c>
      <c r="P123" s="9">
        <v>46038</v>
      </c>
      <c r="Q123" s="10">
        <v>1</v>
      </c>
      <c r="R123" s="3">
        <v>2113.3200000000002</v>
      </c>
      <c r="S123" s="3">
        <v>0</v>
      </c>
      <c r="T123" s="3">
        <v>0</v>
      </c>
      <c r="U123" s="33">
        <f t="shared" si="32"/>
        <v>2113.3200000000002</v>
      </c>
      <c r="V123" s="9">
        <f>IF(X123&lt;&gt;"Liquidação Cancelada",VLOOKUP(B123,'BASE DE DADOS OPS'!$B$4:$P$9650,10,FALSE),"Liquidação Cancelada")</f>
        <v>46043</v>
      </c>
      <c r="W123" s="13">
        <f t="shared" si="33"/>
        <v>3</v>
      </c>
      <c r="X123" s="10">
        <f>VLOOKUP(A123,'BASE DE DADOS OPS'!$A$4:$P$9650,12,FALSE)</f>
        <v>344</v>
      </c>
      <c r="Y123" s="4">
        <f>IF(X123&lt;&gt;"Liquidação Cancelada",VLOOKUP(B123,'BASE DE DADOS OPS'!$B$5:$P$9635,12,FALSE),"Liquidação Cancelada")</f>
        <v>2113.3200000000002</v>
      </c>
      <c r="Z123" s="4">
        <f>IF(X123&lt;&gt;"Liquidação Cancelada",VLOOKUP(B123,'BASE DE DADOS OPS'!$B$5:$P$9635,14,FALSE),"Liquidação Cancelada")</f>
        <v>0</v>
      </c>
      <c r="AA123" s="4">
        <f>IF(X123&lt;&gt;"Liquidação Cancelada",VLOOKUP(B123,'BASE DE DADOS OPS'!$B$5:$P$9635,13,FALSE),"Liquidação Cancelada")</f>
        <v>2113.3200000000002</v>
      </c>
      <c r="AB123" s="4">
        <f t="shared" si="34"/>
        <v>2113.3200000000002</v>
      </c>
      <c r="AC123" s="3">
        <f t="shared" si="35"/>
        <v>0</v>
      </c>
      <c r="AD123" s="29"/>
    </row>
    <row r="124" spans="1:30" s="23" customFormat="1" ht="24.95" customHeight="1">
      <c r="A124" s="23" t="str">
        <f t="shared" si="27"/>
        <v>1441|1440011|135|2025|94454981604|3611|17000</v>
      </c>
      <c r="B124" s="23" t="str">
        <f t="shared" si="28"/>
        <v>1441|1440011|135|2025|349</v>
      </c>
      <c r="C124" s="28" t="str">
        <f t="shared" si="29"/>
        <v>1440011|349</v>
      </c>
      <c r="D124" s="10">
        <v>1441</v>
      </c>
      <c r="E124" s="10">
        <v>1440011</v>
      </c>
      <c r="F124" s="36" t="str">
        <f t="shared" si="30"/>
        <v>135/2025</v>
      </c>
      <c r="G124" s="10">
        <v>135</v>
      </c>
      <c r="H124" s="10">
        <v>2025</v>
      </c>
      <c r="I124" s="36" t="str">
        <f t="shared" si="31"/>
        <v>10.1</v>
      </c>
      <c r="J124" s="10">
        <v>10</v>
      </c>
      <c r="K124" s="10">
        <v>1</v>
      </c>
      <c r="L124" s="10">
        <v>94454981604</v>
      </c>
      <c r="M124" s="11" t="s">
        <v>303</v>
      </c>
      <c r="N124" s="10">
        <v>3611</v>
      </c>
      <c r="O124" s="11" t="s">
        <v>70</v>
      </c>
      <c r="P124" s="9">
        <v>46038</v>
      </c>
      <c r="Q124" s="10">
        <v>1</v>
      </c>
      <c r="R124" s="3">
        <v>17000</v>
      </c>
      <c r="S124" s="3">
        <v>0</v>
      </c>
      <c r="T124" s="3">
        <v>0</v>
      </c>
      <c r="U124" s="33">
        <f t="shared" si="32"/>
        <v>17000</v>
      </c>
      <c r="V124" s="9">
        <f>IF(X124&lt;&gt;"Liquidação Cancelada",VLOOKUP(B124,'BASE DE DADOS OPS'!$B$4:$P$9650,10,FALSE),"Liquidação Cancelada")</f>
        <v>46043</v>
      </c>
      <c r="W124" s="13">
        <f t="shared" si="33"/>
        <v>3</v>
      </c>
      <c r="X124" s="10">
        <f>VLOOKUP(A124,'BASE DE DADOS OPS'!$A$4:$P$9650,12,FALSE)</f>
        <v>349</v>
      </c>
      <c r="Y124" s="4">
        <f>IF(X124&lt;&gt;"Liquidação Cancelada",VLOOKUP(B124,'BASE DE DADOS OPS'!$B$5:$P$9635,12,FALSE),"Liquidação Cancelada")</f>
        <v>17000</v>
      </c>
      <c r="Z124" s="4">
        <f>IF(X124&lt;&gt;"Liquidação Cancelada",VLOOKUP(B124,'BASE DE DADOS OPS'!$B$5:$P$9635,14,FALSE),"Liquidação Cancelada")</f>
        <v>3599.29</v>
      </c>
      <c r="AA124" s="4">
        <f>IF(X124&lt;&gt;"Liquidação Cancelada",VLOOKUP(B124,'BASE DE DADOS OPS'!$B$5:$P$9635,13,FALSE),"Liquidação Cancelada")</f>
        <v>13400.71</v>
      </c>
      <c r="AB124" s="4">
        <f t="shared" si="34"/>
        <v>13400.71</v>
      </c>
      <c r="AC124" s="3">
        <f t="shared" si="35"/>
        <v>0</v>
      </c>
      <c r="AD124" s="29"/>
    </row>
    <row r="125" spans="1:30" s="23" customFormat="1" ht="24.95" customHeight="1">
      <c r="A125" s="23" t="str">
        <f t="shared" si="27"/>
        <v>1441|1440011|138|2025|54710693668|3611|9554,1</v>
      </c>
      <c r="B125" s="23" t="str">
        <f t="shared" si="28"/>
        <v>1441|1440011|138|2025|345</v>
      </c>
      <c r="C125" s="28" t="str">
        <f t="shared" si="29"/>
        <v>1440011|345</v>
      </c>
      <c r="D125" s="10">
        <v>1441</v>
      </c>
      <c r="E125" s="10">
        <v>1440011</v>
      </c>
      <c r="F125" s="36" t="str">
        <f t="shared" si="30"/>
        <v>138/2025</v>
      </c>
      <c r="G125" s="10">
        <v>138</v>
      </c>
      <c r="H125" s="10">
        <v>2025</v>
      </c>
      <c r="I125" s="36" t="str">
        <f t="shared" si="31"/>
        <v>10.1</v>
      </c>
      <c r="J125" s="10">
        <v>10</v>
      </c>
      <c r="K125" s="10">
        <v>1</v>
      </c>
      <c r="L125" s="10">
        <v>54710693668</v>
      </c>
      <c r="M125" s="11" t="s">
        <v>305</v>
      </c>
      <c r="N125" s="10">
        <v>3611</v>
      </c>
      <c r="O125" s="11" t="s">
        <v>70</v>
      </c>
      <c r="P125" s="9">
        <v>46038</v>
      </c>
      <c r="Q125" s="10">
        <v>1</v>
      </c>
      <c r="R125" s="3">
        <v>9554.1</v>
      </c>
      <c r="S125" s="3">
        <v>0</v>
      </c>
      <c r="T125" s="3">
        <v>0</v>
      </c>
      <c r="U125" s="33">
        <f t="shared" si="32"/>
        <v>9554.1</v>
      </c>
      <c r="V125" s="9">
        <f>IF(X125&lt;&gt;"Liquidação Cancelada",VLOOKUP(B125,'BASE DE DADOS OPS'!$B$4:$P$9650,10,FALSE),"Liquidação Cancelada")</f>
        <v>46043</v>
      </c>
      <c r="W125" s="13">
        <f t="shared" si="33"/>
        <v>3</v>
      </c>
      <c r="X125" s="10">
        <f>VLOOKUP(A125,'BASE DE DADOS OPS'!$A$4:$P$9650,12,FALSE)</f>
        <v>345</v>
      </c>
      <c r="Y125" s="4">
        <f>IF(X125&lt;&gt;"Liquidação Cancelada",VLOOKUP(B125,'BASE DE DADOS OPS'!$B$5:$P$9635,12,FALSE),"Liquidação Cancelada")</f>
        <v>9554.1</v>
      </c>
      <c r="Z125" s="4">
        <f>IF(X125&lt;&gt;"Liquidação Cancelada",VLOOKUP(B125,'BASE DE DADOS OPS'!$B$5:$P$9635,14,FALSE),"Liquidação Cancelada")</f>
        <v>1551.67</v>
      </c>
      <c r="AA125" s="4">
        <f>IF(X125&lt;&gt;"Liquidação Cancelada",VLOOKUP(B125,'BASE DE DADOS OPS'!$B$5:$P$9635,13,FALSE),"Liquidação Cancelada")</f>
        <v>8002.43</v>
      </c>
      <c r="AB125" s="4">
        <f t="shared" si="34"/>
        <v>8002.43</v>
      </c>
      <c r="AC125" s="3">
        <f t="shared" si="35"/>
        <v>0</v>
      </c>
      <c r="AD125" s="29"/>
    </row>
    <row r="126" spans="1:30" s="23" customFormat="1" ht="24.95" customHeight="1">
      <c r="A126" s="23" t="str">
        <f t="shared" si="27"/>
        <v>1441|1440011|139|2025|12964038000163|3920|6528,6</v>
      </c>
      <c r="B126" s="23" t="str">
        <f t="shared" si="28"/>
        <v>1441|1440011|139|2025|289</v>
      </c>
      <c r="C126" s="28" t="str">
        <f t="shared" si="29"/>
        <v>1440011|289</v>
      </c>
      <c r="D126" s="10">
        <v>1441</v>
      </c>
      <c r="E126" s="10">
        <v>1440011</v>
      </c>
      <c r="F126" s="36" t="str">
        <f t="shared" si="30"/>
        <v>139/2025</v>
      </c>
      <c r="G126" s="10">
        <v>139</v>
      </c>
      <c r="H126" s="10">
        <v>2025</v>
      </c>
      <c r="I126" s="36" t="str">
        <f t="shared" si="31"/>
        <v>10.1</v>
      </c>
      <c r="J126" s="10">
        <v>10</v>
      </c>
      <c r="K126" s="10">
        <v>1</v>
      </c>
      <c r="L126" s="10">
        <v>12964038000163</v>
      </c>
      <c r="M126" s="11" t="s">
        <v>307</v>
      </c>
      <c r="N126" s="10">
        <v>3920</v>
      </c>
      <c r="O126" s="11" t="s">
        <v>70</v>
      </c>
      <c r="P126" s="9">
        <v>46038</v>
      </c>
      <c r="Q126" s="10">
        <v>1</v>
      </c>
      <c r="R126" s="3">
        <v>6528.6</v>
      </c>
      <c r="S126" s="3">
        <v>0</v>
      </c>
      <c r="T126" s="3">
        <v>0</v>
      </c>
      <c r="U126" s="33">
        <f t="shared" si="32"/>
        <v>6528.6</v>
      </c>
      <c r="V126" s="9">
        <f>IF(X126&lt;&gt;"Liquidação Cancelada",VLOOKUP(B126,'BASE DE DADOS OPS'!$B$4:$P$9650,10,FALSE),"Liquidação Cancelada")</f>
        <v>46042</v>
      </c>
      <c r="W126" s="13">
        <f t="shared" si="33"/>
        <v>2</v>
      </c>
      <c r="X126" s="10">
        <f>VLOOKUP(A126,'BASE DE DADOS OPS'!$A$4:$P$9650,12,FALSE)</f>
        <v>289</v>
      </c>
      <c r="Y126" s="4">
        <f>IF(X126&lt;&gt;"Liquidação Cancelada",VLOOKUP(B126,'BASE DE DADOS OPS'!$B$5:$P$9635,12,FALSE),"Liquidação Cancelada")</f>
        <v>6528.5999999999995</v>
      </c>
      <c r="Z126" s="4">
        <f>IF(X126&lt;&gt;"Liquidação Cancelada",VLOOKUP(B126,'BASE DE DADOS OPS'!$B$5:$P$9635,14,FALSE),"Liquidação Cancelada")</f>
        <v>313.37</v>
      </c>
      <c r="AA126" s="4">
        <f>IF(X126&lt;&gt;"Liquidação Cancelada",VLOOKUP(B126,'BASE DE DADOS OPS'!$B$5:$P$9635,13,FALSE),"Liquidação Cancelada")</f>
        <v>6215.23</v>
      </c>
      <c r="AB126" s="4">
        <f t="shared" si="34"/>
        <v>6215.23</v>
      </c>
      <c r="AC126" s="3">
        <f t="shared" si="35"/>
        <v>9.0949470177292824E-13</v>
      </c>
      <c r="AD126" s="29"/>
    </row>
    <row r="127" spans="1:30" s="23" customFormat="1" ht="24.95" customHeight="1">
      <c r="A127" s="23" t="str">
        <f t="shared" si="27"/>
        <v>1441|1440011|140|2025|15226019000128|3920|8264,61</v>
      </c>
      <c r="B127" s="23" t="str">
        <f t="shared" si="28"/>
        <v>1441|1440011|140|2025|329</v>
      </c>
      <c r="C127" s="28" t="str">
        <f t="shared" si="29"/>
        <v>1440011|329</v>
      </c>
      <c r="D127" s="10">
        <v>1441</v>
      </c>
      <c r="E127" s="10">
        <v>1440011</v>
      </c>
      <c r="F127" s="36" t="str">
        <f t="shared" si="30"/>
        <v>140/2025</v>
      </c>
      <c r="G127" s="10">
        <v>140</v>
      </c>
      <c r="H127" s="10">
        <v>2025</v>
      </c>
      <c r="I127" s="36" t="str">
        <f t="shared" si="31"/>
        <v>10.1</v>
      </c>
      <c r="J127" s="10">
        <v>10</v>
      </c>
      <c r="K127" s="10">
        <v>1</v>
      </c>
      <c r="L127" s="10">
        <v>15226019000128</v>
      </c>
      <c r="M127" s="11" t="s">
        <v>309</v>
      </c>
      <c r="N127" s="10">
        <v>3920</v>
      </c>
      <c r="O127" s="11" t="s">
        <v>70</v>
      </c>
      <c r="P127" s="9">
        <v>46038</v>
      </c>
      <c r="Q127" s="10">
        <v>1</v>
      </c>
      <c r="R127" s="3">
        <v>8264.61</v>
      </c>
      <c r="S127" s="3">
        <v>0</v>
      </c>
      <c r="T127" s="3">
        <v>0</v>
      </c>
      <c r="U127" s="33">
        <f t="shared" si="32"/>
        <v>8264.61</v>
      </c>
      <c r="V127" s="9">
        <f>IF(X127&lt;&gt;"Liquidação Cancelada",VLOOKUP(B127,'BASE DE DADOS OPS'!$B$4:$P$9650,10,FALSE),"Liquidação Cancelada")</f>
        <v>46043</v>
      </c>
      <c r="W127" s="13">
        <f t="shared" si="33"/>
        <v>3</v>
      </c>
      <c r="X127" s="10">
        <f>VLOOKUP(A127,'BASE DE DADOS OPS'!$A$4:$P$9650,12,FALSE)</f>
        <v>329</v>
      </c>
      <c r="Y127" s="4">
        <f>IF(X127&lt;&gt;"Liquidação Cancelada",VLOOKUP(B127,'BASE DE DADOS OPS'!$B$5:$P$9635,12,FALSE),"Liquidação Cancelada")</f>
        <v>8264.61</v>
      </c>
      <c r="Z127" s="4">
        <f>IF(X127&lt;&gt;"Liquidação Cancelada",VLOOKUP(B127,'BASE DE DADOS OPS'!$B$5:$P$9635,14,FALSE),"Liquidação Cancelada")</f>
        <v>1197.06</v>
      </c>
      <c r="AA127" s="4">
        <f>IF(X127&lt;&gt;"Liquidação Cancelada",VLOOKUP(B127,'BASE DE DADOS OPS'!$B$5:$P$9635,13,FALSE),"Liquidação Cancelada")</f>
        <v>7067.55</v>
      </c>
      <c r="AB127" s="4">
        <f t="shared" si="34"/>
        <v>7067.5500000000011</v>
      </c>
      <c r="AC127" s="3">
        <f t="shared" si="35"/>
        <v>-9.0949470177292824E-13</v>
      </c>
      <c r="AD127" s="29"/>
    </row>
    <row r="128" spans="1:30" s="23" customFormat="1" ht="24.95" customHeight="1">
      <c r="A128" s="23" t="str">
        <f t="shared" si="27"/>
        <v>1441|1440011|141|2025|3801004600|3611|3648,03</v>
      </c>
      <c r="B128" s="23" t="str">
        <f t="shared" si="28"/>
        <v>1441|1440011|141|2025|365</v>
      </c>
      <c r="C128" s="28" t="str">
        <f t="shared" si="29"/>
        <v>1440011|365</v>
      </c>
      <c r="D128" s="10">
        <v>1441</v>
      </c>
      <c r="E128" s="10">
        <v>1440011</v>
      </c>
      <c r="F128" s="36" t="str">
        <f t="shared" si="30"/>
        <v>141/2025</v>
      </c>
      <c r="G128" s="10">
        <v>141</v>
      </c>
      <c r="H128" s="10">
        <v>2025</v>
      </c>
      <c r="I128" s="36" t="str">
        <f t="shared" si="31"/>
        <v>10.1</v>
      </c>
      <c r="J128" s="10">
        <v>10</v>
      </c>
      <c r="K128" s="10">
        <v>1</v>
      </c>
      <c r="L128" s="10">
        <v>3801004600</v>
      </c>
      <c r="M128" s="11" t="s">
        <v>311</v>
      </c>
      <c r="N128" s="10">
        <v>3611</v>
      </c>
      <c r="O128" s="11" t="s">
        <v>70</v>
      </c>
      <c r="P128" s="9">
        <v>46038</v>
      </c>
      <c r="Q128" s="10">
        <v>1</v>
      </c>
      <c r="R128" s="3">
        <v>3648.03</v>
      </c>
      <c r="S128" s="3">
        <v>0</v>
      </c>
      <c r="T128" s="3">
        <v>0</v>
      </c>
      <c r="U128" s="33">
        <f t="shared" si="32"/>
        <v>3648.03</v>
      </c>
      <c r="V128" s="9">
        <f>IF(X128&lt;&gt;"Liquidação Cancelada",VLOOKUP(B128,'BASE DE DADOS OPS'!$B$4:$P$9650,10,FALSE),"Liquidação Cancelada")</f>
        <v>46044</v>
      </c>
      <c r="W128" s="13">
        <f t="shared" si="33"/>
        <v>4</v>
      </c>
      <c r="X128" s="10">
        <f>VLOOKUP(A128,'BASE DE DADOS OPS'!$A$4:$P$9650,12,FALSE)</f>
        <v>365</v>
      </c>
      <c r="Y128" s="4">
        <f>IF(X128&lt;&gt;"Liquidação Cancelada",VLOOKUP(B128,'BASE DE DADOS OPS'!$B$5:$P$9635,12,FALSE),"Liquidação Cancelada")</f>
        <v>3648.03</v>
      </c>
      <c r="Z128" s="4">
        <f>IF(X128&lt;&gt;"Liquidação Cancelada",VLOOKUP(B128,'BASE DE DADOS OPS'!$B$5:$P$9635,14,FALSE),"Liquidação Cancelada")</f>
        <v>0</v>
      </c>
      <c r="AA128" s="4">
        <f>IF(X128&lt;&gt;"Liquidação Cancelada",VLOOKUP(B128,'BASE DE DADOS OPS'!$B$5:$P$9635,13,FALSE),"Liquidação Cancelada")</f>
        <v>3648.03</v>
      </c>
      <c r="AB128" s="4">
        <f t="shared" si="34"/>
        <v>3648.03</v>
      </c>
      <c r="AC128" s="3">
        <f t="shared" si="35"/>
        <v>0</v>
      </c>
      <c r="AD128" s="29"/>
    </row>
    <row r="129" spans="1:30" s="23" customFormat="1" ht="24.95" customHeight="1">
      <c r="A129" s="23" t="str">
        <f t="shared" si="27"/>
        <v>1441|1440011|142|2025|87992400763|3611|8404,11</v>
      </c>
      <c r="B129" s="23" t="str">
        <f t="shared" si="28"/>
        <v>1441|1440011|142|2025|332</v>
      </c>
      <c r="C129" s="28" t="str">
        <f t="shared" si="29"/>
        <v>1440011|332</v>
      </c>
      <c r="D129" s="10">
        <v>1441</v>
      </c>
      <c r="E129" s="10">
        <v>1440011</v>
      </c>
      <c r="F129" s="36" t="str">
        <f t="shared" si="30"/>
        <v>142/2025</v>
      </c>
      <c r="G129" s="10">
        <v>142</v>
      </c>
      <c r="H129" s="10">
        <v>2025</v>
      </c>
      <c r="I129" s="36" t="str">
        <f t="shared" si="31"/>
        <v>10.1</v>
      </c>
      <c r="J129" s="10">
        <v>10</v>
      </c>
      <c r="K129" s="10">
        <v>1</v>
      </c>
      <c r="L129" s="10">
        <v>87992400763</v>
      </c>
      <c r="M129" s="11" t="s">
        <v>313</v>
      </c>
      <c r="N129" s="10">
        <v>3611</v>
      </c>
      <c r="O129" s="11" t="s">
        <v>70</v>
      </c>
      <c r="P129" s="9">
        <v>46038</v>
      </c>
      <c r="Q129" s="10">
        <v>1</v>
      </c>
      <c r="R129" s="3">
        <v>8404.11</v>
      </c>
      <c r="S129" s="3">
        <v>0</v>
      </c>
      <c r="T129" s="3">
        <v>0</v>
      </c>
      <c r="U129" s="33">
        <f t="shared" si="32"/>
        <v>8404.11</v>
      </c>
      <c r="V129" s="9">
        <f>IF(X129&lt;&gt;"Liquidação Cancelada",VLOOKUP(B129,'BASE DE DADOS OPS'!$B$4:$P$9650,10,FALSE),"Liquidação Cancelada")</f>
        <v>46043</v>
      </c>
      <c r="W129" s="13">
        <f t="shared" si="33"/>
        <v>3</v>
      </c>
      <c r="X129" s="10">
        <f>VLOOKUP(A129,'BASE DE DADOS OPS'!$A$4:$P$9650,12,FALSE)</f>
        <v>332</v>
      </c>
      <c r="Y129" s="4">
        <f>IF(X129&lt;&gt;"Liquidação Cancelada",VLOOKUP(B129,'BASE DE DADOS OPS'!$B$5:$P$9635,12,FALSE),"Liquidação Cancelada")</f>
        <v>8404.11</v>
      </c>
      <c r="Z129" s="4">
        <f>IF(X129&lt;&gt;"Liquidação Cancelada",VLOOKUP(B129,'BASE DE DADOS OPS'!$B$5:$P$9635,14,FALSE),"Liquidação Cancelada")</f>
        <v>1235.42</v>
      </c>
      <c r="AA129" s="4">
        <f>IF(X129&lt;&gt;"Liquidação Cancelada",VLOOKUP(B129,'BASE DE DADOS OPS'!$B$5:$P$9635,13,FALSE),"Liquidação Cancelada")</f>
        <v>7168.69</v>
      </c>
      <c r="AB129" s="4">
        <f t="shared" si="34"/>
        <v>7168.6900000000005</v>
      </c>
      <c r="AC129" s="3">
        <f t="shared" si="35"/>
        <v>-9.0949470177292824E-13</v>
      </c>
      <c r="AD129" s="29"/>
    </row>
    <row r="130" spans="1:30" s="23" customFormat="1" ht="24.95" customHeight="1">
      <c r="A130" s="23" t="str">
        <f t="shared" si="27"/>
        <v>1441|1440011|143|2025|51801027668|3611|5458,84</v>
      </c>
      <c r="B130" s="23" t="str">
        <f t="shared" si="28"/>
        <v>1441|1440011|143|2025|387</v>
      </c>
      <c r="C130" s="28" t="str">
        <f t="shared" si="29"/>
        <v>1440011|387</v>
      </c>
      <c r="D130" s="10">
        <v>1441</v>
      </c>
      <c r="E130" s="10">
        <v>1440011</v>
      </c>
      <c r="F130" s="36" t="str">
        <f t="shared" si="30"/>
        <v>143/2025</v>
      </c>
      <c r="G130" s="10">
        <v>143</v>
      </c>
      <c r="H130" s="10">
        <v>2025</v>
      </c>
      <c r="I130" s="36" t="str">
        <f t="shared" si="31"/>
        <v>10.1</v>
      </c>
      <c r="J130" s="10">
        <v>10</v>
      </c>
      <c r="K130" s="10">
        <v>1</v>
      </c>
      <c r="L130" s="10">
        <v>51801027668</v>
      </c>
      <c r="M130" s="11" t="s">
        <v>315</v>
      </c>
      <c r="N130" s="10">
        <v>3611</v>
      </c>
      <c r="O130" s="11" t="s">
        <v>70</v>
      </c>
      <c r="P130" s="9">
        <v>46038</v>
      </c>
      <c r="Q130" s="10">
        <v>1</v>
      </c>
      <c r="R130" s="3">
        <v>5458.84</v>
      </c>
      <c r="S130" s="3">
        <v>0</v>
      </c>
      <c r="T130" s="3">
        <v>0</v>
      </c>
      <c r="U130" s="33">
        <f t="shared" si="32"/>
        <v>5458.84</v>
      </c>
      <c r="V130" s="9">
        <f>IF(X130&lt;&gt;"Liquidação Cancelada",VLOOKUP(B130,'BASE DE DADOS OPS'!$B$4:$P$9650,10,FALSE),"Liquidação Cancelada")</f>
        <v>46044</v>
      </c>
      <c r="W130" s="13">
        <f t="shared" si="33"/>
        <v>4</v>
      </c>
      <c r="X130" s="10">
        <f>VLOOKUP(A130,'BASE DE DADOS OPS'!$A$4:$P$9650,12,FALSE)</f>
        <v>387</v>
      </c>
      <c r="Y130" s="4">
        <f>IF(X130&lt;&gt;"Liquidação Cancelada",VLOOKUP(B130,'BASE DE DADOS OPS'!$B$5:$P$9635,12,FALSE),"Liquidação Cancelada")</f>
        <v>5458.84</v>
      </c>
      <c r="Z130" s="4">
        <f>IF(X130&lt;&gt;"Liquidação Cancelada",VLOOKUP(B130,'BASE DE DADOS OPS'!$B$5:$P$9635,14,FALSE),"Liquidação Cancelada")</f>
        <v>173.67</v>
      </c>
      <c r="AA130" s="4">
        <f>IF(X130&lt;&gt;"Liquidação Cancelada",VLOOKUP(B130,'BASE DE DADOS OPS'!$B$5:$P$9635,13,FALSE),"Liquidação Cancelada")</f>
        <v>5285.17</v>
      </c>
      <c r="AB130" s="4">
        <f t="shared" si="34"/>
        <v>5285.17</v>
      </c>
      <c r="AC130" s="3">
        <f t="shared" si="35"/>
        <v>0</v>
      </c>
      <c r="AD130" s="29"/>
    </row>
    <row r="131" spans="1:30" s="23" customFormat="1" ht="24.95" customHeight="1">
      <c r="A131" s="23" t="str">
        <f t="shared" si="27"/>
        <v>1441|1440011|144|2025|2895180679|3611|5278,01</v>
      </c>
      <c r="B131" s="23" t="str">
        <f t="shared" si="28"/>
        <v>1441|1440011|144|2025|388</v>
      </c>
      <c r="C131" s="28" t="str">
        <f t="shared" si="29"/>
        <v>1440011|388</v>
      </c>
      <c r="D131" s="10">
        <v>1441</v>
      </c>
      <c r="E131" s="10">
        <v>1440011</v>
      </c>
      <c r="F131" s="36" t="str">
        <f t="shared" si="30"/>
        <v>144/2025</v>
      </c>
      <c r="G131" s="10">
        <v>144</v>
      </c>
      <c r="H131" s="10">
        <v>2025</v>
      </c>
      <c r="I131" s="36" t="str">
        <f t="shared" si="31"/>
        <v>10.1</v>
      </c>
      <c r="J131" s="10">
        <v>10</v>
      </c>
      <c r="K131" s="10">
        <v>1</v>
      </c>
      <c r="L131" s="10">
        <v>2895180679</v>
      </c>
      <c r="M131" s="11" t="s">
        <v>317</v>
      </c>
      <c r="N131" s="10">
        <v>3611</v>
      </c>
      <c r="O131" s="11" t="s">
        <v>70</v>
      </c>
      <c r="P131" s="9">
        <v>46038</v>
      </c>
      <c r="Q131" s="10">
        <v>1</v>
      </c>
      <c r="R131" s="3">
        <v>5278.01</v>
      </c>
      <c r="S131" s="3">
        <v>0</v>
      </c>
      <c r="T131" s="3">
        <v>0</v>
      </c>
      <c r="U131" s="33">
        <f t="shared" si="32"/>
        <v>5278.01</v>
      </c>
      <c r="V131" s="9">
        <f>IF(X131&lt;&gt;"Liquidação Cancelada",VLOOKUP(B131,'BASE DE DADOS OPS'!$B$4:$P$9650,10,FALSE),"Liquidação Cancelada")</f>
        <v>46044</v>
      </c>
      <c r="W131" s="13">
        <f t="shared" si="33"/>
        <v>4</v>
      </c>
      <c r="X131" s="10">
        <f>VLOOKUP(A131,'BASE DE DADOS OPS'!$A$4:$P$9650,12,FALSE)</f>
        <v>388</v>
      </c>
      <c r="Y131" s="4">
        <f>IF(X131&lt;&gt;"Liquidação Cancelada",VLOOKUP(B131,'BASE DE DADOS OPS'!$B$5:$P$9635,12,FALSE),"Liquidação Cancelada")</f>
        <v>5278.0099999999993</v>
      </c>
      <c r="Z131" s="4">
        <f>IF(X131&lt;&gt;"Liquidação Cancelada",VLOOKUP(B131,'BASE DE DADOS OPS'!$B$5:$P$9635,14,FALSE),"Liquidação Cancelada")</f>
        <v>99.86</v>
      </c>
      <c r="AA131" s="4">
        <f>IF(X131&lt;&gt;"Liquidação Cancelada",VLOOKUP(B131,'BASE DE DADOS OPS'!$B$5:$P$9635,13,FALSE),"Liquidação Cancelada")</f>
        <v>5178.1499999999996</v>
      </c>
      <c r="AB131" s="4">
        <f t="shared" si="34"/>
        <v>5178.1499999999996</v>
      </c>
      <c r="AC131" s="3">
        <f t="shared" si="35"/>
        <v>9.0949470177292824E-13</v>
      </c>
      <c r="AD131" s="29"/>
    </row>
    <row r="132" spans="1:30" s="23" customFormat="1" ht="24.95" customHeight="1">
      <c r="A132" s="23" t="str">
        <f t="shared" si="27"/>
        <v>1441|1440011|145|2025|95644954668|3611|9985,08</v>
      </c>
      <c r="B132" s="23" t="str">
        <f t="shared" si="28"/>
        <v>1441|1440011|145|2025|341</v>
      </c>
      <c r="C132" s="28" t="str">
        <f t="shared" si="29"/>
        <v>1440011|341</v>
      </c>
      <c r="D132" s="10">
        <v>1441</v>
      </c>
      <c r="E132" s="10">
        <v>1440011</v>
      </c>
      <c r="F132" s="36" t="str">
        <f t="shared" si="30"/>
        <v>145/2025</v>
      </c>
      <c r="G132" s="10">
        <v>145</v>
      </c>
      <c r="H132" s="10">
        <v>2025</v>
      </c>
      <c r="I132" s="36" t="str">
        <f t="shared" si="31"/>
        <v>10.1</v>
      </c>
      <c r="J132" s="10">
        <v>10</v>
      </c>
      <c r="K132" s="10">
        <v>1</v>
      </c>
      <c r="L132" s="10">
        <v>95644954668</v>
      </c>
      <c r="M132" s="11" t="s">
        <v>318</v>
      </c>
      <c r="N132" s="10">
        <v>3611</v>
      </c>
      <c r="O132" s="11" t="s">
        <v>70</v>
      </c>
      <c r="P132" s="9">
        <v>46038</v>
      </c>
      <c r="Q132" s="10">
        <v>1</v>
      </c>
      <c r="R132" s="3">
        <v>9985.08</v>
      </c>
      <c r="S132" s="3">
        <v>0</v>
      </c>
      <c r="T132" s="3">
        <v>0</v>
      </c>
      <c r="U132" s="33">
        <f t="shared" si="32"/>
        <v>9985.08</v>
      </c>
      <c r="V132" s="9">
        <f>IF(X132&lt;&gt;"Liquidação Cancelada",VLOOKUP(B132,'BASE DE DADOS OPS'!$B$4:$P$9650,10,FALSE),"Liquidação Cancelada")</f>
        <v>46043</v>
      </c>
      <c r="W132" s="13">
        <f t="shared" si="33"/>
        <v>3</v>
      </c>
      <c r="X132" s="10">
        <f>VLOOKUP(A132,'BASE DE DADOS OPS'!$A$4:$P$9650,12,FALSE)</f>
        <v>341</v>
      </c>
      <c r="Y132" s="4">
        <f>IF(X132&lt;&gt;"Liquidação Cancelada",VLOOKUP(B132,'BASE DE DADOS OPS'!$B$5:$P$9635,12,FALSE),"Liquidação Cancelada")</f>
        <v>9985.08</v>
      </c>
      <c r="Z132" s="4">
        <f>IF(X132&lt;&gt;"Liquidação Cancelada",VLOOKUP(B132,'BASE DE DADOS OPS'!$B$5:$P$9635,14,FALSE),"Liquidação Cancelada")</f>
        <v>1670.19</v>
      </c>
      <c r="AA132" s="4">
        <f>IF(X132&lt;&gt;"Liquidação Cancelada",VLOOKUP(B132,'BASE DE DADOS OPS'!$B$5:$P$9635,13,FALSE),"Liquidação Cancelada")</f>
        <v>8314.89</v>
      </c>
      <c r="AB132" s="4">
        <f t="shared" si="34"/>
        <v>8314.89</v>
      </c>
      <c r="AC132" s="3">
        <f t="shared" si="35"/>
        <v>0</v>
      </c>
      <c r="AD132" s="29"/>
    </row>
    <row r="133" spans="1:30" s="23" customFormat="1" ht="24.95" customHeight="1">
      <c r="A133" s="23" t="str">
        <f t="shared" ref="A133:A164" si="36">D133&amp;"|"&amp;E133&amp;"|"&amp;G133&amp;"|"&amp;H133&amp;"|"&amp;L133&amp;"|"&amp;N133&amp;"|"&amp;U133</f>
        <v>1441|1440011|147|2025|41733882000181|3920|9053,79</v>
      </c>
      <c r="B133" s="23" t="str">
        <f t="shared" ref="B133:B164" si="37">D133&amp;"|"&amp;E133&amp;"|"&amp;G133&amp;"|"&amp;H133&amp;"|"&amp;X133</f>
        <v>1441|1440011|147|2025|297</v>
      </c>
      <c r="C133" s="28" t="str">
        <f t="shared" ref="C133:C164" si="38">E133&amp;"|"&amp;X133</f>
        <v>1440011|297</v>
      </c>
      <c r="D133" s="10">
        <v>1441</v>
      </c>
      <c r="E133" s="10">
        <v>1440011</v>
      </c>
      <c r="F133" s="36" t="str">
        <f t="shared" ref="F133:F164" si="39">G133&amp;"/"&amp;H133</f>
        <v>147/2025</v>
      </c>
      <c r="G133" s="10">
        <v>147</v>
      </c>
      <c r="H133" s="10">
        <v>2025</v>
      </c>
      <c r="I133" s="36" t="str">
        <f t="shared" ref="I133:I164" si="40">J133&amp;"."&amp;K133</f>
        <v>10.1</v>
      </c>
      <c r="J133" s="10">
        <v>10</v>
      </c>
      <c r="K133" s="10">
        <v>1</v>
      </c>
      <c r="L133" s="10">
        <v>41733882000181</v>
      </c>
      <c r="M133" s="11" t="s">
        <v>320</v>
      </c>
      <c r="N133" s="10">
        <v>3920</v>
      </c>
      <c r="O133" s="11" t="s">
        <v>70</v>
      </c>
      <c r="P133" s="9">
        <v>46038</v>
      </c>
      <c r="Q133" s="10">
        <v>1</v>
      </c>
      <c r="R133" s="3">
        <v>9053.7900000000009</v>
      </c>
      <c r="S133" s="3">
        <v>0</v>
      </c>
      <c r="T133" s="3">
        <v>0</v>
      </c>
      <c r="U133" s="33">
        <f t="shared" ref="U133:U164" si="41">R133-S133-T133</f>
        <v>9053.7900000000009</v>
      </c>
      <c r="V133" s="9">
        <f>IF(X133&lt;&gt;"Liquidação Cancelada",VLOOKUP(B133,'BASE DE DADOS OPS'!$B$4:$P$9650,10,FALSE),"Liquidação Cancelada")</f>
        <v>46042</v>
      </c>
      <c r="W133" s="13">
        <f t="shared" ref="W133:W164" si="42">IF(X133&lt;&gt;"Liquidação Cancelada",IF(ISBLANK(V133),"AGUARDANDO PAGAMENTO",NETWORKDAYS(P133,V133)-1),"Liquidação Cancelada")</f>
        <v>2</v>
      </c>
      <c r="X133" s="10">
        <f>VLOOKUP(A133,'BASE DE DADOS OPS'!$A$4:$P$9650,12,FALSE)</f>
        <v>297</v>
      </c>
      <c r="Y133" s="4">
        <f>IF(X133&lt;&gt;"Liquidação Cancelada",VLOOKUP(B133,'BASE DE DADOS OPS'!$B$5:$P$9635,12,FALSE),"Liquidação Cancelada")</f>
        <v>9053.7899999999991</v>
      </c>
      <c r="Z133" s="4">
        <f>IF(X133&lt;&gt;"Liquidação Cancelada",VLOOKUP(B133,'BASE DE DADOS OPS'!$B$5:$P$9635,14,FALSE),"Liquidação Cancelada")</f>
        <v>434.58</v>
      </c>
      <c r="AA133" s="4">
        <f>IF(X133&lt;&gt;"Liquidação Cancelada",VLOOKUP(B133,'BASE DE DADOS OPS'!$B$5:$P$9635,13,FALSE),"Liquidação Cancelada")</f>
        <v>8619.2099999999991</v>
      </c>
      <c r="AB133" s="4">
        <f t="shared" ref="AB133:AB164" si="43">IF(X133&lt;&gt;"Liquidação Cancelada",Y133-Z133,"Liquidação Cancelada")</f>
        <v>8619.2099999999991</v>
      </c>
      <c r="AC133" s="3">
        <f t="shared" ref="AC133:AC164" si="44">IF(X133&lt;&gt;"Liquidação Cancelada",(AA133-AB133)+(U133-Z133-AB133),"Liquidação Cancelada")</f>
        <v>1.8189894035458565E-12</v>
      </c>
      <c r="AD133" s="29"/>
    </row>
    <row r="134" spans="1:30" s="23" customFormat="1" ht="24.95" customHeight="1">
      <c r="A134" s="23" t="str">
        <f t="shared" si="36"/>
        <v>1441|1440011|148|2025|23732170000166|3920|16007,38</v>
      </c>
      <c r="B134" s="23" t="str">
        <f t="shared" si="37"/>
        <v>1441|1440011|148|2025|296</v>
      </c>
      <c r="C134" s="28" t="str">
        <f t="shared" si="38"/>
        <v>1440011|296</v>
      </c>
      <c r="D134" s="10">
        <v>1441</v>
      </c>
      <c r="E134" s="10">
        <v>1440011</v>
      </c>
      <c r="F134" s="36" t="str">
        <f t="shared" si="39"/>
        <v>148/2025</v>
      </c>
      <c r="G134" s="10">
        <v>148</v>
      </c>
      <c r="H134" s="10">
        <v>2025</v>
      </c>
      <c r="I134" s="36" t="str">
        <f t="shared" si="40"/>
        <v>10.1</v>
      </c>
      <c r="J134" s="10">
        <v>10</v>
      </c>
      <c r="K134" s="10">
        <v>1</v>
      </c>
      <c r="L134" s="10">
        <v>23732170000166</v>
      </c>
      <c r="M134" s="11" t="s">
        <v>322</v>
      </c>
      <c r="N134" s="10">
        <v>3920</v>
      </c>
      <c r="O134" s="11" t="s">
        <v>70</v>
      </c>
      <c r="P134" s="9">
        <v>46038</v>
      </c>
      <c r="Q134" s="10">
        <v>1</v>
      </c>
      <c r="R134" s="3">
        <v>16007.38</v>
      </c>
      <c r="S134" s="3">
        <v>0</v>
      </c>
      <c r="T134" s="3">
        <v>0</v>
      </c>
      <c r="U134" s="33">
        <f t="shared" si="41"/>
        <v>16007.38</v>
      </c>
      <c r="V134" s="9">
        <f>IF(X134&lt;&gt;"Liquidação Cancelada",VLOOKUP(B134,'BASE DE DADOS OPS'!$B$4:$P$9650,10,FALSE),"Liquidação Cancelada")</f>
        <v>46042</v>
      </c>
      <c r="W134" s="13">
        <f t="shared" si="42"/>
        <v>2</v>
      </c>
      <c r="X134" s="10">
        <f>VLOOKUP(A134,'BASE DE DADOS OPS'!$A$4:$P$9650,12,FALSE)</f>
        <v>296</v>
      </c>
      <c r="Y134" s="4">
        <f>IF(X134&lt;&gt;"Liquidação Cancelada",VLOOKUP(B134,'BASE DE DADOS OPS'!$B$5:$P$9635,12,FALSE),"Liquidação Cancelada")</f>
        <v>16007.380000000001</v>
      </c>
      <c r="Z134" s="4">
        <f>IF(X134&lt;&gt;"Liquidação Cancelada",VLOOKUP(B134,'BASE DE DADOS OPS'!$B$5:$P$9635,14,FALSE),"Liquidação Cancelada")</f>
        <v>768.35</v>
      </c>
      <c r="AA134" s="4">
        <f>IF(X134&lt;&gt;"Liquidação Cancelada",VLOOKUP(B134,'BASE DE DADOS OPS'!$B$5:$P$9635,13,FALSE),"Liquidação Cancelada")</f>
        <v>15239.03</v>
      </c>
      <c r="AB134" s="4">
        <f t="shared" si="43"/>
        <v>15239.03</v>
      </c>
      <c r="AC134" s="3">
        <f t="shared" si="44"/>
        <v>-1.8189894035458565E-12</v>
      </c>
      <c r="AD134" s="29"/>
    </row>
    <row r="135" spans="1:30" s="23" customFormat="1" ht="24.95" customHeight="1">
      <c r="A135" s="23" t="str">
        <f t="shared" si="36"/>
        <v>1441|1440011|150|2025|22510183000128|3920|14294,6</v>
      </c>
      <c r="B135" s="23" t="str">
        <f t="shared" si="37"/>
        <v>1441|1440011|150|2025|293</v>
      </c>
      <c r="C135" s="28" t="str">
        <f t="shared" si="38"/>
        <v>1440011|293</v>
      </c>
      <c r="D135" s="10">
        <v>1441</v>
      </c>
      <c r="E135" s="10">
        <v>1440011</v>
      </c>
      <c r="F135" s="36" t="str">
        <f t="shared" si="39"/>
        <v>150/2025</v>
      </c>
      <c r="G135" s="10">
        <v>150</v>
      </c>
      <c r="H135" s="10">
        <v>2025</v>
      </c>
      <c r="I135" s="36" t="str">
        <f t="shared" si="40"/>
        <v>10.1</v>
      </c>
      <c r="J135" s="10">
        <v>10</v>
      </c>
      <c r="K135" s="10">
        <v>1</v>
      </c>
      <c r="L135" s="10">
        <v>22510183000128</v>
      </c>
      <c r="M135" s="11" t="s">
        <v>324</v>
      </c>
      <c r="N135" s="10">
        <v>3920</v>
      </c>
      <c r="O135" s="11" t="s">
        <v>70</v>
      </c>
      <c r="P135" s="9">
        <v>46038</v>
      </c>
      <c r="Q135" s="10">
        <v>1</v>
      </c>
      <c r="R135" s="3">
        <v>14294.6</v>
      </c>
      <c r="S135" s="3">
        <v>0</v>
      </c>
      <c r="T135" s="3">
        <v>0</v>
      </c>
      <c r="U135" s="33">
        <f t="shared" si="41"/>
        <v>14294.6</v>
      </c>
      <c r="V135" s="9">
        <f>IF(X135&lt;&gt;"Liquidação Cancelada",VLOOKUP(B135,'BASE DE DADOS OPS'!$B$4:$P$9650,10,FALSE),"Liquidação Cancelada")</f>
        <v>46042</v>
      </c>
      <c r="W135" s="13">
        <f t="shared" si="42"/>
        <v>2</v>
      </c>
      <c r="X135" s="10">
        <f>VLOOKUP(A135,'BASE DE DADOS OPS'!$A$4:$P$9650,12,FALSE)</f>
        <v>293</v>
      </c>
      <c r="Y135" s="4">
        <f>IF(X135&lt;&gt;"Liquidação Cancelada",VLOOKUP(B135,'BASE DE DADOS OPS'!$B$5:$P$9635,12,FALSE),"Liquidação Cancelada")</f>
        <v>14294.599999999999</v>
      </c>
      <c r="Z135" s="4">
        <f>IF(X135&lt;&gt;"Liquidação Cancelada",VLOOKUP(B135,'BASE DE DADOS OPS'!$B$5:$P$9635,14,FALSE),"Liquidação Cancelada")</f>
        <v>686.14</v>
      </c>
      <c r="AA135" s="4">
        <f>IF(X135&lt;&gt;"Liquidação Cancelada",VLOOKUP(B135,'BASE DE DADOS OPS'!$B$5:$P$9635,13,FALSE),"Liquidação Cancelada")</f>
        <v>13608.46</v>
      </c>
      <c r="AB135" s="4">
        <f t="shared" si="43"/>
        <v>13608.46</v>
      </c>
      <c r="AC135" s="3">
        <f t="shared" si="44"/>
        <v>1.8189894035458565E-12</v>
      </c>
      <c r="AD135" s="29"/>
    </row>
    <row r="136" spans="1:30" s="23" customFormat="1" ht="24.95" customHeight="1">
      <c r="A136" s="23" t="str">
        <f t="shared" si="36"/>
        <v>1441|1440011|151|2025|38437345000180|3920|11174,4</v>
      </c>
      <c r="B136" s="23" t="str">
        <f t="shared" si="37"/>
        <v>1441|1440011|151|2025|301</v>
      </c>
      <c r="C136" s="28" t="str">
        <f t="shared" si="38"/>
        <v>1440011|301</v>
      </c>
      <c r="D136" s="10">
        <v>1441</v>
      </c>
      <c r="E136" s="10">
        <v>1440011</v>
      </c>
      <c r="F136" s="36" t="str">
        <f t="shared" si="39"/>
        <v>151/2025</v>
      </c>
      <c r="G136" s="10">
        <v>151</v>
      </c>
      <c r="H136" s="10">
        <v>2025</v>
      </c>
      <c r="I136" s="36" t="str">
        <f t="shared" si="40"/>
        <v>10.1</v>
      </c>
      <c r="J136" s="10">
        <v>10</v>
      </c>
      <c r="K136" s="10">
        <v>1</v>
      </c>
      <c r="L136" s="10">
        <v>38437345000180</v>
      </c>
      <c r="M136" s="11" t="s">
        <v>326</v>
      </c>
      <c r="N136" s="10">
        <v>3920</v>
      </c>
      <c r="O136" s="11" t="s">
        <v>70</v>
      </c>
      <c r="P136" s="9">
        <v>46038</v>
      </c>
      <c r="Q136" s="10">
        <v>1</v>
      </c>
      <c r="R136" s="3">
        <v>11174.4</v>
      </c>
      <c r="S136" s="3">
        <v>0</v>
      </c>
      <c r="T136" s="3">
        <v>0</v>
      </c>
      <c r="U136" s="33">
        <f t="shared" si="41"/>
        <v>11174.4</v>
      </c>
      <c r="V136" s="9">
        <f>IF(X136&lt;&gt;"Liquidação Cancelada",VLOOKUP(B136,'BASE DE DADOS OPS'!$B$4:$P$9650,10,FALSE),"Liquidação Cancelada")</f>
        <v>46042</v>
      </c>
      <c r="W136" s="13">
        <f t="shared" si="42"/>
        <v>2</v>
      </c>
      <c r="X136" s="10">
        <f>VLOOKUP(A136,'BASE DE DADOS OPS'!$A$4:$P$9650,12,FALSE)</f>
        <v>301</v>
      </c>
      <c r="Y136" s="4">
        <f>IF(X136&lt;&gt;"Liquidação Cancelada",VLOOKUP(B136,'BASE DE DADOS OPS'!$B$5:$P$9635,12,FALSE),"Liquidação Cancelada")</f>
        <v>11174.400000000001</v>
      </c>
      <c r="Z136" s="4">
        <f>IF(X136&lt;&gt;"Liquidação Cancelada",VLOOKUP(B136,'BASE DE DADOS OPS'!$B$5:$P$9635,14,FALSE),"Liquidação Cancelada")</f>
        <v>536.37</v>
      </c>
      <c r="AA136" s="4">
        <f>IF(X136&lt;&gt;"Liquidação Cancelada",VLOOKUP(B136,'BASE DE DADOS OPS'!$B$5:$P$9635,13,FALSE),"Liquidação Cancelada")</f>
        <v>10638.03</v>
      </c>
      <c r="AB136" s="4">
        <f t="shared" si="43"/>
        <v>10638.03</v>
      </c>
      <c r="AC136" s="3">
        <f t="shared" si="44"/>
        <v>-1.8189894035458565E-12</v>
      </c>
      <c r="AD136" s="29"/>
    </row>
    <row r="137" spans="1:30" s="23" customFormat="1" ht="24.95" customHeight="1">
      <c r="A137" s="23" t="str">
        <f t="shared" si="36"/>
        <v>1441|1440011|152|2025|14165537000116|3920|8404,1</v>
      </c>
      <c r="B137" s="23" t="str">
        <f t="shared" si="37"/>
        <v>1441|1440011|152|2025|331</v>
      </c>
      <c r="C137" s="28" t="str">
        <f t="shared" si="38"/>
        <v>1440011|331</v>
      </c>
      <c r="D137" s="10">
        <v>1441</v>
      </c>
      <c r="E137" s="10">
        <v>1440011</v>
      </c>
      <c r="F137" s="36" t="str">
        <f t="shared" si="39"/>
        <v>152/2025</v>
      </c>
      <c r="G137" s="10">
        <v>152</v>
      </c>
      <c r="H137" s="10">
        <v>2025</v>
      </c>
      <c r="I137" s="36" t="str">
        <f t="shared" si="40"/>
        <v>10.1</v>
      </c>
      <c r="J137" s="10">
        <v>10</v>
      </c>
      <c r="K137" s="10">
        <v>1</v>
      </c>
      <c r="L137" s="10">
        <v>14165537000116</v>
      </c>
      <c r="M137" s="11" t="s">
        <v>328</v>
      </c>
      <c r="N137" s="10">
        <v>3920</v>
      </c>
      <c r="O137" s="11" t="s">
        <v>70</v>
      </c>
      <c r="P137" s="9">
        <v>46038</v>
      </c>
      <c r="Q137" s="10">
        <v>1</v>
      </c>
      <c r="R137" s="3">
        <v>8404.1</v>
      </c>
      <c r="S137" s="3">
        <v>0</v>
      </c>
      <c r="T137" s="3">
        <v>0</v>
      </c>
      <c r="U137" s="33">
        <f t="shared" si="41"/>
        <v>8404.1</v>
      </c>
      <c r="V137" s="9">
        <f>IF(X137&lt;&gt;"Liquidação Cancelada",VLOOKUP(B137,'BASE DE DADOS OPS'!$B$4:$P$9650,10,FALSE),"Liquidação Cancelada")</f>
        <v>46043</v>
      </c>
      <c r="W137" s="13">
        <f t="shared" si="42"/>
        <v>3</v>
      </c>
      <c r="X137" s="10">
        <f>VLOOKUP(A137,'BASE DE DADOS OPS'!$A$4:$P$9650,12,FALSE)</f>
        <v>331</v>
      </c>
      <c r="Y137" s="4">
        <f>IF(X137&lt;&gt;"Liquidação Cancelada",VLOOKUP(B137,'BASE DE DADOS OPS'!$B$5:$P$9635,12,FALSE),"Liquidação Cancelada")</f>
        <v>8404.1</v>
      </c>
      <c r="Z137" s="4">
        <f>IF(X137&lt;&gt;"Liquidação Cancelada",VLOOKUP(B137,'BASE DE DADOS OPS'!$B$5:$P$9635,14,FALSE),"Liquidação Cancelada")</f>
        <v>403.4</v>
      </c>
      <c r="AA137" s="4">
        <f>IF(X137&lt;&gt;"Liquidação Cancelada",VLOOKUP(B137,'BASE DE DADOS OPS'!$B$5:$P$9635,13,FALSE),"Liquidação Cancelada")</f>
        <v>8000.7</v>
      </c>
      <c r="AB137" s="4">
        <f t="shared" si="43"/>
        <v>8000.7000000000007</v>
      </c>
      <c r="AC137" s="3">
        <f t="shared" si="44"/>
        <v>-9.0949470177292824E-13</v>
      </c>
      <c r="AD137" s="29"/>
    </row>
    <row r="138" spans="1:30" s="23" customFormat="1" ht="24.95" customHeight="1">
      <c r="A138" s="23" t="str">
        <f t="shared" si="36"/>
        <v>1441|1440011|153|2025|11027551000165|3920|8161,21</v>
      </c>
      <c r="B138" s="23" t="str">
        <f t="shared" si="37"/>
        <v>1441|1440011|153|2025|298</v>
      </c>
      <c r="C138" s="28" t="str">
        <f t="shared" si="38"/>
        <v>1440011|298</v>
      </c>
      <c r="D138" s="10">
        <v>1441</v>
      </c>
      <c r="E138" s="10">
        <v>1440011</v>
      </c>
      <c r="F138" s="36" t="str">
        <f t="shared" si="39"/>
        <v>153/2025</v>
      </c>
      <c r="G138" s="10">
        <v>153</v>
      </c>
      <c r="H138" s="10">
        <v>2025</v>
      </c>
      <c r="I138" s="36" t="str">
        <f t="shared" si="40"/>
        <v>10.1</v>
      </c>
      <c r="J138" s="10">
        <v>10</v>
      </c>
      <c r="K138" s="10">
        <v>1</v>
      </c>
      <c r="L138" s="10">
        <v>11027551000165</v>
      </c>
      <c r="M138" s="11" t="s">
        <v>330</v>
      </c>
      <c r="N138" s="10">
        <v>3920</v>
      </c>
      <c r="O138" s="11" t="s">
        <v>70</v>
      </c>
      <c r="P138" s="9">
        <v>46038</v>
      </c>
      <c r="Q138" s="10">
        <v>1</v>
      </c>
      <c r="R138" s="3">
        <v>8161.21</v>
      </c>
      <c r="S138" s="3">
        <v>0</v>
      </c>
      <c r="T138" s="3">
        <v>0</v>
      </c>
      <c r="U138" s="33">
        <f t="shared" si="41"/>
        <v>8161.21</v>
      </c>
      <c r="V138" s="9">
        <f>IF(X138&lt;&gt;"Liquidação Cancelada",VLOOKUP(B138,'BASE DE DADOS OPS'!$B$4:$P$9650,10,FALSE),"Liquidação Cancelada")</f>
        <v>46042</v>
      </c>
      <c r="W138" s="13">
        <f t="shared" si="42"/>
        <v>2</v>
      </c>
      <c r="X138" s="10">
        <f>VLOOKUP(A138,'BASE DE DADOS OPS'!$A$4:$P$9650,12,FALSE)</f>
        <v>298</v>
      </c>
      <c r="Y138" s="4">
        <f>IF(X138&lt;&gt;"Liquidação Cancelada",VLOOKUP(B138,'BASE DE DADOS OPS'!$B$5:$P$9635,12,FALSE),"Liquidação Cancelada")</f>
        <v>8161.21</v>
      </c>
      <c r="Z138" s="4">
        <f>IF(X138&lt;&gt;"Liquidação Cancelada",VLOOKUP(B138,'BASE DE DADOS OPS'!$B$5:$P$9635,14,FALSE),"Liquidação Cancelada")</f>
        <v>391.74</v>
      </c>
      <c r="AA138" s="4">
        <f>IF(X138&lt;&gt;"Liquidação Cancelada",VLOOKUP(B138,'BASE DE DADOS OPS'!$B$5:$P$9635,13,FALSE),"Liquidação Cancelada")</f>
        <v>7769.47</v>
      </c>
      <c r="AB138" s="4">
        <f t="shared" si="43"/>
        <v>7769.47</v>
      </c>
      <c r="AC138" s="3">
        <f t="shared" si="44"/>
        <v>0</v>
      </c>
      <c r="AD138" s="29"/>
    </row>
    <row r="139" spans="1:30" s="23" customFormat="1" ht="24.95" customHeight="1">
      <c r="A139" s="23" t="str">
        <f t="shared" si="36"/>
        <v>1441|1440011|154|2025|38236252000197|3920|26220,15</v>
      </c>
      <c r="B139" s="23" t="str">
        <f t="shared" si="37"/>
        <v>1441|1440011|154|2025|299</v>
      </c>
      <c r="C139" s="28" t="str">
        <f t="shared" si="38"/>
        <v>1440011|299</v>
      </c>
      <c r="D139" s="10">
        <v>1441</v>
      </c>
      <c r="E139" s="10">
        <v>1440011</v>
      </c>
      <c r="F139" s="36" t="str">
        <f t="shared" si="39"/>
        <v>154/2025</v>
      </c>
      <c r="G139" s="10">
        <v>154</v>
      </c>
      <c r="H139" s="10">
        <v>2025</v>
      </c>
      <c r="I139" s="36" t="str">
        <f t="shared" si="40"/>
        <v>10.1</v>
      </c>
      <c r="J139" s="10">
        <v>10</v>
      </c>
      <c r="K139" s="10">
        <v>1</v>
      </c>
      <c r="L139" s="10">
        <v>38236252000197</v>
      </c>
      <c r="M139" s="11" t="s">
        <v>332</v>
      </c>
      <c r="N139" s="10">
        <v>3920</v>
      </c>
      <c r="O139" s="11" t="s">
        <v>70</v>
      </c>
      <c r="P139" s="9">
        <v>46038</v>
      </c>
      <c r="Q139" s="10">
        <v>1</v>
      </c>
      <c r="R139" s="3">
        <v>26220.15</v>
      </c>
      <c r="S139" s="3">
        <v>0</v>
      </c>
      <c r="T139" s="3">
        <v>0</v>
      </c>
      <c r="U139" s="33">
        <f t="shared" si="41"/>
        <v>26220.15</v>
      </c>
      <c r="V139" s="9">
        <f>IF(X139&lt;&gt;"Liquidação Cancelada",VLOOKUP(B139,'BASE DE DADOS OPS'!$B$4:$P$9650,10,FALSE),"Liquidação Cancelada")</f>
        <v>46042</v>
      </c>
      <c r="W139" s="13">
        <f t="shared" si="42"/>
        <v>2</v>
      </c>
      <c r="X139" s="10">
        <f>VLOOKUP(A139,'BASE DE DADOS OPS'!$A$4:$P$9650,12,FALSE)</f>
        <v>299</v>
      </c>
      <c r="Y139" s="4">
        <f>IF(X139&lt;&gt;"Liquidação Cancelada",VLOOKUP(B139,'BASE DE DADOS OPS'!$B$5:$P$9635,12,FALSE),"Liquidação Cancelada")</f>
        <v>26220.15</v>
      </c>
      <c r="Z139" s="4">
        <f>IF(X139&lt;&gt;"Liquidação Cancelada",VLOOKUP(B139,'BASE DE DADOS OPS'!$B$5:$P$9635,14,FALSE),"Liquidação Cancelada")</f>
        <v>1258.57</v>
      </c>
      <c r="AA139" s="4">
        <f>IF(X139&lt;&gt;"Liquidação Cancelada",VLOOKUP(B139,'BASE DE DADOS OPS'!$B$5:$P$9635,13,FALSE),"Liquidação Cancelada")</f>
        <v>24961.58</v>
      </c>
      <c r="AB139" s="4">
        <f t="shared" si="43"/>
        <v>24961.58</v>
      </c>
      <c r="AC139" s="3">
        <f t="shared" si="44"/>
        <v>0</v>
      </c>
      <c r="AD139" s="29"/>
    </row>
    <row r="140" spans="1:30" s="23" customFormat="1" ht="24.95" customHeight="1">
      <c r="A140" s="23" t="str">
        <f t="shared" si="36"/>
        <v>1441|1440011|155|2025|34975444000164|3920|42953,91</v>
      </c>
      <c r="B140" s="23" t="str">
        <f t="shared" si="37"/>
        <v>1441|1440011|155|2025|300</v>
      </c>
      <c r="C140" s="28" t="str">
        <f t="shared" si="38"/>
        <v>1440011|300</v>
      </c>
      <c r="D140" s="10">
        <v>1441</v>
      </c>
      <c r="E140" s="10">
        <v>1440011</v>
      </c>
      <c r="F140" s="36" t="str">
        <f t="shared" si="39"/>
        <v>155/2025</v>
      </c>
      <c r="G140" s="10">
        <v>155</v>
      </c>
      <c r="H140" s="10">
        <v>2025</v>
      </c>
      <c r="I140" s="36" t="str">
        <f t="shared" si="40"/>
        <v>10.1</v>
      </c>
      <c r="J140" s="10">
        <v>10</v>
      </c>
      <c r="K140" s="10">
        <v>1</v>
      </c>
      <c r="L140" s="10">
        <v>34975444000164</v>
      </c>
      <c r="M140" s="11" t="s">
        <v>334</v>
      </c>
      <c r="N140" s="10">
        <v>3920</v>
      </c>
      <c r="O140" s="11" t="s">
        <v>70</v>
      </c>
      <c r="P140" s="9">
        <v>46038</v>
      </c>
      <c r="Q140" s="10">
        <v>1</v>
      </c>
      <c r="R140" s="3">
        <v>42953.91</v>
      </c>
      <c r="S140" s="3">
        <v>0</v>
      </c>
      <c r="T140" s="3">
        <v>0</v>
      </c>
      <c r="U140" s="33">
        <f t="shared" si="41"/>
        <v>42953.91</v>
      </c>
      <c r="V140" s="9">
        <f>IF(X140&lt;&gt;"Liquidação Cancelada",VLOOKUP(B140,'BASE DE DADOS OPS'!$B$4:$P$9650,10,FALSE),"Liquidação Cancelada")</f>
        <v>46042</v>
      </c>
      <c r="W140" s="13">
        <f t="shared" si="42"/>
        <v>2</v>
      </c>
      <c r="X140" s="10">
        <f>VLOOKUP(A140,'BASE DE DADOS OPS'!$A$4:$P$9650,12,FALSE)</f>
        <v>300</v>
      </c>
      <c r="Y140" s="4">
        <f>IF(X140&lt;&gt;"Liquidação Cancelada",VLOOKUP(B140,'BASE DE DADOS OPS'!$B$5:$P$9635,12,FALSE),"Liquidação Cancelada")</f>
        <v>42953.91</v>
      </c>
      <c r="Z140" s="4">
        <f>IF(X140&lt;&gt;"Liquidação Cancelada",VLOOKUP(B140,'BASE DE DADOS OPS'!$B$5:$P$9635,14,FALSE),"Liquidação Cancelada")</f>
        <v>2061.79</v>
      </c>
      <c r="AA140" s="4">
        <f>IF(X140&lt;&gt;"Liquidação Cancelada",VLOOKUP(B140,'BASE DE DADOS OPS'!$B$5:$P$9635,13,FALSE),"Liquidação Cancelada")</f>
        <v>40892.120000000003</v>
      </c>
      <c r="AB140" s="4">
        <f t="shared" si="43"/>
        <v>40892.120000000003</v>
      </c>
      <c r="AC140" s="3">
        <f t="shared" si="44"/>
        <v>0</v>
      </c>
      <c r="AD140" s="29"/>
    </row>
    <row r="141" spans="1:30" s="23" customFormat="1" ht="24.95" customHeight="1">
      <c r="A141" s="23" t="str">
        <f t="shared" si="36"/>
        <v>1441|1440011|170|2025|37454422000147|3920|6934,9</v>
      </c>
      <c r="B141" s="23" t="str">
        <f t="shared" si="37"/>
        <v>1441|1440011|170|2025|393</v>
      </c>
      <c r="C141" s="28" t="str">
        <f t="shared" si="38"/>
        <v>1440011|393</v>
      </c>
      <c r="D141" s="10">
        <v>1441</v>
      </c>
      <c r="E141" s="10">
        <v>1440011</v>
      </c>
      <c r="F141" s="36" t="str">
        <f t="shared" si="39"/>
        <v>170/2025</v>
      </c>
      <c r="G141" s="10">
        <v>170</v>
      </c>
      <c r="H141" s="10">
        <v>2025</v>
      </c>
      <c r="I141" s="36" t="str">
        <f t="shared" si="40"/>
        <v>10.1</v>
      </c>
      <c r="J141" s="10">
        <v>10</v>
      </c>
      <c r="K141" s="10">
        <v>1</v>
      </c>
      <c r="L141" s="10">
        <v>37454422000147</v>
      </c>
      <c r="M141" s="11" t="s">
        <v>336</v>
      </c>
      <c r="N141" s="10">
        <v>3920</v>
      </c>
      <c r="O141" s="11" t="s">
        <v>70</v>
      </c>
      <c r="P141" s="9">
        <v>46038</v>
      </c>
      <c r="Q141" s="10">
        <v>1</v>
      </c>
      <c r="R141" s="3">
        <v>6934.9</v>
      </c>
      <c r="S141" s="3">
        <v>0</v>
      </c>
      <c r="T141" s="3">
        <v>0</v>
      </c>
      <c r="U141" s="33">
        <f t="shared" si="41"/>
        <v>6934.9</v>
      </c>
      <c r="V141" s="9">
        <f>IF(X141&lt;&gt;"Liquidação Cancelada",VLOOKUP(B141,'BASE DE DADOS OPS'!$B$4:$P$9650,10,FALSE),"Liquidação Cancelada")</f>
        <v>46044</v>
      </c>
      <c r="W141" s="13">
        <f t="shared" si="42"/>
        <v>4</v>
      </c>
      <c r="X141" s="10">
        <f>VLOOKUP(A141,'BASE DE DADOS OPS'!$A$4:$P$9650,12,FALSE)</f>
        <v>393</v>
      </c>
      <c r="Y141" s="4">
        <f>IF(X141&lt;&gt;"Liquidação Cancelada",VLOOKUP(B141,'BASE DE DADOS OPS'!$B$5:$P$9635,12,FALSE),"Liquidação Cancelada")</f>
        <v>6934.9</v>
      </c>
      <c r="Z141" s="4">
        <f>IF(X141&lt;&gt;"Liquidação Cancelada",VLOOKUP(B141,'BASE DE DADOS OPS'!$B$5:$P$9635,14,FALSE),"Liquidação Cancelada")</f>
        <v>776.12</v>
      </c>
      <c r="AA141" s="4">
        <f>IF(X141&lt;&gt;"Liquidação Cancelada",VLOOKUP(B141,'BASE DE DADOS OPS'!$B$5:$P$9635,13,FALSE),"Liquidação Cancelada")</f>
        <v>6158.78</v>
      </c>
      <c r="AB141" s="4">
        <f t="shared" si="43"/>
        <v>6158.78</v>
      </c>
      <c r="AC141" s="3">
        <f t="shared" si="44"/>
        <v>0</v>
      </c>
      <c r="AD141" s="29"/>
    </row>
    <row r="142" spans="1:30" s="23" customFormat="1" ht="24.95" customHeight="1">
      <c r="A142" s="23" t="str">
        <f t="shared" si="36"/>
        <v>1441|1440011|172|2025|18124040000100|3920|10455,78</v>
      </c>
      <c r="B142" s="23" t="str">
        <f t="shared" si="37"/>
        <v>1441|1440011|172|2025|291</v>
      </c>
      <c r="C142" s="28" t="str">
        <f t="shared" si="38"/>
        <v>1440011|291</v>
      </c>
      <c r="D142" s="10">
        <v>1441</v>
      </c>
      <c r="E142" s="10">
        <v>1440011</v>
      </c>
      <c r="F142" s="36" t="str">
        <f t="shared" si="39"/>
        <v>172/2025</v>
      </c>
      <c r="G142" s="10">
        <v>172</v>
      </c>
      <c r="H142" s="10">
        <v>2025</v>
      </c>
      <c r="I142" s="36" t="str">
        <f t="shared" si="40"/>
        <v>10.1</v>
      </c>
      <c r="J142" s="10">
        <v>10</v>
      </c>
      <c r="K142" s="10">
        <v>1</v>
      </c>
      <c r="L142" s="10">
        <v>18124040000100</v>
      </c>
      <c r="M142" s="11" t="s">
        <v>338</v>
      </c>
      <c r="N142" s="10">
        <v>3920</v>
      </c>
      <c r="O142" s="11" t="s">
        <v>70</v>
      </c>
      <c r="P142" s="9">
        <v>46038</v>
      </c>
      <c r="Q142" s="10">
        <v>1</v>
      </c>
      <c r="R142" s="3">
        <v>10455.780000000001</v>
      </c>
      <c r="S142" s="3">
        <v>0</v>
      </c>
      <c r="T142" s="3">
        <v>0</v>
      </c>
      <c r="U142" s="33">
        <f t="shared" si="41"/>
        <v>10455.780000000001</v>
      </c>
      <c r="V142" s="9">
        <f>IF(X142&lt;&gt;"Liquidação Cancelada",VLOOKUP(B142,'BASE DE DADOS OPS'!$B$4:$P$9650,10,FALSE),"Liquidação Cancelada")</f>
        <v>46042</v>
      </c>
      <c r="W142" s="13">
        <f t="shared" si="42"/>
        <v>2</v>
      </c>
      <c r="X142" s="10">
        <f>VLOOKUP(A142,'BASE DE DADOS OPS'!$A$4:$P$9650,12,FALSE)</f>
        <v>291</v>
      </c>
      <c r="Y142" s="4">
        <f>IF(X142&lt;&gt;"Liquidação Cancelada",VLOOKUP(B142,'BASE DE DADOS OPS'!$B$5:$P$9635,12,FALSE),"Liquidação Cancelada")</f>
        <v>10455.779999999999</v>
      </c>
      <c r="Z142" s="4">
        <f>IF(X142&lt;&gt;"Liquidação Cancelada",VLOOKUP(B142,'BASE DE DADOS OPS'!$B$5:$P$9635,14,FALSE),"Liquidação Cancelada")</f>
        <v>501.88</v>
      </c>
      <c r="AA142" s="4">
        <f>IF(X142&lt;&gt;"Liquidação Cancelada",VLOOKUP(B142,'BASE DE DADOS OPS'!$B$5:$P$9635,13,FALSE),"Liquidação Cancelada")</f>
        <v>9953.9</v>
      </c>
      <c r="AB142" s="4">
        <f t="shared" si="43"/>
        <v>9953.9</v>
      </c>
      <c r="AC142" s="3">
        <f t="shared" si="44"/>
        <v>1.8189894035458565E-12</v>
      </c>
      <c r="AD142" s="29"/>
    </row>
    <row r="143" spans="1:30" s="23" customFormat="1" ht="24.95" customHeight="1">
      <c r="A143" s="23" t="str">
        <f t="shared" si="36"/>
        <v>1441|1440011|177|2025|7329219000188|3920|21000</v>
      </c>
      <c r="B143" s="23" t="str">
        <f t="shared" si="37"/>
        <v>1441|1440011|177|2025|281</v>
      </c>
      <c r="C143" s="28" t="str">
        <f t="shared" si="38"/>
        <v>1440011|281</v>
      </c>
      <c r="D143" s="10">
        <v>1441</v>
      </c>
      <c r="E143" s="10">
        <v>1440011</v>
      </c>
      <c r="F143" s="36" t="str">
        <f t="shared" si="39"/>
        <v>177/2025</v>
      </c>
      <c r="G143" s="10">
        <v>177</v>
      </c>
      <c r="H143" s="10">
        <v>2025</v>
      </c>
      <c r="I143" s="36" t="str">
        <f t="shared" si="40"/>
        <v>10.1</v>
      </c>
      <c r="J143" s="10">
        <v>10</v>
      </c>
      <c r="K143" s="10">
        <v>1</v>
      </c>
      <c r="L143" s="10">
        <v>7329219000188</v>
      </c>
      <c r="M143" s="11" t="s">
        <v>340</v>
      </c>
      <c r="N143" s="10">
        <v>3920</v>
      </c>
      <c r="O143" s="11" t="s">
        <v>70</v>
      </c>
      <c r="P143" s="9">
        <v>46038</v>
      </c>
      <c r="Q143" s="10">
        <v>1</v>
      </c>
      <c r="R143" s="3">
        <v>21000</v>
      </c>
      <c r="S143" s="3">
        <v>0</v>
      </c>
      <c r="T143" s="3">
        <v>0</v>
      </c>
      <c r="U143" s="33">
        <f t="shared" si="41"/>
        <v>21000</v>
      </c>
      <c r="V143" s="9">
        <f>IF(X143&lt;&gt;"Liquidação Cancelada",VLOOKUP(B143,'BASE DE DADOS OPS'!$B$4:$P$9650,10,FALSE),"Liquidação Cancelada")</f>
        <v>46041</v>
      </c>
      <c r="W143" s="13">
        <f t="shared" si="42"/>
        <v>1</v>
      </c>
      <c r="X143" s="10">
        <f>VLOOKUP(A143,'BASE DE DADOS OPS'!$A$4:$P$9650,12,FALSE)</f>
        <v>281</v>
      </c>
      <c r="Y143" s="4">
        <f>IF(X143&lt;&gt;"Liquidação Cancelada",VLOOKUP(B143,'BASE DE DADOS OPS'!$B$5:$P$9635,12,FALSE),"Liquidação Cancelada")</f>
        <v>21000</v>
      </c>
      <c r="Z143" s="4">
        <f>IF(X143&lt;&gt;"Liquidação Cancelada",VLOOKUP(B143,'BASE DE DADOS OPS'!$B$5:$P$9635,14,FALSE),"Liquidação Cancelada")</f>
        <v>1008</v>
      </c>
      <c r="AA143" s="4">
        <f>IF(X143&lt;&gt;"Liquidação Cancelada",VLOOKUP(B143,'BASE DE DADOS OPS'!$B$5:$P$9635,13,FALSE),"Liquidação Cancelada")</f>
        <v>19992</v>
      </c>
      <c r="AB143" s="4">
        <f t="shared" si="43"/>
        <v>19992</v>
      </c>
      <c r="AC143" s="3">
        <f t="shared" si="44"/>
        <v>0</v>
      </c>
      <c r="AD143" s="29"/>
    </row>
    <row r="144" spans="1:30" s="23" customFormat="1" ht="24.95" customHeight="1">
      <c r="A144" s="23" t="str">
        <f t="shared" si="36"/>
        <v>1441|1440011|199|2025|3354844000129|4002|153608,96</v>
      </c>
      <c r="B144" s="23" t="str">
        <f t="shared" si="37"/>
        <v>1441|1440011|199|2025|245</v>
      </c>
      <c r="C144" s="28" t="str">
        <f t="shared" si="38"/>
        <v>1440011|245</v>
      </c>
      <c r="D144" s="10">
        <v>1441</v>
      </c>
      <c r="E144" s="10">
        <v>1440011</v>
      </c>
      <c r="F144" s="36" t="str">
        <f t="shared" si="39"/>
        <v>199/2025</v>
      </c>
      <c r="G144" s="10">
        <v>199</v>
      </c>
      <c r="H144" s="10">
        <v>2025</v>
      </c>
      <c r="I144" s="36" t="str">
        <f t="shared" si="40"/>
        <v>10.1</v>
      </c>
      <c r="J144" s="10">
        <v>10</v>
      </c>
      <c r="K144" s="10">
        <v>1</v>
      </c>
      <c r="L144" s="10">
        <v>3354844000129</v>
      </c>
      <c r="M144" s="11" t="s">
        <v>342</v>
      </c>
      <c r="N144" s="10">
        <v>4002</v>
      </c>
      <c r="O144" s="11" t="s">
        <v>82</v>
      </c>
      <c r="P144" s="9">
        <v>46038</v>
      </c>
      <c r="Q144" s="10">
        <v>1</v>
      </c>
      <c r="R144" s="3">
        <v>153608.95999999999</v>
      </c>
      <c r="S144" s="3">
        <v>0</v>
      </c>
      <c r="T144" s="3">
        <v>0</v>
      </c>
      <c r="U144" s="33">
        <f t="shared" si="41"/>
        <v>153608.95999999999</v>
      </c>
      <c r="V144" s="9">
        <f>IF(X144&lt;&gt;"Liquidação Cancelada",VLOOKUP(B144,'BASE DE DADOS OPS'!$B$4:$P$9650,10,FALSE),"Liquidação Cancelada")</f>
        <v>46038</v>
      </c>
      <c r="W144" s="13">
        <f t="shared" si="42"/>
        <v>0</v>
      </c>
      <c r="X144" s="10">
        <f>VLOOKUP(A144,'BASE DE DADOS OPS'!$A$4:$P$9650,12,FALSE)</f>
        <v>245</v>
      </c>
      <c r="Y144" s="4">
        <f>IF(X144&lt;&gt;"Liquidação Cancelada",VLOOKUP(B144,'BASE DE DADOS OPS'!$B$5:$P$9635,12,FALSE),"Liquidação Cancelada")</f>
        <v>153608.96000000002</v>
      </c>
      <c r="Z144" s="4">
        <f>IF(X144&lt;&gt;"Liquidação Cancelada",VLOOKUP(B144,'BASE DE DADOS OPS'!$B$5:$P$9635,14,FALSE),"Liquidação Cancelada")</f>
        <v>7373.23</v>
      </c>
      <c r="AA144" s="4">
        <f>IF(X144&lt;&gt;"Liquidação Cancelada",VLOOKUP(B144,'BASE DE DADOS OPS'!$B$5:$P$9635,13,FALSE),"Liquidação Cancelada")</f>
        <v>146235.73000000001</v>
      </c>
      <c r="AB144" s="4">
        <f t="shared" si="43"/>
        <v>146235.73000000001</v>
      </c>
      <c r="AC144" s="3">
        <f t="shared" si="44"/>
        <v>-2.9103830456733704E-11</v>
      </c>
      <c r="AD144" s="29"/>
    </row>
    <row r="145" spans="1:30" s="23" customFormat="1" ht="24.95" customHeight="1">
      <c r="A145" s="23" t="str">
        <f t="shared" si="36"/>
        <v>1441|1440011|205|2025|12723002000198|3920|4212,79</v>
      </c>
      <c r="B145" s="23" t="str">
        <f t="shared" si="37"/>
        <v>1441|1440011|205|2025|282</v>
      </c>
      <c r="C145" s="28" t="str">
        <f t="shared" si="38"/>
        <v>1440011|282</v>
      </c>
      <c r="D145" s="10">
        <v>1441</v>
      </c>
      <c r="E145" s="10">
        <v>1440011</v>
      </c>
      <c r="F145" s="36" t="str">
        <f t="shared" si="39"/>
        <v>205/2025</v>
      </c>
      <c r="G145" s="10">
        <v>205</v>
      </c>
      <c r="H145" s="10">
        <v>2025</v>
      </c>
      <c r="I145" s="36" t="str">
        <f t="shared" si="40"/>
        <v>10.1</v>
      </c>
      <c r="J145" s="10">
        <v>10</v>
      </c>
      <c r="K145" s="10">
        <v>1</v>
      </c>
      <c r="L145" s="10">
        <v>12723002000198</v>
      </c>
      <c r="M145" s="11" t="s">
        <v>344</v>
      </c>
      <c r="N145" s="10">
        <v>3920</v>
      </c>
      <c r="O145" s="11" t="s">
        <v>70</v>
      </c>
      <c r="P145" s="9">
        <v>46038</v>
      </c>
      <c r="Q145" s="10">
        <v>1</v>
      </c>
      <c r="R145" s="3">
        <v>4212.79</v>
      </c>
      <c r="S145" s="3">
        <v>0</v>
      </c>
      <c r="T145" s="3">
        <v>0</v>
      </c>
      <c r="U145" s="33">
        <f t="shared" si="41"/>
        <v>4212.79</v>
      </c>
      <c r="V145" s="9">
        <f>IF(X145&lt;&gt;"Liquidação Cancelada",VLOOKUP(B145,'BASE DE DADOS OPS'!$B$4:$P$9650,10,FALSE),"Liquidação Cancelada")</f>
        <v>46041</v>
      </c>
      <c r="W145" s="13">
        <f t="shared" si="42"/>
        <v>1</v>
      </c>
      <c r="X145" s="10">
        <f>VLOOKUP(A145,'BASE DE DADOS OPS'!$A$4:$P$9650,12,FALSE)</f>
        <v>282</v>
      </c>
      <c r="Y145" s="4">
        <f>IF(X145&lt;&gt;"Liquidação Cancelada",VLOOKUP(B145,'BASE DE DADOS OPS'!$B$5:$P$9635,12,FALSE),"Liquidação Cancelada")</f>
        <v>4212.79</v>
      </c>
      <c r="Z145" s="4">
        <f>IF(X145&lt;&gt;"Liquidação Cancelada",VLOOKUP(B145,'BASE DE DADOS OPS'!$B$5:$P$9635,14,FALSE),"Liquidação Cancelada")</f>
        <v>202.21</v>
      </c>
      <c r="AA145" s="4">
        <f>IF(X145&lt;&gt;"Liquidação Cancelada",VLOOKUP(B145,'BASE DE DADOS OPS'!$B$5:$P$9635,13,FALSE),"Liquidação Cancelada")</f>
        <v>4010.58</v>
      </c>
      <c r="AB145" s="4">
        <f t="shared" si="43"/>
        <v>4010.58</v>
      </c>
      <c r="AC145" s="3">
        <f t="shared" si="44"/>
        <v>0</v>
      </c>
      <c r="AD145" s="29"/>
    </row>
    <row r="146" spans="1:30" s="23" customFormat="1" ht="24.95" customHeight="1">
      <c r="A146" s="23" t="str">
        <f t="shared" si="36"/>
        <v>1441|1440011|237|2025|29315416000180|3920|2664,49</v>
      </c>
      <c r="B146" s="23" t="str">
        <f t="shared" si="37"/>
        <v>1441|1440011|237|2025|290</v>
      </c>
      <c r="C146" s="28" t="str">
        <f t="shared" si="38"/>
        <v>1440011|290</v>
      </c>
      <c r="D146" s="10">
        <v>1441</v>
      </c>
      <c r="E146" s="10">
        <v>1440011</v>
      </c>
      <c r="F146" s="36" t="str">
        <f t="shared" si="39"/>
        <v>237/2025</v>
      </c>
      <c r="G146" s="10">
        <v>237</v>
      </c>
      <c r="H146" s="10">
        <v>2025</v>
      </c>
      <c r="I146" s="36" t="str">
        <f t="shared" si="40"/>
        <v>10.1</v>
      </c>
      <c r="J146" s="10">
        <v>10</v>
      </c>
      <c r="K146" s="10">
        <v>1</v>
      </c>
      <c r="L146" s="10">
        <v>29315416000180</v>
      </c>
      <c r="M146" s="11" t="s">
        <v>346</v>
      </c>
      <c r="N146" s="10">
        <v>3920</v>
      </c>
      <c r="O146" s="11" t="s">
        <v>70</v>
      </c>
      <c r="P146" s="9">
        <v>46038</v>
      </c>
      <c r="Q146" s="10">
        <v>1</v>
      </c>
      <c r="R146" s="3">
        <v>2664.49</v>
      </c>
      <c r="S146" s="3">
        <v>0</v>
      </c>
      <c r="T146" s="3">
        <v>0</v>
      </c>
      <c r="U146" s="33">
        <f t="shared" si="41"/>
        <v>2664.49</v>
      </c>
      <c r="V146" s="9">
        <f>IF(X146&lt;&gt;"Liquidação Cancelada",VLOOKUP(B146,'BASE DE DADOS OPS'!$B$4:$P$9650,10,FALSE),"Liquidação Cancelada")</f>
        <v>46042</v>
      </c>
      <c r="W146" s="13">
        <f t="shared" si="42"/>
        <v>2</v>
      </c>
      <c r="X146" s="10">
        <f>VLOOKUP(A146,'BASE DE DADOS OPS'!$A$4:$P$9650,12,FALSE)</f>
        <v>290</v>
      </c>
      <c r="Y146" s="4">
        <f>IF(X146&lt;&gt;"Liquidação Cancelada",VLOOKUP(B146,'BASE DE DADOS OPS'!$B$5:$P$9635,12,FALSE),"Liquidação Cancelada")</f>
        <v>2664.4900000000002</v>
      </c>
      <c r="Z146" s="4">
        <f>IF(X146&lt;&gt;"Liquidação Cancelada",VLOOKUP(B146,'BASE DE DADOS OPS'!$B$5:$P$9635,14,FALSE),"Liquidação Cancelada")</f>
        <v>127.9</v>
      </c>
      <c r="AA146" s="4">
        <f>IF(X146&lt;&gt;"Liquidação Cancelada",VLOOKUP(B146,'BASE DE DADOS OPS'!$B$5:$P$9635,13,FALSE),"Liquidação Cancelada")</f>
        <v>2536.59</v>
      </c>
      <c r="AB146" s="4">
        <f t="shared" si="43"/>
        <v>2536.59</v>
      </c>
      <c r="AC146" s="3">
        <f t="shared" si="44"/>
        <v>-4.5474735088646412E-13</v>
      </c>
      <c r="AD146" s="29"/>
    </row>
    <row r="147" spans="1:30" s="23" customFormat="1" ht="24.95" customHeight="1">
      <c r="A147" s="23" t="str">
        <f t="shared" si="36"/>
        <v>1441|1440011|267|2025|64486426000180|3920|12500</v>
      </c>
      <c r="B147" s="23" t="str">
        <f t="shared" si="37"/>
        <v>1441|1440011|267|2025|285</v>
      </c>
      <c r="C147" s="28" t="str">
        <f t="shared" si="38"/>
        <v>1440011|285</v>
      </c>
      <c r="D147" s="10">
        <v>1441</v>
      </c>
      <c r="E147" s="10">
        <v>1440011</v>
      </c>
      <c r="F147" s="36" t="str">
        <f t="shared" si="39"/>
        <v>267/2025</v>
      </c>
      <c r="G147" s="10">
        <v>267</v>
      </c>
      <c r="H147" s="10">
        <v>2025</v>
      </c>
      <c r="I147" s="36" t="str">
        <f t="shared" si="40"/>
        <v>10.1</v>
      </c>
      <c r="J147" s="10">
        <v>10</v>
      </c>
      <c r="K147" s="10">
        <v>1</v>
      </c>
      <c r="L147" s="10">
        <v>64486426000180</v>
      </c>
      <c r="M147" s="11" t="s">
        <v>348</v>
      </c>
      <c r="N147" s="10">
        <v>3920</v>
      </c>
      <c r="O147" s="11" t="s">
        <v>70</v>
      </c>
      <c r="P147" s="9">
        <v>46038</v>
      </c>
      <c r="Q147" s="10">
        <v>1</v>
      </c>
      <c r="R147" s="3">
        <v>12500</v>
      </c>
      <c r="S147" s="3">
        <v>0</v>
      </c>
      <c r="T147" s="3">
        <v>0</v>
      </c>
      <c r="U147" s="33">
        <f t="shared" si="41"/>
        <v>12500</v>
      </c>
      <c r="V147" s="9">
        <f>IF(X147&lt;&gt;"Liquidação Cancelada",VLOOKUP(B147,'BASE DE DADOS OPS'!$B$4:$P$9650,10,FALSE),"Liquidação Cancelada")</f>
        <v>46042</v>
      </c>
      <c r="W147" s="13">
        <f t="shared" si="42"/>
        <v>2</v>
      </c>
      <c r="X147" s="10">
        <f>VLOOKUP(A147,'BASE DE DADOS OPS'!$A$4:$P$9650,12,FALSE)</f>
        <v>285</v>
      </c>
      <c r="Y147" s="4">
        <f>IF(X147&lt;&gt;"Liquidação Cancelada",VLOOKUP(B147,'BASE DE DADOS OPS'!$B$5:$P$9635,12,FALSE),"Liquidação Cancelada")</f>
        <v>12500</v>
      </c>
      <c r="Z147" s="4">
        <f>IF(X147&lt;&gt;"Liquidação Cancelada",VLOOKUP(B147,'BASE DE DADOS OPS'!$B$5:$P$9635,14,FALSE),"Liquidação Cancelada")</f>
        <v>600</v>
      </c>
      <c r="AA147" s="4">
        <f>IF(X147&lt;&gt;"Liquidação Cancelada",VLOOKUP(B147,'BASE DE DADOS OPS'!$B$5:$P$9635,13,FALSE),"Liquidação Cancelada")</f>
        <v>11900</v>
      </c>
      <c r="AB147" s="4">
        <f t="shared" si="43"/>
        <v>11900</v>
      </c>
      <c r="AC147" s="3">
        <f t="shared" si="44"/>
        <v>0</v>
      </c>
      <c r="AD147" s="29"/>
    </row>
    <row r="148" spans="1:30" s="23" customFormat="1" ht="24.95" customHeight="1">
      <c r="A148" s="23" t="str">
        <f t="shared" si="36"/>
        <v>1441|1440011|310|2025|3922282000172|3920|800</v>
      </c>
      <c r="B148" s="23" t="str">
        <f t="shared" si="37"/>
        <v>1441|1440011|310|2025|279</v>
      </c>
      <c r="C148" s="28" t="str">
        <f t="shared" si="38"/>
        <v>1440011|279</v>
      </c>
      <c r="D148" s="10">
        <v>1441</v>
      </c>
      <c r="E148" s="10">
        <v>1440011</v>
      </c>
      <c r="F148" s="36" t="str">
        <f t="shared" si="39"/>
        <v>310/2025</v>
      </c>
      <c r="G148" s="10">
        <v>310</v>
      </c>
      <c r="H148" s="10">
        <v>2025</v>
      </c>
      <c r="I148" s="36" t="str">
        <f t="shared" si="40"/>
        <v>10.1</v>
      </c>
      <c r="J148" s="10">
        <v>10</v>
      </c>
      <c r="K148" s="10">
        <v>1</v>
      </c>
      <c r="L148" s="10">
        <v>3922282000172</v>
      </c>
      <c r="M148" s="11" t="s">
        <v>350</v>
      </c>
      <c r="N148" s="10">
        <v>3920</v>
      </c>
      <c r="O148" s="11" t="s">
        <v>70</v>
      </c>
      <c r="P148" s="9">
        <v>46038</v>
      </c>
      <c r="Q148" s="10">
        <v>1</v>
      </c>
      <c r="R148" s="3">
        <v>800</v>
      </c>
      <c r="S148" s="3">
        <v>0</v>
      </c>
      <c r="T148" s="3">
        <v>0</v>
      </c>
      <c r="U148" s="33">
        <f t="shared" si="41"/>
        <v>800</v>
      </c>
      <c r="V148" s="9">
        <f>IF(X148&lt;&gt;"Liquidação Cancelada",VLOOKUP(B148,'BASE DE DADOS OPS'!$B$4:$P$9650,10,FALSE),"Liquidação Cancelada")</f>
        <v>46041</v>
      </c>
      <c r="W148" s="13">
        <f t="shared" si="42"/>
        <v>1</v>
      </c>
      <c r="X148" s="10">
        <f>VLOOKUP(A148,'BASE DE DADOS OPS'!$A$4:$P$9650,12,FALSE)</f>
        <v>279</v>
      </c>
      <c r="Y148" s="4">
        <f>IF(X148&lt;&gt;"Liquidação Cancelada",VLOOKUP(B148,'BASE DE DADOS OPS'!$B$5:$P$9635,12,FALSE),"Liquidação Cancelada")</f>
        <v>800</v>
      </c>
      <c r="Z148" s="4">
        <f>IF(X148&lt;&gt;"Liquidação Cancelada",VLOOKUP(B148,'BASE DE DADOS OPS'!$B$5:$P$9635,14,FALSE),"Liquidação Cancelada")</f>
        <v>38.4</v>
      </c>
      <c r="AA148" s="4">
        <f>IF(X148&lt;&gt;"Liquidação Cancelada",VLOOKUP(B148,'BASE DE DADOS OPS'!$B$5:$P$9635,13,FALSE),"Liquidação Cancelada")</f>
        <v>761.6</v>
      </c>
      <c r="AB148" s="4">
        <f t="shared" si="43"/>
        <v>761.6</v>
      </c>
      <c r="AC148" s="3">
        <f t="shared" si="44"/>
        <v>0</v>
      </c>
      <c r="AD148" s="29"/>
    </row>
    <row r="149" spans="1:30" s="23" customFormat="1" ht="24.95" customHeight="1">
      <c r="A149" s="23" t="str">
        <f t="shared" si="36"/>
        <v>1441|1440011|362|2025|31519474000178|3920|17300</v>
      </c>
      <c r="B149" s="23" t="str">
        <f t="shared" si="37"/>
        <v>1441|1440011|362|2025|288</v>
      </c>
      <c r="C149" s="28" t="str">
        <f t="shared" si="38"/>
        <v>1440011|288</v>
      </c>
      <c r="D149" s="10">
        <v>1441</v>
      </c>
      <c r="E149" s="10">
        <v>1440011</v>
      </c>
      <c r="F149" s="36" t="str">
        <f t="shared" si="39"/>
        <v>362/2025</v>
      </c>
      <c r="G149" s="10">
        <v>362</v>
      </c>
      <c r="H149" s="10">
        <v>2025</v>
      </c>
      <c r="I149" s="36" t="str">
        <f t="shared" si="40"/>
        <v>10.1</v>
      </c>
      <c r="J149" s="10">
        <v>10</v>
      </c>
      <c r="K149" s="10">
        <v>1</v>
      </c>
      <c r="L149" s="10">
        <v>31519474000178</v>
      </c>
      <c r="M149" s="11" t="s">
        <v>352</v>
      </c>
      <c r="N149" s="10">
        <v>3920</v>
      </c>
      <c r="O149" s="11" t="s">
        <v>70</v>
      </c>
      <c r="P149" s="9">
        <v>46038</v>
      </c>
      <c r="Q149" s="10">
        <v>1</v>
      </c>
      <c r="R149" s="3">
        <v>17300</v>
      </c>
      <c r="S149" s="3">
        <v>0</v>
      </c>
      <c r="T149" s="3">
        <v>0</v>
      </c>
      <c r="U149" s="33">
        <f t="shared" si="41"/>
        <v>17300</v>
      </c>
      <c r="V149" s="9">
        <f>IF(X149&lt;&gt;"Liquidação Cancelada",VLOOKUP(B149,'BASE DE DADOS OPS'!$B$4:$P$9650,10,FALSE),"Liquidação Cancelada")</f>
        <v>46042</v>
      </c>
      <c r="W149" s="13">
        <f t="shared" si="42"/>
        <v>2</v>
      </c>
      <c r="X149" s="10">
        <f>VLOOKUP(A149,'BASE DE DADOS OPS'!$A$4:$P$9650,12,FALSE)</f>
        <v>288</v>
      </c>
      <c r="Y149" s="4">
        <f>IF(X149&lt;&gt;"Liquidação Cancelada",VLOOKUP(B149,'BASE DE DADOS OPS'!$B$5:$P$9635,12,FALSE),"Liquidação Cancelada")</f>
        <v>17300</v>
      </c>
      <c r="Z149" s="4">
        <f>IF(X149&lt;&gt;"Liquidação Cancelada",VLOOKUP(B149,'BASE DE DADOS OPS'!$B$5:$P$9635,14,FALSE),"Liquidação Cancelada")</f>
        <v>830.4</v>
      </c>
      <c r="AA149" s="4">
        <f>IF(X149&lt;&gt;"Liquidação Cancelada",VLOOKUP(B149,'BASE DE DADOS OPS'!$B$5:$P$9635,13,FALSE),"Liquidação Cancelada")</f>
        <v>16469.599999999999</v>
      </c>
      <c r="AB149" s="4">
        <f t="shared" si="43"/>
        <v>16469.599999999999</v>
      </c>
      <c r="AC149" s="3">
        <f t="shared" si="44"/>
        <v>0</v>
      </c>
      <c r="AD149" s="29"/>
    </row>
    <row r="150" spans="1:30" s="23" customFormat="1" ht="24.95" customHeight="1">
      <c r="A150" s="23" t="str">
        <f t="shared" si="36"/>
        <v>1441|1440011|375|2025|52549488000104|3920|28000</v>
      </c>
      <c r="B150" s="23" t="str">
        <f t="shared" si="37"/>
        <v>1441|1440011|375|2025|286</v>
      </c>
      <c r="C150" s="28" t="str">
        <f t="shared" si="38"/>
        <v>1440011|286</v>
      </c>
      <c r="D150" s="10">
        <v>1441</v>
      </c>
      <c r="E150" s="10">
        <v>1440011</v>
      </c>
      <c r="F150" s="36" t="str">
        <f t="shared" si="39"/>
        <v>375/2025</v>
      </c>
      <c r="G150" s="10">
        <v>375</v>
      </c>
      <c r="H150" s="10">
        <v>2025</v>
      </c>
      <c r="I150" s="36" t="str">
        <f t="shared" si="40"/>
        <v>10.1</v>
      </c>
      <c r="J150" s="10">
        <v>10</v>
      </c>
      <c r="K150" s="10">
        <v>1</v>
      </c>
      <c r="L150" s="10">
        <v>52549488000104</v>
      </c>
      <c r="M150" s="11" t="s">
        <v>354</v>
      </c>
      <c r="N150" s="10">
        <v>3920</v>
      </c>
      <c r="O150" s="11" t="s">
        <v>70</v>
      </c>
      <c r="P150" s="9">
        <v>46038</v>
      </c>
      <c r="Q150" s="10">
        <v>1</v>
      </c>
      <c r="R150" s="3">
        <v>28000</v>
      </c>
      <c r="S150" s="3">
        <v>0</v>
      </c>
      <c r="T150" s="3">
        <v>0</v>
      </c>
      <c r="U150" s="33">
        <f t="shared" si="41"/>
        <v>28000</v>
      </c>
      <c r="V150" s="9">
        <f>IF(X150&lt;&gt;"Liquidação Cancelada",VLOOKUP(B150,'BASE DE DADOS OPS'!$B$4:$P$9650,10,FALSE),"Liquidação Cancelada")</f>
        <v>46042</v>
      </c>
      <c r="W150" s="13">
        <f t="shared" si="42"/>
        <v>2</v>
      </c>
      <c r="X150" s="10">
        <f>VLOOKUP(A150,'BASE DE DADOS OPS'!$A$4:$P$9650,12,FALSE)</f>
        <v>286</v>
      </c>
      <c r="Y150" s="4">
        <f>IF(X150&lt;&gt;"Liquidação Cancelada",VLOOKUP(B150,'BASE DE DADOS OPS'!$B$5:$P$9635,12,FALSE),"Liquidação Cancelada")</f>
        <v>28000</v>
      </c>
      <c r="Z150" s="4">
        <f>IF(X150&lt;&gt;"Liquidação Cancelada",VLOOKUP(B150,'BASE DE DADOS OPS'!$B$5:$P$9635,14,FALSE),"Liquidação Cancelada")</f>
        <v>1344</v>
      </c>
      <c r="AA150" s="4">
        <f>IF(X150&lt;&gt;"Liquidação Cancelada",VLOOKUP(B150,'BASE DE DADOS OPS'!$B$5:$P$9635,13,FALSE),"Liquidação Cancelada")</f>
        <v>26656</v>
      </c>
      <c r="AB150" s="4">
        <f t="shared" si="43"/>
        <v>26656</v>
      </c>
      <c r="AC150" s="3">
        <f t="shared" si="44"/>
        <v>0</v>
      </c>
      <c r="AD150" s="29"/>
    </row>
    <row r="151" spans="1:30" s="23" customFormat="1" ht="24.95" customHeight="1">
      <c r="A151" s="23" t="str">
        <f t="shared" si="36"/>
        <v>1441|1440005|89|2025|17138140000123|3008|41400</v>
      </c>
      <c r="B151" s="23" t="str">
        <f t="shared" si="37"/>
        <v>1441|1440005|89|2025|7</v>
      </c>
      <c r="C151" s="28" t="str">
        <f t="shared" si="38"/>
        <v>1440005|7</v>
      </c>
      <c r="D151" s="10">
        <v>1441</v>
      </c>
      <c r="E151" s="10">
        <v>1440005</v>
      </c>
      <c r="F151" s="36" t="str">
        <f t="shared" si="39"/>
        <v>89/2025</v>
      </c>
      <c r="G151" s="10">
        <v>89</v>
      </c>
      <c r="H151" s="10">
        <v>2025</v>
      </c>
      <c r="I151" s="36" t="str">
        <f t="shared" si="40"/>
        <v>10.1</v>
      </c>
      <c r="J151" s="10">
        <v>10</v>
      </c>
      <c r="K151" s="10">
        <v>1</v>
      </c>
      <c r="L151" s="10">
        <v>17138140000123</v>
      </c>
      <c r="M151" s="11" t="s">
        <v>355</v>
      </c>
      <c r="N151" s="10">
        <v>3008</v>
      </c>
      <c r="O151" s="11" t="s">
        <v>114</v>
      </c>
      <c r="P151" s="9">
        <v>46041</v>
      </c>
      <c r="Q151" s="10">
        <v>1</v>
      </c>
      <c r="R151" s="3">
        <v>41400</v>
      </c>
      <c r="S151" s="3">
        <v>0</v>
      </c>
      <c r="T151" s="3">
        <v>0</v>
      </c>
      <c r="U151" s="33">
        <f t="shared" si="41"/>
        <v>41400</v>
      </c>
      <c r="V151" s="9">
        <f>IF(X151&lt;&gt;"Liquidação Cancelada",VLOOKUP(B151,'BASE DE DADOS OPS'!$B$4:$P$9650,10,FALSE),"Liquidação Cancelada")</f>
        <v>46042</v>
      </c>
      <c r="W151" s="13">
        <f t="shared" si="42"/>
        <v>1</v>
      </c>
      <c r="X151" s="10">
        <f>VLOOKUP(A151,'BASE DE DADOS OPS'!$A$4:$P$9650,12,FALSE)</f>
        <v>7</v>
      </c>
      <c r="Y151" s="4">
        <f>IF(X151&lt;&gt;"Liquidação Cancelada",VLOOKUP(B151,'BASE DE DADOS OPS'!$B$5:$P$9635,12,FALSE),"Liquidação Cancelada")</f>
        <v>41400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41400</v>
      </c>
      <c r="AB151" s="4">
        <f t="shared" si="43"/>
        <v>41400</v>
      </c>
      <c r="AC151" s="3">
        <f t="shared" si="44"/>
        <v>0</v>
      </c>
      <c r="AD151" s="29"/>
    </row>
    <row r="152" spans="1:30" s="23" customFormat="1" ht="24.95" customHeight="1">
      <c r="A152" s="23" t="str">
        <f t="shared" si="36"/>
        <v>1441|1440005|140|2025|14234924000167|3022|606,34</v>
      </c>
      <c r="B152" s="23" t="str">
        <f t="shared" si="37"/>
        <v>1441|1440005|140|2025|11</v>
      </c>
      <c r="C152" s="28" t="str">
        <f t="shared" si="38"/>
        <v>1440005|11</v>
      </c>
      <c r="D152" s="10">
        <v>1441</v>
      </c>
      <c r="E152" s="10">
        <v>1440005</v>
      </c>
      <c r="F152" s="36" t="str">
        <f t="shared" si="39"/>
        <v>140/2025</v>
      </c>
      <c r="G152" s="10">
        <v>140</v>
      </c>
      <c r="H152" s="10">
        <v>2025</v>
      </c>
      <c r="I152" s="36" t="str">
        <f t="shared" si="40"/>
        <v>10.1</v>
      </c>
      <c r="J152" s="10">
        <v>10</v>
      </c>
      <c r="K152" s="10">
        <v>1</v>
      </c>
      <c r="L152" s="10">
        <v>14234924000167</v>
      </c>
      <c r="M152" s="11" t="s">
        <v>356</v>
      </c>
      <c r="N152" s="10">
        <v>3022</v>
      </c>
      <c r="O152" s="11" t="s">
        <v>357</v>
      </c>
      <c r="P152" s="9">
        <v>46041</v>
      </c>
      <c r="Q152" s="10">
        <v>1</v>
      </c>
      <c r="R152" s="3">
        <v>606.34</v>
      </c>
      <c r="S152" s="3">
        <v>0</v>
      </c>
      <c r="T152" s="3">
        <v>0</v>
      </c>
      <c r="U152" s="33">
        <f t="shared" si="41"/>
        <v>606.34</v>
      </c>
      <c r="V152" s="9">
        <f>IF(X152&lt;&gt;"Liquidação Cancelada",VLOOKUP(B152,'BASE DE DADOS OPS'!$B$4:$P$9650,10,FALSE),"Liquidação Cancelada")</f>
        <v>46042</v>
      </c>
      <c r="W152" s="13">
        <f t="shared" si="42"/>
        <v>1</v>
      </c>
      <c r="X152" s="10">
        <f>VLOOKUP(A152,'BASE DE DADOS OPS'!$A$4:$P$9650,12,FALSE)</f>
        <v>11</v>
      </c>
      <c r="Y152" s="4">
        <f>IF(X152&lt;&gt;"Liquidação Cancelada",VLOOKUP(B152,'BASE DE DADOS OPS'!$B$5:$P$9635,12,FALSE),"Liquidação Cancelada")</f>
        <v>606.34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606.34</v>
      </c>
      <c r="AB152" s="4">
        <f t="shared" si="43"/>
        <v>606.34</v>
      </c>
      <c r="AC152" s="3">
        <f t="shared" si="44"/>
        <v>0</v>
      </c>
      <c r="AD152" s="29"/>
    </row>
    <row r="153" spans="1:30" s="23" customFormat="1" ht="24.95" customHeight="1">
      <c r="A153" s="23" t="str">
        <f t="shared" si="36"/>
        <v>1441|1440005|141|2025|14234924000167|3005|20533,79</v>
      </c>
      <c r="B153" s="23" t="str">
        <f t="shared" si="37"/>
        <v>1441|1440005|141|2025|12</v>
      </c>
      <c r="C153" s="28" t="str">
        <f t="shared" si="38"/>
        <v>1440005|12</v>
      </c>
      <c r="D153" s="10">
        <v>1441</v>
      </c>
      <c r="E153" s="10">
        <v>1440005</v>
      </c>
      <c r="F153" s="36" t="str">
        <f t="shared" si="39"/>
        <v>141/2025</v>
      </c>
      <c r="G153" s="10">
        <v>141</v>
      </c>
      <c r="H153" s="10">
        <v>2025</v>
      </c>
      <c r="I153" s="36" t="str">
        <f t="shared" si="40"/>
        <v>10.1</v>
      </c>
      <c r="J153" s="10">
        <v>10</v>
      </c>
      <c r="K153" s="10">
        <v>1</v>
      </c>
      <c r="L153" s="10">
        <v>14234924000167</v>
      </c>
      <c r="M153" s="11" t="s">
        <v>356</v>
      </c>
      <c r="N153" s="10">
        <v>3005</v>
      </c>
      <c r="O153" s="11" t="s">
        <v>358</v>
      </c>
      <c r="P153" s="9">
        <v>46041</v>
      </c>
      <c r="Q153" s="10">
        <v>1</v>
      </c>
      <c r="R153" s="3">
        <v>20533.79</v>
      </c>
      <c r="S153" s="3">
        <v>0</v>
      </c>
      <c r="T153" s="3">
        <v>0</v>
      </c>
      <c r="U153" s="33">
        <f t="shared" si="41"/>
        <v>20533.79</v>
      </c>
      <c r="V153" s="9">
        <f>IF(X153&lt;&gt;"Liquidação Cancelada",VLOOKUP(B153,'BASE DE DADOS OPS'!$B$4:$P$9650,10,FALSE),"Liquidação Cancelada")</f>
        <v>46043</v>
      </c>
      <c r="W153" s="13">
        <f t="shared" si="42"/>
        <v>2</v>
      </c>
      <c r="X153" s="10">
        <f>VLOOKUP(A153,'BASE DE DADOS OPS'!$A$4:$P$9650,12,FALSE)</f>
        <v>12</v>
      </c>
      <c r="Y153" s="4">
        <f>IF(X153&lt;&gt;"Liquidação Cancelada",VLOOKUP(B153,'BASE DE DADOS OPS'!$B$5:$P$9635,12,FALSE),"Liquidação Cancelada")</f>
        <v>20533.79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20533.79</v>
      </c>
      <c r="AB153" s="4">
        <f t="shared" si="43"/>
        <v>20533.79</v>
      </c>
      <c r="AC153" s="3">
        <f t="shared" si="44"/>
        <v>0</v>
      </c>
      <c r="AD153" s="29"/>
    </row>
    <row r="154" spans="1:30" s="23" customFormat="1" ht="24.95" customHeight="1">
      <c r="A154" s="23" t="str">
        <f t="shared" si="36"/>
        <v>1441|1440005|142|2025|14234924000167|3001|1041,34</v>
      </c>
      <c r="B154" s="23" t="str">
        <f t="shared" si="37"/>
        <v>1441|1440005|142|2025|13</v>
      </c>
      <c r="C154" s="28" t="str">
        <f t="shared" si="38"/>
        <v>1440005|13</v>
      </c>
      <c r="D154" s="10">
        <v>1441</v>
      </c>
      <c r="E154" s="10">
        <v>1440005</v>
      </c>
      <c r="F154" s="36" t="str">
        <f t="shared" si="39"/>
        <v>142/2025</v>
      </c>
      <c r="G154" s="10">
        <v>142</v>
      </c>
      <c r="H154" s="10">
        <v>2025</v>
      </c>
      <c r="I154" s="36" t="str">
        <f t="shared" si="40"/>
        <v>10.1</v>
      </c>
      <c r="J154" s="10">
        <v>10</v>
      </c>
      <c r="K154" s="10">
        <v>1</v>
      </c>
      <c r="L154" s="10">
        <v>14234924000167</v>
      </c>
      <c r="M154" s="11" t="s">
        <v>356</v>
      </c>
      <c r="N154" s="10">
        <v>3001</v>
      </c>
      <c r="O154" s="11" t="s">
        <v>359</v>
      </c>
      <c r="P154" s="9">
        <v>46041</v>
      </c>
      <c r="Q154" s="10">
        <v>1</v>
      </c>
      <c r="R154" s="3">
        <v>1041.3399999999999</v>
      </c>
      <c r="S154" s="3">
        <v>0</v>
      </c>
      <c r="T154" s="3">
        <v>0</v>
      </c>
      <c r="U154" s="33">
        <f t="shared" si="41"/>
        <v>1041.3399999999999</v>
      </c>
      <c r="V154" s="9">
        <f>IF(X154&lt;&gt;"Liquidação Cancelada",VLOOKUP(B154,'BASE DE DADOS OPS'!$B$4:$P$9650,10,FALSE),"Liquidação Cancelada")</f>
        <v>46043</v>
      </c>
      <c r="W154" s="13">
        <f t="shared" si="42"/>
        <v>2</v>
      </c>
      <c r="X154" s="10">
        <f>VLOOKUP(A154,'BASE DE DADOS OPS'!$A$4:$P$9650,12,FALSE)</f>
        <v>13</v>
      </c>
      <c r="Y154" s="4">
        <f>IF(X154&lt;&gt;"Liquidação Cancelada",VLOOKUP(B154,'BASE DE DADOS OPS'!$B$5:$P$9635,12,FALSE),"Liquidação Cancelada")</f>
        <v>1041.3399999999999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1041.3399999999999</v>
      </c>
      <c r="AB154" s="4">
        <f t="shared" si="43"/>
        <v>1041.3399999999999</v>
      </c>
      <c r="AC154" s="3">
        <f t="shared" si="44"/>
        <v>0</v>
      </c>
      <c r="AD154" s="29"/>
    </row>
    <row r="155" spans="1:30" s="23" customFormat="1" ht="24.95" customHeight="1">
      <c r="A155" s="23" t="str">
        <f t="shared" si="36"/>
        <v>1441|1440005|162|2025|63458794000151|5212|2794,11</v>
      </c>
      <c r="B155" s="23" t="str">
        <f t="shared" si="37"/>
        <v>1441|1440005|162|2025|9</v>
      </c>
      <c r="C155" s="28" t="str">
        <f t="shared" si="38"/>
        <v>1440005|9</v>
      </c>
      <c r="D155" s="10">
        <v>1441</v>
      </c>
      <c r="E155" s="10">
        <v>1440005</v>
      </c>
      <c r="F155" s="36" t="str">
        <f t="shared" si="39"/>
        <v>162/2025</v>
      </c>
      <c r="G155" s="10">
        <v>162</v>
      </c>
      <c r="H155" s="10">
        <v>2025</v>
      </c>
      <c r="I155" s="36" t="str">
        <f t="shared" si="40"/>
        <v>10.1</v>
      </c>
      <c r="J155" s="10">
        <v>10</v>
      </c>
      <c r="K155" s="10">
        <v>1</v>
      </c>
      <c r="L155" s="10">
        <v>63458794000151</v>
      </c>
      <c r="M155" s="11" t="s">
        <v>360</v>
      </c>
      <c r="N155" s="10">
        <v>5212</v>
      </c>
      <c r="O155" s="11" t="s">
        <v>38</v>
      </c>
      <c r="P155" s="9">
        <v>46041</v>
      </c>
      <c r="Q155" s="10">
        <v>1</v>
      </c>
      <c r="R155" s="3">
        <v>2794.11</v>
      </c>
      <c r="S155" s="3">
        <v>0</v>
      </c>
      <c r="T155" s="3">
        <v>0</v>
      </c>
      <c r="U155" s="33">
        <f t="shared" si="41"/>
        <v>2794.11</v>
      </c>
      <c r="V155" s="9">
        <f>IF(X155&lt;&gt;"Liquidação Cancelada",VLOOKUP(B155,'BASE DE DADOS OPS'!$B$4:$P$9650,10,FALSE),"Liquidação Cancelada")</f>
        <v>46042</v>
      </c>
      <c r="W155" s="13">
        <f t="shared" si="42"/>
        <v>1</v>
      </c>
      <c r="X155" s="10">
        <f>VLOOKUP(A155,'BASE DE DADOS OPS'!$A$4:$P$9650,12,FALSE)</f>
        <v>9</v>
      </c>
      <c r="Y155" s="4">
        <f>IF(X155&lt;&gt;"Liquidação Cancelada",VLOOKUP(B155,'BASE DE DADOS OPS'!$B$5:$P$9635,12,FALSE),"Liquidação Cancelada")</f>
        <v>2794.11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2794.11</v>
      </c>
      <c r="AB155" s="4">
        <f t="shared" si="43"/>
        <v>2794.11</v>
      </c>
      <c r="AC155" s="3">
        <f t="shared" si="44"/>
        <v>0</v>
      </c>
      <c r="AD155" s="29"/>
    </row>
    <row r="156" spans="1:30" s="23" customFormat="1" ht="24.95" customHeight="1">
      <c r="A156" s="23" t="str">
        <f t="shared" si="36"/>
        <v>1441|1440006|35|2025|17645773000128|3948|8575</v>
      </c>
      <c r="B156" s="23" t="str">
        <f t="shared" si="37"/>
        <v>1441|1440006|35|2025|3</v>
      </c>
      <c r="C156" s="28" t="str">
        <f t="shared" si="38"/>
        <v>1440006|3</v>
      </c>
      <c r="D156" s="10">
        <v>1441</v>
      </c>
      <c r="E156" s="10">
        <v>1440006</v>
      </c>
      <c r="F156" s="36" t="str">
        <f t="shared" si="39"/>
        <v>35/2025</v>
      </c>
      <c r="G156" s="10">
        <v>35</v>
      </c>
      <c r="H156" s="10">
        <v>2025</v>
      </c>
      <c r="I156" s="36" t="str">
        <f t="shared" si="40"/>
        <v>10.1</v>
      </c>
      <c r="J156" s="10">
        <v>10</v>
      </c>
      <c r="K156" s="10">
        <v>1</v>
      </c>
      <c r="L156" s="10">
        <v>17645773000128</v>
      </c>
      <c r="M156" s="11" t="s">
        <v>362</v>
      </c>
      <c r="N156" s="10">
        <v>3948</v>
      </c>
      <c r="O156" s="11" t="s">
        <v>25</v>
      </c>
      <c r="P156" s="9">
        <v>46041</v>
      </c>
      <c r="Q156" s="10">
        <v>1</v>
      </c>
      <c r="R156" s="3">
        <v>8750</v>
      </c>
      <c r="S156" s="3">
        <v>175</v>
      </c>
      <c r="T156" s="3">
        <v>0</v>
      </c>
      <c r="U156" s="33">
        <f t="shared" si="41"/>
        <v>8575</v>
      </c>
      <c r="V156" s="9">
        <f>IF(X156&lt;&gt;"Liquidação Cancelada",VLOOKUP(B156,'BASE DE DADOS OPS'!$B$4:$P$9650,10,FALSE),"Liquidação Cancelada")</f>
        <v>46042</v>
      </c>
      <c r="W156" s="13">
        <f t="shared" si="42"/>
        <v>1</v>
      </c>
      <c r="X156" s="10">
        <f>VLOOKUP(A156,'BASE DE DADOS OPS'!$A$4:$P$9650,12,FALSE)</f>
        <v>3</v>
      </c>
      <c r="Y156" s="4">
        <f>IF(X156&lt;&gt;"Liquidação Cancelada",VLOOKUP(B156,'BASE DE DADOS OPS'!$B$5:$P$9635,12,FALSE),"Liquidação Cancelada")</f>
        <v>8575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8575</v>
      </c>
      <c r="AB156" s="4">
        <f t="shared" si="43"/>
        <v>8575</v>
      </c>
      <c r="AC156" s="3">
        <f t="shared" si="44"/>
        <v>0</v>
      </c>
      <c r="AD156" s="29"/>
    </row>
    <row r="157" spans="1:30" s="23" customFormat="1" ht="24.95" customHeight="1">
      <c r="A157" s="23" t="str">
        <f t="shared" si="36"/>
        <v>1441|1440006|41|2025|17645773000128|3948|4851</v>
      </c>
      <c r="B157" s="23" t="str">
        <f t="shared" si="37"/>
        <v>1441|1440006|41|2025|1</v>
      </c>
      <c r="C157" s="28" t="str">
        <f t="shared" si="38"/>
        <v>1440006|1</v>
      </c>
      <c r="D157" s="10">
        <v>1441</v>
      </c>
      <c r="E157" s="10">
        <v>1440006</v>
      </c>
      <c r="F157" s="36" t="str">
        <f t="shared" si="39"/>
        <v>41/2025</v>
      </c>
      <c r="G157" s="10">
        <v>41</v>
      </c>
      <c r="H157" s="10">
        <v>2025</v>
      </c>
      <c r="I157" s="36" t="str">
        <f t="shared" si="40"/>
        <v>10.1</v>
      </c>
      <c r="J157" s="10">
        <v>10</v>
      </c>
      <c r="K157" s="10">
        <v>1</v>
      </c>
      <c r="L157" s="10">
        <v>17645773000128</v>
      </c>
      <c r="M157" s="11" t="s">
        <v>362</v>
      </c>
      <c r="N157" s="10">
        <v>3948</v>
      </c>
      <c r="O157" s="11" t="s">
        <v>25</v>
      </c>
      <c r="P157" s="9">
        <v>46041</v>
      </c>
      <c r="Q157" s="10">
        <v>1</v>
      </c>
      <c r="R157" s="3">
        <v>4950</v>
      </c>
      <c r="S157" s="3">
        <v>99</v>
      </c>
      <c r="T157" s="3">
        <v>0</v>
      </c>
      <c r="U157" s="33">
        <f t="shared" si="41"/>
        <v>4851</v>
      </c>
      <c r="V157" s="9">
        <f>IF(X157&lt;&gt;"Liquidação Cancelada",VLOOKUP(B157,'BASE DE DADOS OPS'!$B$4:$P$9650,10,FALSE),"Liquidação Cancelada")</f>
        <v>46042</v>
      </c>
      <c r="W157" s="13">
        <f t="shared" si="42"/>
        <v>1</v>
      </c>
      <c r="X157" s="10">
        <f>VLOOKUP(A157,'BASE DE DADOS OPS'!$A$4:$P$9650,12,FALSE)</f>
        <v>1</v>
      </c>
      <c r="Y157" s="4">
        <f>IF(X157&lt;&gt;"Liquidação Cancelada",VLOOKUP(B157,'BASE DE DADOS OPS'!$B$5:$P$9635,12,FALSE),"Liquidação Cancelada")</f>
        <v>4851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4851</v>
      </c>
      <c r="AB157" s="4">
        <f t="shared" si="43"/>
        <v>4851</v>
      </c>
      <c r="AC157" s="3">
        <f t="shared" si="44"/>
        <v>0</v>
      </c>
      <c r="AD157" s="29"/>
    </row>
    <row r="158" spans="1:30" s="23" customFormat="1" ht="24.95" customHeight="1">
      <c r="A158" s="23" t="str">
        <f t="shared" si="36"/>
        <v>1441|1440011|171|2025|87883807000106|3910|326,4</v>
      </c>
      <c r="B158" s="23" t="str">
        <f t="shared" si="37"/>
        <v>1441|1440011|171|2025|312</v>
      </c>
      <c r="C158" s="28" t="str">
        <f t="shared" si="38"/>
        <v>1440011|312</v>
      </c>
      <c r="D158" s="10">
        <v>1441</v>
      </c>
      <c r="E158" s="10">
        <v>1440011</v>
      </c>
      <c r="F158" s="36" t="str">
        <f t="shared" si="39"/>
        <v>171/2025</v>
      </c>
      <c r="G158" s="10">
        <v>171</v>
      </c>
      <c r="H158" s="10">
        <v>2025</v>
      </c>
      <c r="I158" s="36" t="str">
        <f t="shared" si="40"/>
        <v>10.1</v>
      </c>
      <c r="J158" s="10">
        <v>10</v>
      </c>
      <c r="K158" s="10">
        <v>1</v>
      </c>
      <c r="L158" s="10">
        <v>87883807000106</v>
      </c>
      <c r="M158" s="11" t="s">
        <v>365</v>
      </c>
      <c r="N158" s="10">
        <v>3910</v>
      </c>
      <c r="O158" s="11" t="s">
        <v>366</v>
      </c>
      <c r="P158" s="9">
        <v>46041</v>
      </c>
      <c r="Q158" s="10">
        <v>1</v>
      </c>
      <c r="R158" s="3">
        <v>326.39999999999998</v>
      </c>
      <c r="S158" s="3">
        <v>0</v>
      </c>
      <c r="T158" s="3">
        <v>0</v>
      </c>
      <c r="U158" s="33">
        <f t="shared" si="41"/>
        <v>326.39999999999998</v>
      </c>
      <c r="V158" s="9">
        <f>IF(X158&lt;&gt;"Liquidação Cancelada",VLOOKUP(B158,'BASE DE DADOS OPS'!$B$4:$P$9650,10,FALSE),"Liquidação Cancelada")</f>
        <v>46042</v>
      </c>
      <c r="W158" s="13">
        <f t="shared" si="42"/>
        <v>1</v>
      </c>
      <c r="X158" s="10">
        <f>VLOOKUP(A158,'BASE DE DADOS OPS'!$A$4:$P$9650,12,FALSE)</f>
        <v>312</v>
      </c>
      <c r="Y158" s="4">
        <f>IF(X158&lt;&gt;"Liquidação Cancelada",VLOOKUP(B158,'BASE DE DADOS OPS'!$B$5:$P$9635,12,FALSE),"Liquidação Cancelada")</f>
        <v>326.39999999999998</v>
      </c>
      <c r="Z158" s="4">
        <f>IF(X158&lt;&gt;"Liquidação Cancelada",VLOOKUP(B158,'BASE DE DADOS OPS'!$B$5:$P$9635,14,FALSE),"Liquidação Cancelada")</f>
        <v>7.82</v>
      </c>
      <c r="AA158" s="4">
        <f>IF(X158&lt;&gt;"Liquidação Cancelada",VLOOKUP(B158,'BASE DE DADOS OPS'!$B$5:$P$9635,13,FALSE),"Liquidação Cancelada")</f>
        <v>318.58</v>
      </c>
      <c r="AB158" s="4">
        <f t="shared" si="43"/>
        <v>318.58</v>
      </c>
      <c r="AC158" s="3">
        <f t="shared" si="44"/>
        <v>0</v>
      </c>
      <c r="AD158" s="29"/>
    </row>
    <row r="159" spans="1:30" s="23" customFormat="1" ht="24.95" customHeight="1">
      <c r="A159" s="23" t="str">
        <f t="shared" si="36"/>
        <v>1441|1440011|209|2025|18745455000100|3999|238,19</v>
      </c>
      <c r="B159" s="23" t="str">
        <f t="shared" si="37"/>
        <v>1441|1440011|209|2025|309</v>
      </c>
      <c r="C159" s="28" t="str">
        <f t="shared" si="38"/>
        <v>1440011|309</v>
      </c>
      <c r="D159" s="10">
        <v>1441</v>
      </c>
      <c r="E159" s="10">
        <v>1440011</v>
      </c>
      <c r="F159" s="36" t="str">
        <f t="shared" si="39"/>
        <v>209/2025</v>
      </c>
      <c r="G159" s="10">
        <v>209</v>
      </c>
      <c r="H159" s="10">
        <v>2025</v>
      </c>
      <c r="I159" s="36" t="str">
        <f t="shared" si="40"/>
        <v>10.1</v>
      </c>
      <c r="J159" s="10">
        <v>10</v>
      </c>
      <c r="K159" s="10">
        <v>1</v>
      </c>
      <c r="L159" s="10">
        <v>18745455000100</v>
      </c>
      <c r="M159" s="11" t="s">
        <v>368</v>
      </c>
      <c r="N159" s="10">
        <v>3999</v>
      </c>
      <c r="O159" s="11" t="s">
        <v>92</v>
      </c>
      <c r="P159" s="9">
        <v>46041</v>
      </c>
      <c r="Q159" s="10">
        <v>1</v>
      </c>
      <c r="R159" s="3">
        <v>243.05</v>
      </c>
      <c r="S159" s="3">
        <v>4.8600000000000003</v>
      </c>
      <c r="T159" s="3">
        <v>0</v>
      </c>
      <c r="U159" s="33">
        <f t="shared" si="41"/>
        <v>238.19</v>
      </c>
      <c r="V159" s="9">
        <f>IF(X159&lt;&gt;"Liquidação Cancelada",VLOOKUP(B159,'BASE DE DADOS OPS'!$B$4:$P$9650,10,FALSE),"Liquidação Cancelada")</f>
        <v>46042</v>
      </c>
      <c r="W159" s="13">
        <f t="shared" si="42"/>
        <v>1</v>
      </c>
      <c r="X159" s="10">
        <f>VLOOKUP(A159,'BASE DE DADOS OPS'!$A$4:$P$9650,12,FALSE)</f>
        <v>309</v>
      </c>
      <c r="Y159" s="4">
        <f>IF(X159&lt;&gt;"Liquidação Cancelada",VLOOKUP(B159,'BASE DE DADOS OPS'!$B$5:$P$9635,12,FALSE),"Liquidação Cancelada")</f>
        <v>238.19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238.19</v>
      </c>
      <c r="AB159" s="4">
        <f t="shared" si="43"/>
        <v>238.19</v>
      </c>
      <c r="AC159" s="3">
        <f t="shared" si="44"/>
        <v>0</v>
      </c>
      <c r="AD159" s="29"/>
    </row>
    <row r="160" spans="1:30" s="23" customFormat="1" ht="24.95" customHeight="1">
      <c r="A160" s="23" t="str">
        <f t="shared" si="36"/>
        <v>1441|1440011|260|2025|14822303000102|4002|58035,49</v>
      </c>
      <c r="B160" s="23" t="str">
        <f t="shared" si="37"/>
        <v>1441|1440011|260|2025|311</v>
      </c>
      <c r="C160" s="28" t="str">
        <f t="shared" si="38"/>
        <v>1440011|311</v>
      </c>
      <c r="D160" s="10">
        <v>1441</v>
      </c>
      <c r="E160" s="10">
        <v>1440011</v>
      </c>
      <c r="F160" s="36" t="str">
        <f t="shared" si="39"/>
        <v>260/2025</v>
      </c>
      <c r="G160" s="10">
        <v>260</v>
      </c>
      <c r="H160" s="10">
        <v>2025</v>
      </c>
      <c r="I160" s="36" t="str">
        <f t="shared" si="40"/>
        <v>10.1</v>
      </c>
      <c r="J160" s="10">
        <v>10</v>
      </c>
      <c r="K160" s="10">
        <v>1</v>
      </c>
      <c r="L160" s="10">
        <v>14822303000102</v>
      </c>
      <c r="M160" s="11" t="s">
        <v>370</v>
      </c>
      <c r="N160" s="10">
        <v>4002</v>
      </c>
      <c r="O160" s="11" t="s">
        <v>82</v>
      </c>
      <c r="P160" s="9">
        <v>46041</v>
      </c>
      <c r="Q160" s="10">
        <v>1</v>
      </c>
      <c r="R160" s="3">
        <v>58035.49</v>
      </c>
      <c r="S160" s="3">
        <v>0</v>
      </c>
      <c r="T160" s="3">
        <v>0</v>
      </c>
      <c r="U160" s="33">
        <f t="shared" si="41"/>
        <v>58035.49</v>
      </c>
      <c r="V160" s="9">
        <f>IF(X160&lt;&gt;"Liquidação Cancelada",VLOOKUP(B160,'BASE DE DADOS OPS'!$B$4:$P$9650,10,FALSE),"Liquidação Cancelada")</f>
        <v>46042</v>
      </c>
      <c r="W160" s="13">
        <f t="shared" si="42"/>
        <v>1</v>
      </c>
      <c r="X160" s="10">
        <f>VLOOKUP(A160,'BASE DE DADOS OPS'!$A$4:$P$9650,12,FALSE)</f>
        <v>311</v>
      </c>
      <c r="Y160" s="4">
        <f>IF(X160&lt;&gt;"Liquidação Cancelada",VLOOKUP(B160,'BASE DE DADOS OPS'!$B$5:$P$9635,12,FALSE),"Liquidação Cancelada")</f>
        <v>58035.49</v>
      </c>
      <c r="Z160" s="4">
        <f>IF(X160&lt;&gt;"Liquidação Cancelada",VLOOKUP(B160,'BASE DE DADOS OPS'!$B$5:$P$9635,14,FALSE),"Liquidação Cancelada")</f>
        <v>2785.71</v>
      </c>
      <c r="AA160" s="4">
        <f>IF(X160&lt;&gt;"Liquidação Cancelada",VLOOKUP(B160,'BASE DE DADOS OPS'!$B$5:$P$9635,13,FALSE),"Liquidação Cancelada")</f>
        <v>55249.78</v>
      </c>
      <c r="AB160" s="4">
        <f t="shared" si="43"/>
        <v>55249.78</v>
      </c>
      <c r="AC160" s="3">
        <f t="shared" si="44"/>
        <v>0</v>
      </c>
      <c r="AD160" s="29"/>
    </row>
    <row r="161" spans="1:30" s="23" customFormat="1" ht="24.95" customHeight="1">
      <c r="A161" s="23" t="str">
        <f t="shared" si="36"/>
        <v>1441|1440011|396|2025|7094346000145|4002|38772,77</v>
      </c>
      <c r="B161" s="23" t="str">
        <f t="shared" si="37"/>
        <v>1441|1440011|396|2025|324</v>
      </c>
      <c r="C161" s="28" t="str">
        <f t="shared" si="38"/>
        <v>1440011|324</v>
      </c>
      <c r="D161" s="10">
        <v>1441</v>
      </c>
      <c r="E161" s="10">
        <v>1440011</v>
      </c>
      <c r="F161" s="36" t="str">
        <f t="shared" si="39"/>
        <v>396/2025</v>
      </c>
      <c r="G161" s="10">
        <v>396</v>
      </c>
      <c r="H161" s="10">
        <v>2025</v>
      </c>
      <c r="I161" s="36" t="str">
        <f t="shared" si="40"/>
        <v>10.1</v>
      </c>
      <c r="J161" s="10">
        <v>10</v>
      </c>
      <c r="K161" s="10">
        <v>1</v>
      </c>
      <c r="L161" s="10">
        <v>7094346000145</v>
      </c>
      <c r="M161" s="11" t="s">
        <v>372</v>
      </c>
      <c r="N161" s="10">
        <v>4002</v>
      </c>
      <c r="O161" s="11" t="s">
        <v>82</v>
      </c>
      <c r="P161" s="9">
        <v>46041</v>
      </c>
      <c r="Q161" s="10">
        <v>1</v>
      </c>
      <c r="R161" s="3">
        <v>41029.39</v>
      </c>
      <c r="S161" s="3">
        <v>2256.62</v>
      </c>
      <c r="T161" s="3">
        <v>0</v>
      </c>
      <c r="U161" s="33">
        <f t="shared" si="41"/>
        <v>38772.769999999997</v>
      </c>
      <c r="V161" s="9">
        <f>IF(X161&lt;&gt;"Liquidação Cancelada",VLOOKUP(B161,'BASE DE DADOS OPS'!$B$4:$P$9650,10,FALSE),"Liquidação Cancelada")</f>
        <v>46043</v>
      </c>
      <c r="W161" s="13">
        <f t="shared" si="42"/>
        <v>2</v>
      </c>
      <c r="X161" s="10">
        <f>VLOOKUP(A161,'BASE DE DADOS OPS'!$A$4:$P$9650,12,FALSE)</f>
        <v>324</v>
      </c>
      <c r="Y161" s="4">
        <f>IF(X161&lt;&gt;"Liquidação Cancelada",VLOOKUP(B161,'BASE DE DADOS OPS'!$B$5:$P$9635,12,FALSE),"Liquidação Cancelada")</f>
        <v>38772.770000000004</v>
      </c>
      <c r="Z161" s="4">
        <f>IF(X161&lt;&gt;"Liquidação Cancelada",VLOOKUP(B161,'BASE DE DADOS OPS'!$B$5:$P$9635,14,FALSE),"Liquidação Cancelada")</f>
        <v>1969.41</v>
      </c>
      <c r="AA161" s="4">
        <f>IF(X161&lt;&gt;"Liquidação Cancelada",VLOOKUP(B161,'BASE DE DADOS OPS'!$B$5:$P$9635,13,FALSE),"Liquidação Cancelada")</f>
        <v>36803.360000000001</v>
      </c>
      <c r="AB161" s="4">
        <f t="shared" si="43"/>
        <v>36803.360000000001</v>
      </c>
      <c r="AC161" s="3">
        <f t="shared" si="44"/>
        <v>-7.2759576141834259E-12</v>
      </c>
      <c r="AD161" s="29"/>
    </row>
    <row r="162" spans="1:30" s="23" customFormat="1" ht="24.95" customHeight="1">
      <c r="A162" s="23" t="str">
        <f t="shared" si="36"/>
        <v>1441|1440011|396|2025|7094346000145|4002|39404</v>
      </c>
      <c r="B162" s="23" t="str">
        <f t="shared" si="37"/>
        <v>1441|1440011|396|2025|303</v>
      </c>
      <c r="C162" s="28" t="str">
        <f t="shared" si="38"/>
        <v>1440011|303</v>
      </c>
      <c r="D162" s="10">
        <v>1441</v>
      </c>
      <c r="E162" s="10">
        <v>1440011</v>
      </c>
      <c r="F162" s="36" t="str">
        <f t="shared" si="39"/>
        <v>396/2025</v>
      </c>
      <c r="G162" s="10">
        <v>396</v>
      </c>
      <c r="H162" s="10">
        <v>2025</v>
      </c>
      <c r="I162" s="36" t="str">
        <f t="shared" si="40"/>
        <v>10.1</v>
      </c>
      <c r="J162" s="10">
        <v>10</v>
      </c>
      <c r="K162" s="10">
        <v>1</v>
      </c>
      <c r="L162" s="10">
        <v>7094346000145</v>
      </c>
      <c r="M162" s="11" t="s">
        <v>372</v>
      </c>
      <c r="N162" s="10">
        <v>4002</v>
      </c>
      <c r="O162" s="11" t="s">
        <v>82</v>
      </c>
      <c r="P162" s="9">
        <v>46041</v>
      </c>
      <c r="Q162" s="10">
        <v>2</v>
      </c>
      <c r="R162" s="3">
        <v>41697.360000000001</v>
      </c>
      <c r="S162" s="3">
        <v>2293.36</v>
      </c>
      <c r="T162" s="3">
        <v>0</v>
      </c>
      <c r="U162" s="33">
        <f t="shared" si="41"/>
        <v>39404</v>
      </c>
      <c r="V162" s="9">
        <f>IF(X162&lt;&gt;"Liquidação Cancelada",VLOOKUP(B162,'BASE DE DADOS OPS'!$B$4:$P$9650,10,FALSE),"Liquidação Cancelada")</f>
        <v>46042</v>
      </c>
      <c r="W162" s="13">
        <f t="shared" si="42"/>
        <v>1</v>
      </c>
      <c r="X162" s="10">
        <f>VLOOKUP(A162,'BASE DE DADOS OPS'!$A$4:$P$9650,12,FALSE)</f>
        <v>303</v>
      </c>
      <c r="Y162" s="4">
        <f>IF(X162&lt;&gt;"Liquidação Cancelada",VLOOKUP(B162,'BASE DE DADOS OPS'!$B$5:$P$9635,12,FALSE),"Liquidação Cancelada")</f>
        <v>39404</v>
      </c>
      <c r="Z162" s="4">
        <f>IF(X162&lt;&gt;"Liquidação Cancelada",VLOOKUP(B162,'BASE DE DADOS OPS'!$B$5:$P$9635,14,FALSE),"Liquidação Cancelada")</f>
        <v>2001.47</v>
      </c>
      <c r="AA162" s="4">
        <f>IF(X162&lt;&gt;"Liquidação Cancelada",VLOOKUP(B162,'BASE DE DADOS OPS'!$B$5:$P$9635,13,FALSE),"Liquidação Cancelada")</f>
        <v>37402.53</v>
      </c>
      <c r="AB162" s="4">
        <f t="shared" si="43"/>
        <v>37402.53</v>
      </c>
      <c r="AC162" s="3">
        <f t="shared" si="44"/>
        <v>0</v>
      </c>
      <c r="AD162" s="29"/>
    </row>
    <row r="163" spans="1:30" s="23" customFormat="1" ht="24.95" customHeight="1">
      <c r="A163" s="23" t="str">
        <f t="shared" si="36"/>
        <v>1441|1440005|146|2025|66455593000199|5214|7730</v>
      </c>
      <c r="B163" s="23" t="str">
        <f t="shared" si="37"/>
        <v>1441|1440005|146|2025|10</v>
      </c>
      <c r="C163" s="28" t="str">
        <f t="shared" si="38"/>
        <v>1440005|10</v>
      </c>
      <c r="D163" s="10">
        <v>1441</v>
      </c>
      <c r="E163" s="10">
        <v>1440005</v>
      </c>
      <c r="F163" s="36" t="str">
        <f t="shared" si="39"/>
        <v>146/2025</v>
      </c>
      <c r="G163" s="10">
        <v>146</v>
      </c>
      <c r="H163" s="10">
        <v>2025</v>
      </c>
      <c r="I163" s="36" t="str">
        <f t="shared" si="40"/>
        <v>10.1</v>
      </c>
      <c r="J163" s="10">
        <v>10</v>
      </c>
      <c r="K163" s="10">
        <v>1</v>
      </c>
      <c r="L163" s="10">
        <v>66455593000199</v>
      </c>
      <c r="M163" s="11" t="s">
        <v>373</v>
      </c>
      <c r="N163" s="10">
        <v>5214</v>
      </c>
      <c r="O163" s="11" t="s">
        <v>374</v>
      </c>
      <c r="P163" s="9">
        <v>46042</v>
      </c>
      <c r="Q163" s="10">
        <v>1</v>
      </c>
      <c r="R163" s="3">
        <v>7730</v>
      </c>
      <c r="S163" s="3">
        <v>0</v>
      </c>
      <c r="T163" s="3">
        <v>0</v>
      </c>
      <c r="U163" s="33">
        <f t="shared" si="41"/>
        <v>7730</v>
      </c>
      <c r="V163" s="9">
        <f>IF(X163&lt;&gt;"Liquidação Cancelada",VLOOKUP(B163,'BASE DE DADOS OPS'!$B$4:$P$9650,10,FALSE),"Liquidação Cancelada")</f>
        <v>46042</v>
      </c>
      <c r="W163" s="13">
        <f t="shared" si="42"/>
        <v>0</v>
      </c>
      <c r="X163" s="10">
        <f>VLOOKUP(A163,'BASE DE DADOS OPS'!$A$4:$P$9650,12,FALSE)</f>
        <v>10</v>
      </c>
      <c r="Y163" s="4">
        <f>IF(X163&lt;&gt;"Liquidação Cancelada",VLOOKUP(B163,'BASE DE DADOS OPS'!$B$5:$P$9635,12,FALSE),"Liquidação Cancelada")</f>
        <v>7730</v>
      </c>
      <c r="Z163" s="4">
        <f>IF(X163&lt;&gt;"Liquidação Cancelada",VLOOKUP(B163,'BASE DE DADOS OPS'!$B$5:$P$9635,14,FALSE),"Liquidação Cancelada")</f>
        <v>92.76</v>
      </c>
      <c r="AA163" s="4">
        <f>IF(X163&lt;&gt;"Liquidação Cancelada",VLOOKUP(B163,'BASE DE DADOS OPS'!$B$5:$P$9635,13,FALSE),"Liquidação Cancelada")</f>
        <v>7637.24</v>
      </c>
      <c r="AB163" s="4">
        <f t="shared" si="43"/>
        <v>7637.24</v>
      </c>
      <c r="AC163" s="3">
        <f t="shared" si="44"/>
        <v>0</v>
      </c>
      <c r="AD163" s="29"/>
    </row>
    <row r="164" spans="1:30" s="23" customFormat="1" ht="24.95" customHeight="1">
      <c r="A164" s="23" t="str">
        <f t="shared" si="36"/>
        <v>1441|1440005|156|2025|36079995000175|3024|15000</v>
      </c>
      <c r="B164" s="23" t="str">
        <f t="shared" si="37"/>
        <v>1441|1440005|156|2025|8</v>
      </c>
      <c r="C164" s="28" t="str">
        <f t="shared" si="38"/>
        <v>1440005|8</v>
      </c>
      <c r="D164" s="10">
        <v>1441</v>
      </c>
      <c r="E164" s="10">
        <v>1440005</v>
      </c>
      <c r="F164" s="36" t="str">
        <f t="shared" si="39"/>
        <v>156/2025</v>
      </c>
      <c r="G164" s="10">
        <v>156</v>
      </c>
      <c r="H164" s="10">
        <v>2025</v>
      </c>
      <c r="I164" s="36" t="str">
        <f t="shared" si="40"/>
        <v>10.1</v>
      </c>
      <c r="J164" s="10">
        <v>10</v>
      </c>
      <c r="K164" s="10">
        <v>1</v>
      </c>
      <c r="L164" s="10">
        <v>36079995000175</v>
      </c>
      <c r="M164" s="11" t="s">
        <v>376</v>
      </c>
      <c r="N164" s="10">
        <v>3024</v>
      </c>
      <c r="O164" s="11" t="s">
        <v>377</v>
      </c>
      <c r="P164" s="9">
        <v>46042</v>
      </c>
      <c r="Q164" s="10">
        <v>1</v>
      </c>
      <c r="R164" s="3">
        <v>15000</v>
      </c>
      <c r="S164" s="3">
        <v>0</v>
      </c>
      <c r="T164" s="3">
        <v>0</v>
      </c>
      <c r="U164" s="33">
        <f t="shared" si="41"/>
        <v>15000</v>
      </c>
      <c r="V164" s="9">
        <f>IF(X164&lt;&gt;"Liquidação Cancelada",VLOOKUP(B164,'BASE DE DADOS OPS'!$B$4:$P$9650,10,FALSE),"Liquidação Cancelada")</f>
        <v>46042</v>
      </c>
      <c r="W164" s="13">
        <f t="shared" si="42"/>
        <v>0</v>
      </c>
      <c r="X164" s="10">
        <f>VLOOKUP(A164,'BASE DE DADOS OPS'!$A$4:$P$9650,12,FALSE)</f>
        <v>8</v>
      </c>
      <c r="Y164" s="4">
        <f>IF(X164&lt;&gt;"Liquidação Cancelada",VLOOKUP(B164,'BASE DE DADOS OPS'!$B$5:$P$9635,12,FALSE),"Liquidação Cancelada")</f>
        <v>15000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15000</v>
      </c>
      <c r="AB164" s="4">
        <f t="shared" si="43"/>
        <v>15000</v>
      </c>
      <c r="AC164" s="3">
        <f t="shared" si="44"/>
        <v>0</v>
      </c>
      <c r="AD164" s="29"/>
    </row>
    <row r="165" spans="1:30" s="23" customFormat="1" ht="24.95" customHeight="1">
      <c r="A165" s="23" t="str">
        <f t="shared" ref="A165:A196" si="45">D165&amp;"|"&amp;E165&amp;"|"&amp;G165&amp;"|"&amp;H165&amp;"|"&amp;L165&amp;"|"&amp;N165&amp;"|"&amp;U165</f>
        <v>1441|1440011|146|2025|34028316001509|3906|214735,71</v>
      </c>
      <c r="B165" s="23" t="str">
        <f t="shared" ref="B165:B196" si="46">D165&amp;"|"&amp;E165&amp;"|"&amp;G165&amp;"|"&amp;H165&amp;"|"&amp;X165</f>
        <v>1441|1440011|146|2025|302</v>
      </c>
      <c r="C165" s="28" t="str">
        <f t="shared" ref="C165:C196" si="47">E165&amp;"|"&amp;X165</f>
        <v>1440011|302</v>
      </c>
      <c r="D165" s="10">
        <v>1441</v>
      </c>
      <c r="E165" s="10">
        <v>1440011</v>
      </c>
      <c r="F165" s="36" t="str">
        <f t="shared" ref="F165:F196" si="48">G165&amp;"/"&amp;H165</f>
        <v>146/2025</v>
      </c>
      <c r="G165" s="10">
        <v>146</v>
      </c>
      <c r="H165" s="10">
        <v>2025</v>
      </c>
      <c r="I165" s="36" t="str">
        <f t="shared" ref="I165:I196" si="49">J165&amp;"."&amp;K165</f>
        <v>10.1</v>
      </c>
      <c r="J165" s="10">
        <v>10</v>
      </c>
      <c r="K165" s="10">
        <v>1</v>
      </c>
      <c r="L165" s="10">
        <v>34028316001509</v>
      </c>
      <c r="M165" s="11" t="s">
        <v>72</v>
      </c>
      <c r="N165" s="10">
        <v>3906</v>
      </c>
      <c r="O165" s="11" t="s">
        <v>73</v>
      </c>
      <c r="P165" s="9">
        <v>46042</v>
      </c>
      <c r="Q165" s="10">
        <v>2</v>
      </c>
      <c r="R165" s="3">
        <v>214735.71</v>
      </c>
      <c r="S165" s="3">
        <v>0</v>
      </c>
      <c r="T165" s="3">
        <v>0</v>
      </c>
      <c r="U165" s="33">
        <f t="shared" ref="U165:U196" si="50">R165-S165-T165</f>
        <v>214735.71</v>
      </c>
      <c r="V165" s="9">
        <f>IF(X165&lt;&gt;"Liquidação Cancelada",VLOOKUP(B165,'BASE DE DADOS OPS'!$B$4:$P$9650,10,FALSE),"Liquidação Cancelada")</f>
        <v>46042</v>
      </c>
      <c r="W165" s="13">
        <f t="shared" ref="W165:W196" si="51">IF(X165&lt;&gt;"Liquidação Cancelada",IF(ISBLANK(V165),"AGUARDANDO PAGAMENTO",NETWORKDAYS(P165,V165)-1),"Liquidação Cancelada")</f>
        <v>0</v>
      </c>
      <c r="X165" s="10">
        <f>VLOOKUP(A165,'BASE DE DADOS OPS'!$A$4:$P$9650,12,FALSE)</f>
        <v>302</v>
      </c>
      <c r="Y165" s="4">
        <f>IF(X165&lt;&gt;"Liquidação Cancelada",VLOOKUP(B165,'BASE DE DADOS OPS'!$B$5:$P$9635,12,FALSE),"Liquidação Cancelada")</f>
        <v>214735.71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214735.71</v>
      </c>
      <c r="AB165" s="4">
        <f t="shared" ref="AB165:AB196" si="52">IF(X165&lt;&gt;"Liquidação Cancelada",Y165-Z165,"Liquidação Cancelada")</f>
        <v>214735.71</v>
      </c>
      <c r="AC165" s="3">
        <f t="shared" ref="AC165:AC196" si="53">IF(X165&lt;&gt;"Liquidação Cancelada",(AA165-AB165)+(U165-Z165-AB165),"Liquidação Cancelada")</f>
        <v>0</v>
      </c>
      <c r="AD165" s="29"/>
    </row>
    <row r="166" spans="1:30" s="23" customFormat="1" ht="24.95" customHeight="1">
      <c r="A166" s="23" t="str">
        <f t="shared" si="45"/>
        <v>1441|1440011|258|2025|10658360000139|3921|1109,67</v>
      </c>
      <c r="B166" s="23" t="str">
        <f t="shared" si="46"/>
        <v>1441|1440011|258|2025|322</v>
      </c>
      <c r="C166" s="28" t="str">
        <f t="shared" si="47"/>
        <v>1440011|322</v>
      </c>
      <c r="D166" s="10">
        <v>1441</v>
      </c>
      <c r="E166" s="10">
        <v>1440011</v>
      </c>
      <c r="F166" s="36" t="str">
        <f t="shared" si="48"/>
        <v>258/2025</v>
      </c>
      <c r="G166" s="10">
        <v>258</v>
      </c>
      <c r="H166" s="10">
        <v>2025</v>
      </c>
      <c r="I166" s="36" t="str">
        <f t="shared" si="49"/>
        <v>10.1</v>
      </c>
      <c r="J166" s="10">
        <v>10</v>
      </c>
      <c r="K166" s="10">
        <v>1</v>
      </c>
      <c r="L166" s="10">
        <v>10658360000139</v>
      </c>
      <c r="M166" s="11" t="s">
        <v>379</v>
      </c>
      <c r="N166" s="10">
        <v>3921</v>
      </c>
      <c r="O166" s="11" t="s">
        <v>79</v>
      </c>
      <c r="P166" s="9">
        <v>46042</v>
      </c>
      <c r="Q166" s="10">
        <v>1</v>
      </c>
      <c r="R166" s="3">
        <v>1246.82</v>
      </c>
      <c r="S166" s="3">
        <v>137.15</v>
      </c>
      <c r="T166" s="3">
        <v>0</v>
      </c>
      <c r="U166" s="33">
        <f t="shared" si="50"/>
        <v>1109.6699999999998</v>
      </c>
      <c r="V166" s="9">
        <f>IF(X166&lt;&gt;"Liquidação Cancelada",VLOOKUP(B166,'BASE DE DADOS OPS'!$B$4:$P$9650,10,FALSE),"Liquidação Cancelada")</f>
        <v>46043</v>
      </c>
      <c r="W166" s="13">
        <f t="shared" si="51"/>
        <v>1</v>
      </c>
      <c r="X166" s="10">
        <f>VLOOKUP(A166,'BASE DE DADOS OPS'!$A$4:$P$9650,12,FALSE)</f>
        <v>322</v>
      </c>
      <c r="Y166" s="4">
        <f>IF(X166&lt;&gt;"Liquidação Cancelada",VLOOKUP(B166,'BASE DE DADOS OPS'!$B$5:$P$9635,12,FALSE),"Liquidação Cancelada")</f>
        <v>1109.6699999999998</v>
      </c>
      <c r="Z166" s="4">
        <f>IF(X166&lt;&gt;"Liquidação Cancelada",VLOOKUP(B166,'BASE DE DADOS OPS'!$B$5:$P$9635,14,FALSE),"Liquidação Cancelada")</f>
        <v>59.84</v>
      </c>
      <c r="AA166" s="4">
        <f>IF(X166&lt;&gt;"Liquidação Cancelada",VLOOKUP(B166,'BASE DE DADOS OPS'!$B$5:$P$9635,13,FALSE),"Liquidação Cancelada")</f>
        <v>1049.83</v>
      </c>
      <c r="AB166" s="4">
        <f t="shared" si="52"/>
        <v>1049.83</v>
      </c>
      <c r="AC166" s="3">
        <f t="shared" si="53"/>
        <v>0</v>
      </c>
      <c r="AD166" s="29"/>
    </row>
    <row r="167" spans="1:30" s="23" customFormat="1" ht="24.95" customHeight="1">
      <c r="A167" s="23" t="str">
        <f t="shared" si="45"/>
        <v>1441|1440011|292|2025|6880466000105|3939|216,6</v>
      </c>
      <c r="B167" s="23" t="str">
        <f t="shared" si="46"/>
        <v>1441|1440011|292|2025|315</v>
      </c>
      <c r="C167" s="28" t="str">
        <f t="shared" si="47"/>
        <v>1440011|315</v>
      </c>
      <c r="D167" s="10">
        <v>1441</v>
      </c>
      <c r="E167" s="10">
        <v>1440011</v>
      </c>
      <c r="F167" s="36" t="str">
        <f t="shared" si="48"/>
        <v>292/2025</v>
      </c>
      <c r="G167" s="10">
        <v>292</v>
      </c>
      <c r="H167" s="10">
        <v>2025</v>
      </c>
      <c r="I167" s="36" t="str">
        <f t="shared" si="49"/>
        <v>10.1</v>
      </c>
      <c r="J167" s="10">
        <v>10</v>
      </c>
      <c r="K167" s="10">
        <v>1</v>
      </c>
      <c r="L167" s="10">
        <v>6880466000105</v>
      </c>
      <c r="M167" s="11" t="s">
        <v>381</v>
      </c>
      <c r="N167" s="10">
        <v>3939</v>
      </c>
      <c r="O167" s="11" t="s">
        <v>382</v>
      </c>
      <c r="P167" s="9">
        <v>46042</v>
      </c>
      <c r="Q167" s="10">
        <v>1</v>
      </c>
      <c r="R167" s="3">
        <v>220</v>
      </c>
      <c r="S167" s="3">
        <v>3.4</v>
      </c>
      <c r="T167" s="3">
        <v>0</v>
      </c>
      <c r="U167" s="33">
        <f t="shared" si="50"/>
        <v>216.6</v>
      </c>
      <c r="V167" s="9">
        <f>IF(X167&lt;&gt;"Liquidação Cancelada",VLOOKUP(B167,'BASE DE DADOS OPS'!$B$4:$P$9650,10,FALSE),"Liquidação Cancelada")</f>
        <v>46042</v>
      </c>
      <c r="W167" s="13">
        <f t="shared" si="51"/>
        <v>0</v>
      </c>
      <c r="X167" s="10">
        <f>VLOOKUP(A167,'BASE DE DADOS OPS'!$A$4:$P$9650,12,FALSE)</f>
        <v>315</v>
      </c>
      <c r="Y167" s="4">
        <f>IF(X167&lt;&gt;"Liquidação Cancelada",VLOOKUP(B167,'BASE DE DADOS OPS'!$B$5:$P$9635,12,FALSE),"Liquidação Cancelada")</f>
        <v>216.6</v>
      </c>
      <c r="Z167" s="4">
        <f>IF(X167&lt;&gt;"Liquidação Cancelada",VLOOKUP(B167,'BASE DE DADOS OPS'!$B$5:$P$9635,14,FALSE),"Liquidação Cancelada")</f>
        <v>10.56</v>
      </c>
      <c r="AA167" s="4">
        <f>IF(X167&lt;&gt;"Liquidação Cancelada",VLOOKUP(B167,'BASE DE DADOS OPS'!$B$5:$P$9635,13,FALSE),"Liquidação Cancelada")</f>
        <v>206.04</v>
      </c>
      <c r="AB167" s="4">
        <f t="shared" si="52"/>
        <v>206.04</v>
      </c>
      <c r="AC167" s="3">
        <f t="shared" si="53"/>
        <v>0</v>
      </c>
      <c r="AD167" s="29"/>
    </row>
    <row r="168" spans="1:30" s="23" customFormat="1" ht="24.95" customHeight="1">
      <c r="A168" s="23" t="str">
        <f t="shared" si="45"/>
        <v>1441|1440011|292|2025|6880466000105|3939|866,4</v>
      </c>
      <c r="B168" s="23" t="str">
        <f t="shared" si="46"/>
        <v>1441|1440011|292|2025|317</v>
      </c>
      <c r="C168" s="28" t="str">
        <f t="shared" si="47"/>
        <v>1440011|317</v>
      </c>
      <c r="D168" s="10">
        <v>1441</v>
      </c>
      <c r="E168" s="10">
        <v>1440011</v>
      </c>
      <c r="F168" s="36" t="str">
        <f t="shared" si="48"/>
        <v>292/2025</v>
      </c>
      <c r="G168" s="10">
        <v>292</v>
      </c>
      <c r="H168" s="10">
        <v>2025</v>
      </c>
      <c r="I168" s="36" t="str">
        <f t="shared" si="49"/>
        <v>10.1</v>
      </c>
      <c r="J168" s="10">
        <v>10</v>
      </c>
      <c r="K168" s="10">
        <v>1</v>
      </c>
      <c r="L168" s="10">
        <v>6880466000105</v>
      </c>
      <c r="M168" s="11" t="s">
        <v>381</v>
      </c>
      <c r="N168" s="10">
        <v>3939</v>
      </c>
      <c r="O168" s="11" t="s">
        <v>382</v>
      </c>
      <c r="P168" s="9">
        <v>46042</v>
      </c>
      <c r="Q168" s="10">
        <v>2</v>
      </c>
      <c r="R168" s="3">
        <v>880</v>
      </c>
      <c r="S168" s="3">
        <v>13.6</v>
      </c>
      <c r="T168" s="3">
        <v>0</v>
      </c>
      <c r="U168" s="33">
        <f t="shared" si="50"/>
        <v>866.4</v>
      </c>
      <c r="V168" s="9">
        <f>IF(X168&lt;&gt;"Liquidação Cancelada",VLOOKUP(B168,'BASE DE DADOS OPS'!$B$4:$P$9650,10,FALSE),"Liquidação Cancelada")</f>
        <v>46042</v>
      </c>
      <c r="W168" s="13">
        <f t="shared" si="51"/>
        <v>0</v>
      </c>
      <c r="X168" s="10">
        <f>VLOOKUP(A168,'BASE DE DADOS OPS'!$A$4:$P$9650,12,FALSE)</f>
        <v>317</v>
      </c>
      <c r="Y168" s="4">
        <f>IF(X168&lt;&gt;"Liquidação Cancelada",VLOOKUP(B168,'BASE DE DADOS OPS'!$B$5:$P$9635,12,FALSE),"Liquidação Cancelada")</f>
        <v>866.4</v>
      </c>
      <c r="Z168" s="4">
        <f>IF(X168&lt;&gt;"Liquidação Cancelada",VLOOKUP(B168,'BASE DE DADOS OPS'!$B$5:$P$9635,14,FALSE),"Liquidação Cancelada")</f>
        <v>42.24</v>
      </c>
      <c r="AA168" s="4">
        <f>IF(X168&lt;&gt;"Liquidação Cancelada",VLOOKUP(B168,'BASE DE DADOS OPS'!$B$5:$P$9635,13,FALSE),"Liquidação Cancelada")</f>
        <v>824.16</v>
      </c>
      <c r="AB168" s="4">
        <f t="shared" si="52"/>
        <v>824.16</v>
      </c>
      <c r="AC168" s="3">
        <f t="shared" si="53"/>
        <v>0</v>
      </c>
      <c r="AD168" s="29"/>
    </row>
    <row r="169" spans="1:30" s="23" customFormat="1" ht="24.95" customHeight="1">
      <c r="A169" s="23" t="str">
        <f t="shared" si="45"/>
        <v>1441|1440011|179|2025|5340639000130|3987|14461,66</v>
      </c>
      <c r="B169" s="23" t="str">
        <f t="shared" si="46"/>
        <v>1441|1440011|179|2025|364</v>
      </c>
      <c r="C169" s="28" t="str">
        <f t="shared" si="47"/>
        <v>1440011|364</v>
      </c>
      <c r="D169" s="10">
        <v>1441</v>
      </c>
      <c r="E169" s="10">
        <v>1440011</v>
      </c>
      <c r="F169" s="36" t="str">
        <f t="shared" si="48"/>
        <v>179/2025</v>
      </c>
      <c r="G169" s="10">
        <v>179</v>
      </c>
      <c r="H169" s="10">
        <v>2025</v>
      </c>
      <c r="I169" s="36" t="str">
        <f t="shared" si="49"/>
        <v>10.1</v>
      </c>
      <c r="J169" s="10">
        <v>10</v>
      </c>
      <c r="K169" s="10">
        <v>1</v>
      </c>
      <c r="L169" s="10">
        <v>5340639000130</v>
      </c>
      <c r="M169" s="11" t="s">
        <v>384</v>
      </c>
      <c r="N169" s="10">
        <v>3987</v>
      </c>
      <c r="O169" s="11" t="s">
        <v>385</v>
      </c>
      <c r="P169" s="9">
        <v>46043</v>
      </c>
      <c r="Q169" s="10">
        <v>1</v>
      </c>
      <c r="R169" s="3">
        <v>14461.66</v>
      </c>
      <c r="S169" s="3">
        <v>0</v>
      </c>
      <c r="T169" s="3">
        <v>0</v>
      </c>
      <c r="U169" s="33">
        <f t="shared" si="50"/>
        <v>14461.66</v>
      </c>
      <c r="V169" s="9">
        <f>IF(X169&lt;&gt;"Liquidação Cancelada",VLOOKUP(B169,'BASE DE DADOS OPS'!$B$4:$P$9650,10,FALSE),"Liquidação Cancelada")</f>
        <v>46044</v>
      </c>
      <c r="W169" s="13">
        <f t="shared" si="51"/>
        <v>1</v>
      </c>
      <c r="X169" s="10">
        <f>VLOOKUP(A169,'BASE DE DADOS OPS'!$A$4:$P$9650,12,FALSE)</f>
        <v>364</v>
      </c>
      <c r="Y169" s="4">
        <f>IF(X169&lt;&gt;"Liquidação Cancelada",VLOOKUP(B169,'BASE DE DADOS OPS'!$B$5:$P$9635,12,FALSE),"Liquidação Cancelada")</f>
        <v>14461.66</v>
      </c>
      <c r="Z169" s="4">
        <f>IF(X169&lt;&gt;"Liquidação Cancelada",VLOOKUP(B169,'BASE DE DADOS OPS'!$B$5:$P$9635,14,FALSE),"Liquidação Cancelada")</f>
        <v>35.44</v>
      </c>
      <c r="AA169" s="4">
        <f>IF(X169&lt;&gt;"Liquidação Cancelada",VLOOKUP(B169,'BASE DE DADOS OPS'!$B$5:$P$9635,13,FALSE),"Liquidação Cancelada")</f>
        <v>14426.22</v>
      </c>
      <c r="AB169" s="4">
        <f t="shared" si="52"/>
        <v>14426.22</v>
      </c>
      <c r="AC169" s="3">
        <f t="shared" si="53"/>
        <v>0</v>
      </c>
      <c r="AD169" s="29"/>
    </row>
    <row r="170" spans="1:30" s="23" customFormat="1" ht="24.95" customHeight="1">
      <c r="A170" s="23" t="str">
        <f t="shared" si="45"/>
        <v>1441|1440011|363|2025|8804604000100|3931|61459,2</v>
      </c>
      <c r="B170" s="23" t="str">
        <f t="shared" si="46"/>
        <v>1441|1440011|363|2025|326</v>
      </c>
      <c r="C170" s="28" t="str">
        <f t="shared" si="47"/>
        <v>1440011|326</v>
      </c>
      <c r="D170" s="10">
        <v>1441</v>
      </c>
      <c r="E170" s="10">
        <v>1440011</v>
      </c>
      <c r="F170" s="36" t="str">
        <f t="shared" si="48"/>
        <v>363/2025</v>
      </c>
      <c r="G170" s="10">
        <v>363</v>
      </c>
      <c r="H170" s="10">
        <v>2025</v>
      </c>
      <c r="I170" s="36" t="str">
        <f t="shared" si="49"/>
        <v>10.1</v>
      </c>
      <c r="J170" s="10">
        <v>10</v>
      </c>
      <c r="K170" s="10">
        <v>1</v>
      </c>
      <c r="L170" s="10">
        <v>8804604000100</v>
      </c>
      <c r="M170" s="11" t="s">
        <v>387</v>
      </c>
      <c r="N170" s="10">
        <v>3931</v>
      </c>
      <c r="O170" s="11" t="s">
        <v>388</v>
      </c>
      <c r="P170" s="9">
        <v>46043</v>
      </c>
      <c r="Q170" s="10">
        <v>1</v>
      </c>
      <c r="R170" s="3">
        <v>63360</v>
      </c>
      <c r="S170" s="3">
        <v>1900.8</v>
      </c>
      <c r="T170" s="3">
        <v>0</v>
      </c>
      <c r="U170" s="33">
        <f t="shared" si="50"/>
        <v>61459.199999999997</v>
      </c>
      <c r="V170" s="9">
        <f>IF(X170&lt;&gt;"Liquidação Cancelada",VLOOKUP(B170,'BASE DE DADOS OPS'!$B$4:$P$9650,10,FALSE),"Liquidação Cancelada")</f>
        <v>46043</v>
      </c>
      <c r="W170" s="13">
        <f t="shared" si="51"/>
        <v>0</v>
      </c>
      <c r="X170" s="10">
        <f>VLOOKUP(A170,'BASE DE DADOS OPS'!$A$4:$P$9650,12,FALSE)</f>
        <v>326</v>
      </c>
      <c r="Y170" s="4">
        <f>IF(X170&lt;&gt;"Liquidação Cancelada",VLOOKUP(B170,'BASE DE DADOS OPS'!$B$5:$P$9635,12,FALSE),"Liquidação Cancelada")</f>
        <v>61459.199999999997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61459.199999999997</v>
      </c>
      <c r="AB170" s="4">
        <f t="shared" si="52"/>
        <v>61459.199999999997</v>
      </c>
      <c r="AC170" s="3">
        <f t="shared" si="53"/>
        <v>0</v>
      </c>
      <c r="AD170" s="29"/>
    </row>
    <row r="171" spans="1:30" s="23" customFormat="1" ht="24.95" customHeight="1">
      <c r="A171" s="23" t="str">
        <f t="shared" si="45"/>
        <v>1441|1440011|378|2025|47272347000238|3931|4894,5</v>
      </c>
      <c r="B171" s="23" t="str">
        <f t="shared" si="46"/>
        <v>1441|1440011|378|2025|421</v>
      </c>
      <c r="C171" s="28" t="str">
        <f t="shared" si="47"/>
        <v>1440011|421</v>
      </c>
      <c r="D171" s="10">
        <v>1441</v>
      </c>
      <c r="E171" s="10">
        <v>1440011</v>
      </c>
      <c r="F171" s="36" t="str">
        <f t="shared" si="48"/>
        <v>378/2025</v>
      </c>
      <c r="G171" s="10">
        <v>378</v>
      </c>
      <c r="H171" s="10">
        <v>2025</v>
      </c>
      <c r="I171" s="36" t="str">
        <f t="shared" si="49"/>
        <v>10.1</v>
      </c>
      <c r="J171" s="10">
        <v>10</v>
      </c>
      <c r="K171" s="10">
        <v>1</v>
      </c>
      <c r="L171" s="10">
        <v>47272347000238</v>
      </c>
      <c r="M171" s="11" t="s">
        <v>390</v>
      </c>
      <c r="N171" s="10">
        <v>3931</v>
      </c>
      <c r="O171" s="11" t="s">
        <v>388</v>
      </c>
      <c r="P171" s="9">
        <v>46043</v>
      </c>
      <c r="Q171" s="10">
        <v>1</v>
      </c>
      <c r="R171" s="3">
        <v>4894.5</v>
      </c>
      <c r="S171" s="3">
        <v>0</v>
      </c>
      <c r="T171" s="3">
        <v>0</v>
      </c>
      <c r="U171" s="33">
        <f t="shared" si="50"/>
        <v>4894.5</v>
      </c>
      <c r="V171" s="9">
        <f>IF(X171&lt;&gt;"Liquidação Cancelada",VLOOKUP(B171,'BASE DE DADOS OPS'!$B$4:$P$9650,10,FALSE),"Liquidação Cancelada")</f>
        <v>46049</v>
      </c>
      <c r="W171" s="13">
        <f t="shared" si="51"/>
        <v>4</v>
      </c>
      <c r="X171" s="10">
        <f>VLOOKUP(A171,'BASE DE DADOS OPS'!$A$4:$P$9650,12,FALSE)</f>
        <v>421</v>
      </c>
      <c r="Y171" s="4">
        <f>IF(X171&lt;&gt;"Liquidação Cancelada",VLOOKUP(B171,'BASE DE DADOS OPS'!$B$5:$P$9635,12,FALSE),"Liquidação Cancelada")</f>
        <v>4894.5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4894.5</v>
      </c>
      <c r="AB171" s="4">
        <f t="shared" si="52"/>
        <v>4894.5</v>
      </c>
      <c r="AC171" s="3">
        <f t="shared" si="53"/>
        <v>0</v>
      </c>
      <c r="AD171" s="29"/>
    </row>
    <row r="172" spans="1:30" s="23" customFormat="1" ht="24.95" customHeight="1">
      <c r="A172" s="23" t="str">
        <f t="shared" si="45"/>
        <v>1441|1440011|387|2025|1017250000105|3304|1568</v>
      </c>
      <c r="B172" s="23" t="str">
        <f t="shared" si="46"/>
        <v>1441|1440011|387|2025|363</v>
      </c>
      <c r="C172" s="28" t="str">
        <f t="shared" si="47"/>
        <v>1440011|363</v>
      </c>
      <c r="D172" s="10">
        <v>1441</v>
      </c>
      <c r="E172" s="10">
        <v>1440011</v>
      </c>
      <c r="F172" s="36" t="str">
        <f t="shared" si="48"/>
        <v>387/2025</v>
      </c>
      <c r="G172" s="10">
        <v>387</v>
      </c>
      <c r="H172" s="10">
        <v>2025</v>
      </c>
      <c r="I172" s="36" t="str">
        <f t="shared" si="49"/>
        <v>10.1</v>
      </c>
      <c r="J172" s="10">
        <v>10</v>
      </c>
      <c r="K172" s="10">
        <v>1</v>
      </c>
      <c r="L172" s="10">
        <v>1017250000105</v>
      </c>
      <c r="M172" s="11" t="s">
        <v>392</v>
      </c>
      <c r="N172" s="10">
        <v>3304</v>
      </c>
      <c r="O172" s="11" t="s">
        <v>14</v>
      </c>
      <c r="P172" s="9">
        <v>46043</v>
      </c>
      <c r="Q172" s="10">
        <v>1</v>
      </c>
      <c r="R172" s="3">
        <v>1568</v>
      </c>
      <c r="S172" s="3">
        <v>0</v>
      </c>
      <c r="T172" s="3">
        <v>0</v>
      </c>
      <c r="U172" s="33">
        <f t="shared" si="50"/>
        <v>1568</v>
      </c>
      <c r="V172" s="9">
        <f>IF(X172&lt;&gt;"Liquidação Cancelada",VLOOKUP(B172,'BASE DE DADOS OPS'!$B$4:$P$9650,10,FALSE),"Liquidação Cancelada")</f>
        <v>46043</v>
      </c>
      <c r="W172" s="13">
        <f t="shared" si="51"/>
        <v>0</v>
      </c>
      <c r="X172" s="10">
        <f>VLOOKUP(A172,'BASE DE DADOS OPS'!$A$4:$P$9650,12,FALSE)</f>
        <v>363</v>
      </c>
      <c r="Y172" s="4">
        <f>IF(X172&lt;&gt;"Liquidação Cancelada",VLOOKUP(B172,'BASE DE DADOS OPS'!$B$5:$P$9635,12,FALSE),"Liquidação Cancelada")</f>
        <v>1568</v>
      </c>
      <c r="Z172" s="4">
        <f>IF(X172&lt;&gt;"Liquidação Cancelada",VLOOKUP(B172,'BASE DE DADOS OPS'!$B$5:$P$9635,14,FALSE),"Liquidação Cancelada")</f>
        <v>37.99</v>
      </c>
      <c r="AA172" s="4">
        <f>IF(X172&lt;&gt;"Liquidação Cancelada",VLOOKUP(B172,'BASE DE DADOS OPS'!$B$5:$P$9635,13,FALSE),"Liquidação Cancelada")</f>
        <v>1530.01</v>
      </c>
      <c r="AB172" s="4">
        <f t="shared" si="52"/>
        <v>1530.01</v>
      </c>
      <c r="AC172" s="3">
        <f t="shared" si="53"/>
        <v>0</v>
      </c>
      <c r="AD172" s="29"/>
    </row>
    <row r="173" spans="1:30" s="23" customFormat="1" ht="24.95" customHeight="1">
      <c r="A173" s="23" t="str">
        <f t="shared" si="45"/>
        <v>1441|1440011|198|2025|7403266000124|4002|17892,68</v>
      </c>
      <c r="B173" s="23" t="str">
        <f t="shared" si="46"/>
        <v>1441|1440011|198|2025|396</v>
      </c>
      <c r="C173" s="28" t="str">
        <f t="shared" si="47"/>
        <v>1440011|396</v>
      </c>
      <c r="D173" s="10">
        <v>1441</v>
      </c>
      <c r="E173" s="10">
        <v>1440011</v>
      </c>
      <c r="F173" s="36" t="str">
        <f t="shared" si="48"/>
        <v>198/2025</v>
      </c>
      <c r="G173" s="10">
        <v>198</v>
      </c>
      <c r="H173" s="10">
        <v>2025</v>
      </c>
      <c r="I173" s="36" t="str">
        <f t="shared" si="49"/>
        <v>10.1</v>
      </c>
      <c r="J173" s="10">
        <v>10</v>
      </c>
      <c r="K173" s="10">
        <v>1</v>
      </c>
      <c r="L173" s="10">
        <v>7403266000124</v>
      </c>
      <c r="M173" s="11" t="s">
        <v>394</v>
      </c>
      <c r="N173" s="10">
        <v>4002</v>
      </c>
      <c r="O173" s="11" t="s">
        <v>82</v>
      </c>
      <c r="P173" s="9">
        <v>46044</v>
      </c>
      <c r="Q173" s="10">
        <v>1</v>
      </c>
      <c r="R173" s="3">
        <v>17892.68</v>
      </c>
      <c r="S173" s="3">
        <v>0</v>
      </c>
      <c r="T173" s="3">
        <v>0</v>
      </c>
      <c r="U173" s="33">
        <f t="shared" si="50"/>
        <v>17892.68</v>
      </c>
      <c r="V173" s="9">
        <f>IF(X173&lt;&gt;"Liquidação Cancelada",VLOOKUP(B173,'BASE DE DADOS OPS'!$B$4:$P$9650,10,FALSE),"Liquidação Cancelada")</f>
        <v>46045</v>
      </c>
      <c r="W173" s="13">
        <f t="shared" si="51"/>
        <v>1</v>
      </c>
      <c r="X173" s="10">
        <f>VLOOKUP(A173,'BASE DE DADOS OPS'!$A$4:$P$9650,12,FALSE)</f>
        <v>396</v>
      </c>
      <c r="Y173" s="4">
        <f>IF(X173&lt;&gt;"Liquidação Cancelada",VLOOKUP(B173,'BASE DE DADOS OPS'!$B$5:$P$9635,12,FALSE),"Liquidação Cancelada")</f>
        <v>17892.68</v>
      </c>
      <c r="Z173" s="4">
        <f>IF(X173&lt;&gt;"Liquidação Cancelada",VLOOKUP(B173,'BASE DE DADOS OPS'!$B$5:$P$9635,14,FALSE),"Liquidação Cancelada")</f>
        <v>858.84</v>
      </c>
      <c r="AA173" s="4">
        <f>IF(X173&lt;&gt;"Liquidação Cancelada",VLOOKUP(B173,'BASE DE DADOS OPS'!$B$5:$P$9635,13,FALSE),"Liquidação Cancelada")</f>
        <v>17033.84</v>
      </c>
      <c r="AB173" s="4">
        <f t="shared" si="52"/>
        <v>17033.84</v>
      </c>
      <c r="AC173" s="3">
        <f t="shared" si="53"/>
        <v>0</v>
      </c>
      <c r="AD173" s="29"/>
    </row>
    <row r="174" spans="1:30" s="23" customFormat="1" ht="24.95" customHeight="1">
      <c r="A174" s="23" t="str">
        <f t="shared" si="45"/>
        <v>1441|1440011|198|2025|7403266000124|4002|19188,89</v>
      </c>
      <c r="B174" s="23" t="str">
        <f t="shared" si="46"/>
        <v>1441|1440011|198|2025|397</v>
      </c>
      <c r="C174" s="28" t="str">
        <f t="shared" si="47"/>
        <v>1440011|397</v>
      </c>
      <c r="D174" s="10">
        <v>1441</v>
      </c>
      <c r="E174" s="10">
        <v>1440011</v>
      </c>
      <c r="F174" s="36" t="str">
        <f t="shared" si="48"/>
        <v>198/2025</v>
      </c>
      <c r="G174" s="10">
        <v>198</v>
      </c>
      <c r="H174" s="10">
        <v>2025</v>
      </c>
      <c r="I174" s="36" t="str">
        <f t="shared" si="49"/>
        <v>10.1</v>
      </c>
      <c r="J174" s="10">
        <v>10</v>
      </c>
      <c r="K174" s="10">
        <v>1</v>
      </c>
      <c r="L174" s="10">
        <v>7403266000124</v>
      </c>
      <c r="M174" s="11" t="s">
        <v>394</v>
      </c>
      <c r="N174" s="10">
        <v>4002</v>
      </c>
      <c r="O174" s="11" t="s">
        <v>82</v>
      </c>
      <c r="P174" s="9">
        <v>46044</v>
      </c>
      <c r="Q174" s="10">
        <v>2</v>
      </c>
      <c r="R174" s="3">
        <v>19188.89</v>
      </c>
      <c r="S174" s="3">
        <v>0</v>
      </c>
      <c r="T174" s="3">
        <v>0</v>
      </c>
      <c r="U174" s="33">
        <f t="shared" si="50"/>
        <v>19188.89</v>
      </c>
      <c r="V174" s="9">
        <f>IF(X174&lt;&gt;"Liquidação Cancelada",VLOOKUP(B174,'BASE DE DADOS OPS'!$B$4:$P$9650,10,FALSE),"Liquidação Cancelada")</f>
        <v>46045</v>
      </c>
      <c r="W174" s="13">
        <f t="shared" si="51"/>
        <v>1</v>
      </c>
      <c r="X174" s="10">
        <f>VLOOKUP(A174,'BASE DE DADOS OPS'!$A$4:$P$9650,12,FALSE)</f>
        <v>397</v>
      </c>
      <c r="Y174" s="4">
        <f>IF(X174&lt;&gt;"Liquidação Cancelada",VLOOKUP(B174,'BASE DE DADOS OPS'!$B$5:$P$9635,12,FALSE),"Liquidação Cancelada")</f>
        <v>19188.89</v>
      </c>
      <c r="Z174" s="4">
        <f>IF(X174&lt;&gt;"Liquidação Cancelada",VLOOKUP(B174,'BASE DE DADOS OPS'!$B$5:$P$9635,14,FALSE),"Liquidação Cancelada")</f>
        <v>921.07</v>
      </c>
      <c r="AA174" s="4">
        <f>IF(X174&lt;&gt;"Liquidação Cancelada",VLOOKUP(B174,'BASE DE DADOS OPS'!$B$5:$P$9635,13,FALSE),"Liquidação Cancelada")</f>
        <v>18267.82</v>
      </c>
      <c r="AB174" s="4">
        <f t="shared" si="52"/>
        <v>18267.82</v>
      </c>
      <c r="AC174" s="3">
        <f t="shared" si="53"/>
        <v>0</v>
      </c>
      <c r="AD174" s="29"/>
    </row>
    <row r="175" spans="1:30" s="23" customFormat="1" ht="24.95" customHeight="1">
      <c r="A175" s="23" t="str">
        <f t="shared" si="45"/>
        <v>1441|1440011|198|2025|7403266000124|4002|19157,73</v>
      </c>
      <c r="B175" s="23" t="str">
        <f t="shared" si="46"/>
        <v>1441|1440011|198|2025|398</v>
      </c>
      <c r="C175" s="28" t="str">
        <f t="shared" si="47"/>
        <v>1440011|398</v>
      </c>
      <c r="D175" s="10">
        <v>1441</v>
      </c>
      <c r="E175" s="10">
        <v>1440011</v>
      </c>
      <c r="F175" s="36" t="str">
        <f t="shared" si="48"/>
        <v>198/2025</v>
      </c>
      <c r="G175" s="10">
        <v>198</v>
      </c>
      <c r="H175" s="10">
        <v>2025</v>
      </c>
      <c r="I175" s="36" t="str">
        <f t="shared" si="49"/>
        <v>10.1</v>
      </c>
      <c r="J175" s="10">
        <v>10</v>
      </c>
      <c r="K175" s="10">
        <v>1</v>
      </c>
      <c r="L175" s="10">
        <v>7403266000124</v>
      </c>
      <c r="M175" s="11" t="s">
        <v>394</v>
      </c>
      <c r="N175" s="10">
        <v>4002</v>
      </c>
      <c r="O175" s="11" t="s">
        <v>82</v>
      </c>
      <c r="P175" s="9">
        <v>46044</v>
      </c>
      <c r="Q175" s="10">
        <v>3</v>
      </c>
      <c r="R175" s="3">
        <v>19157.73</v>
      </c>
      <c r="S175" s="3">
        <v>0</v>
      </c>
      <c r="T175" s="3">
        <v>0</v>
      </c>
      <c r="U175" s="33">
        <f t="shared" si="50"/>
        <v>19157.73</v>
      </c>
      <c r="V175" s="9">
        <f>IF(X175&lt;&gt;"Liquidação Cancelada",VLOOKUP(B175,'BASE DE DADOS OPS'!$B$4:$P$9650,10,FALSE),"Liquidação Cancelada")</f>
        <v>46045</v>
      </c>
      <c r="W175" s="13">
        <f t="shared" si="51"/>
        <v>1</v>
      </c>
      <c r="X175" s="10">
        <f>VLOOKUP(A175,'BASE DE DADOS OPS'!$A$4:$P$9650,12,FALSE)</f>
        <v>398</v>
      </c>
      <c r="Y175" s="4">
        <f>IF(X175&lt;&gt;"Liquidação Cancelada",VLOOKUP(B175,'BASE DE DADOS OPS'!$B$5:$P$9635,12,FALSE),"Liquidação Cancelada")</f>
        <v>19157.730000000003</v>
      </c>
      <c r="Z175" s="4">
        <f>IF(X175&lt;&gt;"Liquidação Cancelada",VLOOKUP(B175,'BASE DE DADOS OPS'!$B$5:$P$9635,14,FALSE),"Liquidação Cancelada")</f>
        <v>919.58</v>
      </c>
      <c r="AA175" s="4">
        <f>IF(X175&lt;&gt;"Liquidação Cancelada",VLOOKUP(B175,'BASE DE DADOS OPS'!$B$5:$P$9635,13,FALSE),"Liquidação Cancelada")</f>
        <v>18238.150000000001</v>
      </c>
      <c r="AB175" s="4">
        <f t="shared" si="52"/>
        <v>18238.150000000001</v>
      </c>
      <c r="AC175" s="3">
        <f t="shared" si="53"/>
        <v>-3.637978807091713E-12</v>
      </c>
      <c r="AD175" s="29"/>
    </row>
    <row r="176" spans="1:30" s="23" customFormat="1" ht="24.95" customHeight="1">
      <c r="A176" s="23" t="str">
        <f t="shared" si="45"/>
        <v>1441|1440011|304|2025|33641663000144|3502|132800</v>
      </c>
      <c r="B176" s="23" t="str">
        <f t="shared" si="46"/>
        <v>1441|1440011|304|2025|402</v>
      </c>
      <c r="C176" s="28" t="str">
        <f t="shared" si="47"/>
        <v>1440011|402</v>
      </c>
      <c r="D176" s="10">
        <v>1441</v>
      </c>
      <c r="E176" s="10">
        <v>1440011</v>
      </c>
      <c r="F176" s="36" t="str">
        <f t="shared" si="48"/>
        <v>304/2025</v>
      </c>
      <c r="G176" s="10">
        <v>304</v>
      </c>
      <c r="H176" s="10">
        <v>2025</v>
      </c>
      <c r="I176" s="36" t="str">
        <f t="shared" si="49"/>
        <v>10.1</v>
      </c>
      <c r="J176" s="10">
        <v>10</v>
      </c>
      <c r="K176" s="10">
        <v>1</v>
      </c>
      <c r="L176" s="10">
        <v>33641663000144</v>
      </c>
      <c r="M176" s="11" t="s">
        <v>396</v>
      </c>
      <c r="N176" s="10">
        <v>3502</v>
      </c>
      <c r="O176" s="11" t="s">
        <v>397</v>
      </c>
      <c r="P176" s="9">
        <v>46044</v>
      </c>
      <c r="Q176" s="10">
        <v>1</v>
      </c>
      <c r="R176" s="3">
        <v>132800</v>
      </c>
      <c r="S176" s="3">
        <v>0</v>
      </c>
      <c r="T176" s="3">
        <v>0</v>
      </c>
      <c r="U176" s="33">
        <f t="shared" si="50"/>
        <v>132800</v>
      </c>
      <c r="V176" s="9">
        <f>IF(X176&lt;&gt;"Liquidação Cancelada",VLOOKUP(B176,'BASE DE DADOS OPS'!$B$4:$P$9650,10,FALSE),"Liquidação Cancelada")</f>
        <v>46045</v>
      </c>
      <c r="W176" s="13">
        <f t="shared" si="51"/>
        <v>1</v>
      </c>
      <c r="X176" s="10">
        <f>VLOOKUP(A176,'BASE DE DADOS OPS'!$A$4:$P$9650,12,FALSE)</f>
        <v>402</v>
      </c>
      <c r="Y176" s="4">
        <f>IF(X176&lt;&gt;"Liquidação Cancelada",VLOOKUP(B176,'BASE DE DADOS OPS'!$B$5:$P$9635,12,FALSE),"Liquidação Cancelada")</f>
        <v>132800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132800</v>
      </c>
      <c r="AB176" s="4">
        <f t="shared" si="52"/>
        <v>132800</v>
      </c>
      <c r="AC176" s="3">
        <f t="shared" si="53"/>
        <v>0</v>
      </c>
      <c r="AD176" s="29"/>
    </row>
    <row r="177" spans="1:30" s="23" customFormat="1" ht="24.95" customHeight="1">
      <c r="A177" s="23" t="str">
        <f t="shared" si="45"/>
        <v>1441|1440011|185|2025|405867000127|3999|7396,89</v>
      </c>
      <c r="B177" s="23" t="str">
        <f t="shared" si="46"/>
        <v>1441|1440011|185|2025|408</v>
      </c>
      <c r="C177" s="28" t="str">
        <f t="shared" si="47"/>
        <v>1440011|408</v>
      </c>
      <c r="D177" s="10">
        <v>1441</v>
      </c>
      <c r="E177" s="10">
        <v>1440011</v>
      </c>
      <c r="F177" s="36" t="str">
        <f t="shared" si="48"/>
        <v>185/2025</v>
      </c>
      <c r="G177" s="10">
        <v>185</v>
      </c>
      <c r="H177" s="10">
        <v>2025</v>
      </c>
      <c r="I177" s="36" t="str">
        <f t="shared" si="49"/>
        <v>10.1</v>
      </c>
      <c r="J177" s="10">
        <v>10</v>
      </c>
      <c r="K177" s="10">
        <v>1</v>
      </c>
      <c r="L177" s="10">
        <v>405867000127</v>
      </c>
      <c r="M177" s="11" t="s">
        <v>399</v>
      </c>
      <c r="N177" s="10">
        <v>3999</v>
      </c>
      <c r="O177" s="11" t="s">
        <v>92</v>
      </c>
      <c r="P177" s="9">
        <v>46048</v>
      </c>
      <c r="Q177" s="10">
        <v>1</v>
      </c>
      <c r="R177" s="3">
        <v>7786.2</v>
      </c>
      <c r="S177" s="3">
        <v>389.31</v>
      </c>
      <c r="T177" s="3">
        <v>0</v>
      </c>
      <c r="U177" s="33">
        <f t="shared" si="50"/>
        <v>7396.8899999999994</v>
      </c>
      <c r="V177" s="9">
        <f>IF(X177&lt;&gt;"Liquidação Cancelada",VLOOKUP(B177,'BASE DE DADOS OPS'!$B$4:$P$9650,10,FALSE),"Liquidação Cancelada")</f>
        <v>46048</v>
      </c>
      <c r="W177" s="13">
        <f t="shared" si="51"/>
        <v>0</v>
      </c>
      <c r="X177" s="10">
        <f>VLOOKUP(A177,'BASE DE DADOS OPS'!$A$4:$P$9650,12,FALSE)</f>
        <v>408</v>
      </c>
      <c r="Y177" s="4">
        <f>IF(X177&lt;&gt;"Liquidação Cancelada",VLOOKUP(B177,'BASE DE DADOS OPS'!$B$5:$P$9635,12,FALSE),"Liquidação Cancelada")</f>
        <v>7396.8899999999994</v>
      </c>
      <c r="Z177" s="4">
        <f>IF(X177&lt;&gt;"Liquidação Cancelada",VLOOKUP(B177,'BASE DE DADOS OPS'!$B$5:$P$9635,14,FALSE),"Liquidação Cancelada")</f>
        <v>373.74</v>
      </c>
      <c r="AA177" s="4">
        <f>IF(X177&lt;&gt;"Liquidação Cancelada",VLOOKUP(B177,'BASE DE DADOS OPS'!$B$5:$P$9635,13,FALSE),"Liquidação Cancelada")</f>
        <v>7023.15</v>
      </c>
      <c r="AB177" s="4">
        <f t="shared" si="52"/>
        <v>7023.15</v>
      </c>
      <c r="AC177" s="3">
        <f t="shared" si="53"/>
        <v>0</v>
      </c>
      <c r="AD177" s="29"/>
    </row>
    <row r="178" spans="1:30" s="23" customFormat="1" ht="24.95" customHeight="1">
      <c r="A178" s="23" t="str">
        <f t="shared" si="45"/>
        <v>1441|1440011|189|2025|16636540000104|4003|2478,05</v>
      </c>
      <c r="B178" s="23" t="str">
        <f t="shared" si="46"/>
        <v>1441|1440011|189|2025|471</v>
      </c>
      <c r="C178" s="28" t="str">
        <f t="shared" si="47"/>
        <v>1440011|471</v>
      </c>
      <c r="D178" s="10">
        <v>1441</v>
      </c>
      <c r="E178" s="10">
        <v>1440011</v>
      </c>
      <c r="F178" s="36" t="str">
        <f t="shared" si="48"/>
        <v>189/2025</v>
      </c>
      <c r="G178" s="10">
        <v>189</v>
      </c>
      <c r="H178" s="10">
        <v>2025</v>
      </c>
      <c r="I178" s="36" t="str">
        <f t="shared" si="49"/>
        <v>10.1</v>
      </c>
      <c r="J178" s="10">
        <v>10</v>
      </c>
      <c r="K178" s="10">
        <v>1</v>
      </c>
      <c r="L178" s="10">
        <v>16636540000104</v>
      </c>
      <c r="M178" s="11" t="s">
        <v>195</v>
      </c>
      <c r="N178" s="10">
        <v>4003</v>
      </c>
      <c r="O178" s="11" t="s">
        <v>196</v>
      </c>
      <c r="P178" s="9">
        <v>46048</v>
      </c>
      <c r="Q178" s="10">
        <v>2</v>
      </c>
      <c r="R178" s="3">
        <v>2478.0500000000002</v>
      </c>
      <c r="S178" s="3">
        <v>0</v>
      </c>
      <c r="T178" s="3">
        <v>0</v>
      </c>
      <c r="U178" s="33">
        <f t="shared" si="50"/>
        <v>2478.0500000000002</v>
      </c>
      <c r="V178" s="9">
        <f>IF(X178&lt;&gt;"Liquidação Cancelada",VLOOKUP(B178,'BASE DE DADOS OPS'!$B$4:$P$9650,10,FALSE),"Liquidação Cancelada")</f>
        <v>46050</v>
      </c>
      <c r="W178" s="13">
        <f t="shared" si="51"/>
        <v>2</v>
      </c>
      <c r="X178" s="10">
        <f>VLOOKUP(A178,'BASE DE DADOS OPS'!$A$4:$P$9650,12,FALSE)</f>
        <v>471</v>
      </c>
      <c r="Y178" s="4">
        <f>IF(X178&lt;&gt;"Liquidação Cancelada",VLOOKUP(B178,'BASE DE DADOS OPS'!$B$5:$P$9635,12,FALSE),"Liquidação Cancelada")</f>
        <v>2478.0500000000002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2478.0500000000002</v>
      </c>
      <c r="AB178" s="4">
        <f t="shared" si="52"/>
        <v>2478.0500000000002</v>
      </c>
      <c r="AC178" s="3">
        <f t="shared" si="53"/>
        <v>0</v>
      </c>
      <c r="AD178" s="29"/>
    </row>
    <row r="179" spans="1:30" s="23" customFormat="1" ht="24.95" customHeight="1">
      <c r="A179" s="23" t="str">
        <f t="shared" si="45"/>
        <v>1441|1440011|194|2025|46019498000135|4002|160,77</v>
      </c>
      <c r="B179" s="23" t="str">
        <f t="shared" si="46"/>
        <v>1441|1440011|194|2025|478</v>
      </c>
      <c r="C179" s="28" t="str">
        <f t="shared" si="47"/>
        <v>1440011|478</v>
      </c>
      <c r="D179" s="10">
        <v>1441</v>
      </c>
      <c r="E179" s="10">
        <v>1440011</v>
      </c>
      <c r="F179" s="36" t="str">
        <f t="shared" si="48"/>
        <v>194/2025</v>
      </c>
      <c r="G179" s="10">
        <v>194</v>
      </c>
      <c r="H179" s="10">
        <v>2025</v>
      </c>
      <c r="I179" s="36" t="str">
        <f t="shared" si="49"/>
        <v>10.1</v>
      </c>
      <c r="J179" s="10">
        <v>10</v>
      </c>
      <c r="K179" s="10">
        <v>1</v>
      </c>
      <c r="L179" s="10">
        <v>46019498000135</v>
      </c>
      <c r="M179" s="11" t="s">
        <v>251</v>
      </c>
      <c r="N179" s="10">
        <v>4002</v>
      </c>
      <c r="O179" s="11" t="s">
        <v>82</v>
      </c>
      <c r="P179" s="9">
        <v>46048</v>
      </c>
      <c r="Q179" s="10">
        <v>2</v>
      </c>
      <c r="R179" s="3">
        <v>160.77000000000001</v>
      </c>
      <c r="S179" s="3">
        <v>0</v>
      </c>
      <c r="T179" s="3">
        <v>0</v>
      </c>
      <c r="U179" s="33">
        <f t="shared" si="50"/>
        <v>160.77000000000001</v>
      </c>
      <c r="V179" s="9">
        <f>IF(X179&lt;&gt;"Liquidação Cancelada",VLOOKUP(B179,'BASE DE DADOS OPS'!$B$4:$P$9650,10,FALSE),"Liquidação Cancelada")</f>
        <v>46051</v>
      </c>
      <c r="W179" s="13">
        <f t="shared" si="51"/>
        <v>3</v>
      </c>
      <c r="X179" s="10">
        <f>VLOOKUP(A179,'BASE DE DADOS OPS'!$A$4:$P$9650,12,FALSE)</f>
        <v>478</v>
      </c>
      <c r="Y179" s="4">
        <f>IF(X179&lt;&gt;"Liquidação Cancelada",VLOOKUP(B179,'BASE DE DADOS OPS'!$B$5:$P$9635,12,FALSE),"Liquidação Cancelada")</f>
        <v>160.77000000000001</v>
      </c>
      <c r="Z179" s="4">
        <f>IF(X179&lt;&gt;"Liquidação Cancelada",VLOOKUP(B179,'BASE DE DADOS OPS'!$B$5:$P$9635,14,FALSE),"Liquidação Cancelada")</f>
        <v>7.72</v>
      </c>
      <c r="AA179" s="4">
        <f>IF(X179&lt;&gt;"Liquidação Cancelada",VLOOKUP(B179,'BASE DE DADOS OPS'!$B$5:$P$9635,13,FALSE),"Liquidação Cancelada")</f>
        <v>153.05000000000001</v>
      </c>
      <c r="AB179" s="4">
        <f t="shared" si="52"/>
        <v>153.05000000000001</v>
      </c>
      <c r="AC179" s="3">
        <f t="shared" si="53"/>
        <v>0</v>
      </c>
      <c r="AD179" s="29"/>
    </row>
    <row r="180" spans="1:30" s="23" customFormat="1" ht="24.95" customHeight="1">
      <c r="A180" s="23" t="str">
        <f t="shared" si="45"/>
        <v>1441|1440011|194|2025|46019498000135|4002|178,52</v>
      </c>
      <c r="B180" s="23" t="str">
        <f t="shared" si="46"/>
        <v>1441|1440011|194|2025|404</v>
      </c>
      <c r="C180" s="28" t="str">
        <f t="shared" si="47"/>
        <v>1440011|404</v>
      </c>
      <c r="D180" s="10">
        <v>1441</v>
      </c>
      <c r="E180" s="10">
        <v>1440011</v>
      </c>
      <c r="F180" s="36" t="str">
        <f t="shared" si="48"/>
        <v>194/2025</v>
      </c>
      <c r="G180" s="10">
        <v>194</v>
      </c>
      <c r="H180" s="10">
        <v>2025</v>
      </c>
      <c r="I180" s="36" t="str">
        <f t="shared" si="49"/>
        <v>10.1</v>
      </c>
      <c r="J180" s="10">
        <v>10</v>
      </c>
      <c r="K180" s="10">
        <v>1</v>
      </c>
      <c r="L180" s="10">
        <v>46019498000135</v>
      </c>
      <c r="M180" s="11" t="s">
        <v>251</v>
      </c>
      <c r="N180" s="10">
        <v>4002</v>
      </c>
      <c r="O180" s="11" t="s">
        <v>82</v>
      </c>
      <c r="P180" s="9">
        <v>46048</v>
      </c>
      <c r="Q180" s="10">
        <v>3</v>
      </c>
      <c r="R180" s="3">
        <v>178.52</v>
      </c>
      <c r="S180" s="3">
        <v>0</v>
      </c>
      <c r="T180" s="3">
        <v>0</v>
      </c>
      <c r="U180" s="33">
        <f t="shared" si="50"/>
        <v>178.52</v>
      </c>
      <c r="V180" s="9">
        <f>IF(X180&lt;&gt;"Liquidação Cancelada",VLOOKUP(B180,'BASE DE DADOS OPS'!$B$4:$P$9650,10,FALSE),"Liquidação Cancelada")</f>
        <v>46048</v>
      </c>
      <c r="W180" s="13">
        <f t="shared" si="51"/>
        <v>0</v>
      </c>
      <c r="X180" s="10">
        <f>VLOOKUP(A180,'BASE DE DADOS OPS'!$A$4:$P$9650,12,FALSE)</f>
        <v>404</v>
      </c>
      <c r="Y180" s="4">
        <f>IF(X180&lt;&gt;"Liquidação Cancelada",VLOOKUP(B180,'BASE DE DADOS OPS'!$B$5:$P$9635,12,FALSE),"Liquidação Cancelada")</f>
        <v>178.51999999999998</v>
      </c>
      <c r="Z180" s="4">
        <f>IF(X180&lt;&gt;"Liquidação Cancelada",VLOOKUP(B180,'BASE DE DADOS OPS'!$B$5:$P$9635,14,FALSE),"Liquidação Cancelada")</f>
        <v>8.57</v>
      </c>
      <c r="AA180" s="4">
        <f>IF(X180&lt;&gt;"Liquidação Cancelada",VLOOKUP(B180,'BASE DE DADOS OPS'!$B$5:$P$9635,13,FALSE),"Liquidação Cancelada")</f>
        <v>169.95</v>
      </c>
      <c r="AB180" s="4">
        <f t="shared" si="52"/>
        <v>169.95</v>
      </c>
      <c r="AC180" s="3">
        <f t="shared" si="53"/>
        <v>2.8421709430404007E-14</v>
      </c>
      <c r="AD180" s="29"/>
    </row>
    <row r="181" spans="1:30" s="23" customFormat="1" ht="24.95" customHeight="1">
      <c r="A181" s="23" t="str">
        <f t="shared" si="45"/>
        <v>1441|1440011|194|2025|46019498000135|4002|3610,3</v>
      </c>
      <c r="B181" s="23" t="str">
        <f t="shared" si="46"/>
        <v>1441|1440011|194|2025|405</v>
      </c>
      <c r="C181" s="28" t="str">
        <f t="shared" si="47"/>
        <v>1440011|405</v>
      </c>
      <c r="D181" s="10">
        <v>1441</v>
      </c>
      <c r="E181" s="10">
        <v>1440011</v>
      </c>
      <c r="F181" s="36" t="str">
        <f t="shared" si="48"/>
        <v>194/2025</v>
      </c>
      <c r="G181" s="10">
        <v>194</v>
      </c>
      <c r="H181" s="10">
        <v>2025</v>
      </c>
      <c r="I181" s="36" t="str">
        <f t="shared" si="49"/>
        <v>10.1</v>
      </c>
      <c r="J181" s="10">
        <v>10</v>
      </c>
      <c r="K181" s="10">
        <v>1</v>
      </c>
      <c r="L181" s="10">
        <v>46019498000135</v>
      </c>
      <c r="M181" s="11" t="s">
        <v>251</v>
      </c>
      <c r="N181" s="10">
        <v>4002</v>
      </c>
      <c r="O181" s="11" t="s">
        <v>82</v>
      </c>
      <c r="P181" s="9">
        <v>46048</v>
      </c>
      <c r="Q181" s="10">
        <v>4</v>
      </c>
      <c r="R181" s="3">
        <v>3610.3</v>
      </c>
      <c r="S181" s="3">
        <v>0</v>
      </c>
      <c r="T181" s="3">
        <v>0</v>
      </c>
      <c r="U181" s="33">
        <f t="shared" si="50"/>
        <v>3610.3</v>
      </c>
      <c r="V181" s="9">
        <f>IF(X181&lt;&gt;"Liquidação Cancelada",VLOOKUP(B181,'BASE DE DADOS OPS'!$B$4:$P$9650,10,FALSE),"Liquidação Cancelada")</f>
        <v>46048</v>
      </c>
      <c r="W181" s="13">
        <f t="shared" si="51"/>
        <v>0</v>
      </c>
      <c r="X181" s="10">
        <f>VLOOKUP(A181,'BASE DE DADOS OPS'!$A$4:$P$9650,12,FALSE)</f>
        <v>405</v>
      </c>
      <c r="Y181" s="4">
        <f>IF(X181&lt;&gt;"Liquidação Cancelada",VLOOKUP(B181,'BASE DE DADOS OPS'!$B$5:$P$9635,12,FALSE),"Liquidação Cancelada")</f>
        <v>3610.3</v>
      </c>
      <c r="Z181" s="4">
        <f>IF(X181&lt;&gt;"Liquidação Cancelada",VLOOKUP(B181,'BASE DE DADOS OPS'!$B$5:$P$9635,14,FALSE),"Liquidação Cancelada")</f>
        <v>173.29</v>
      </c>
      <c r="AA181" s="4">
        <f>IF(X181&lt;&gt;"Liquidação Cancelada",VLOOKUP(B181,'BASE DE DADOS OPS'!$B$5:$P$9635,13,FALSE),"Liquidação Cancelada")</f>
        <v>3437.01</v>
      </c>
      <c r="AB181" s="4">
        <f t="shared" si="52"/>
        <v>3437.01</v>
      </c>
      <c r="AC181" s="3">
        <f t="shared" si="53"/>
        <v>0</v>
      </c>
      <c r="AD181" s="29"/>
    </row>
    <row r="182" spans="1:30" s="23" customFormat="1" ht="24.95" customHeight="1">
      <c r="A182" s="23" t="str">
        <f t="shared" si="45"/>
        <v>1441|1440011|194|2025|46019498000135|4002|7527,71</v>
      </c>
      <c r="B182" s="23" t="str">
        <f t="shared" si="46"/>
        <v>1441|1440011|194|2025|406</v>
      </c>
      <c r="C182" s="28" t="str">
        <f t="shared" si="47"/>
        <v>1440011|406</v>
      </c>
      <c r="D182" s="10">
        <v>1441</v>
      </c>
      <c r="E182" s="10">
        <v>1440011</v>
      </c>
      <c r="F182" s="36" t="str">
        <f t="shared" si="48"/>
        <v>194/2025</v>
      </c>
      <c r="G182" s="10">
        <v>194</v>
      </c>
      <c r="H182" s="10">
        <v>2025</v>
      </c>
      <c r="I182" s="36" t="str">
        <f t="shared" si="49"/>
        <v>10.1</v>
      </c>
      <c r="J182" s="10">
        <v>10</v>
      </c>
      <c r="K182" s="10">
        <v>1</v>
      </c>
      <c r="L182" s="10">
        <v>46019498000135</v>
      </c>
      <c r="M182" s="11" t="s">
        <v>251</v>
      </c>
      <c r="N182" s="10">
        <v>4002</v>
      </c>
      <c r="O182" s="11" t="s">
        <v>82</v>
      </c>
      <c r="P182" s="9">
        <v>46048</v>
      </c>
      <c r="Q182" s="10">
        <v>5</v>
      </c>
      <c r="R182" s="3">
        <v>7527.71</v>
      </c>
      <c r="S182" s="3">
        <v>0</v>
      </c>
      <c r="T182" s="3">
        <v>0</v>
      </c>
      <c r="U182" s="33">
        <f t="shared" si="50"/>
        <v>7527.71</v>
      </c>
      <c r="V182" s="9">
        <f>IF(X182&lt;&gt;"Liquidação Cancelada",VLOOKUP(B182,'BASE DE DADOS OPS'!$B$4:$P$9650,10,FALSE),"Liquidação Cancelada")</f>
        <v>46048</v>
      </c>
      <c r="W182" s="13">
        <f t="shared" si="51"/>
        <v>0</v>
      </c>
      <c r="X182" s="10">
        <f>VLOOKUP(A182,'BASE DE DADOS OPS'!$A$4:$P$9650,12,FALSE)</f>
        <v>406</v>
      </c>
      <c r="Y182" s="4">
        <f>IF(X182&lt;&gt;"Liquidação Cancelada",VLOOKUP(B182,'BASE DE DADOS OPS'!$B$5:$P$9635,12,FALSE),"Liquidação Cancelada")</f>
        <v>7527.71</v>
      </c>
      <c r="Z182" s="4">
        <f>IF(X182&lt;&gt;"Liquidação Cancelada",VLOOKUP(B182,'BASE DE DADOS OPS'!$B$5:$P$9635,14,FALSE),"Liquidação Cancelada")</f>
        <v>361.33</v>
      </c>
      <c r="AA182" s="4">
        <f>IF(X182&lt;&gt;"Liquidação Cancelada",VLOOKUP(B182,'BASE DE DADOS OPS'!$B$5:$P$9635,13,FALSE),"Liquidação Cancelada")</f>
        <v>7166.38</v>
      </c>
      <c r="AB182" s="4">
        <f t="shared" si="52"/>
        <v>7166.38</v>
      </c>
      <c r="AC182" s="3">
        <f t="shared" si="53"/>
        <v>0</v>
      </c>
      <c r="AD182" s="29"/>
    </row>
    <row r="183" spans="1:30" s="23" customFormat="1" ht="24.95" customHeight="1">
      <c r="A183" s="23" t="str">
        <f t="shared" si="45"/>
        <v>1441|1440011|204|2025|16636540000104|4003|37178</v>
      </c>
      <c r="B183" s="23" t="str">
        <f t="shared" si="46"/>
        <v>1441|1440011|204|2025|407</v>
      </c>
      <c r="C183" s="28" t="str">
        <f t="shared" si="47"/>
        <v>1440011|407</v>
      </c>
      <c r="D183" s="10">
        <v>1441</v>
      </c>
      <c r="E183" s="10">
        <v>1440011</v>
      </c>
      <c r="F183" s="36" t="str">
        <f t="shared" si="48"/>
        <v>204/2025</v>
      </c>
      <c r="G183" s="10">
        <v>204</v>
      </c>
      <c r="H183" s="10">
        <v>2025</v>
      </c>
      <c r="I183" s="36" t="str">
        <f t="shared" si="49"/>
        <v>10.1</v>
      </c>
      <c r="J183" s="10">
        <v>10</v>
      </c>
      <c r="K183" s="10">
        <v>1</v>
      </c>
      <c r="L183" s="10">
        <v>16636540000104</v>
      </c>
      <c r="M183" s="11" t="s">
        <v>195</v>
      </c>
      <c r="N183" s="10">
        <v>4003</v>
      </c>
      <c r="O183" s="11" t="s">
        <v>196</v>
      </c>
      <c r="P183" s="9">
        <v>46048</v>
      </c>
      <c r="Q183" s="10">
        <v>2</v>
      </c>
      <c r="R183" s="3">
        <v>37178</v>
      </c>
      <c r="S183" s="3">
        <v>0</v>
      </c>
      <c r="T183" s="3">
        <v>0</v>
      </c>
      <c r="U183" s="33">
        <f t="shared" si="50"/>
        <v>37178</v>
      </c>
      <c r="V183" s="9">
        <f>IF(X183&lt;&gt;"Liquidação Cancelada",VLOOKUP(B183,'BASE DE DADOS OPS'!$B$4:$P$9650,10,FALSE),"Liquidação Cancelada")</f>
        <v>46048</v>
      </c>
      <c r="W183" s="13">
        <f t="shared" si="51"/>
        <v>0</v>
      </c>
      <c r="X183" s="10">
        <v>407</v>
      </c>
      <c r="Y183" s="4">
        <f>IF(X183&lt;&gt;"Liquidação Cancelada",VLOOKUP(B183,'BASE DE DADOS OPS'!$B$5:$P$9635,12,FALSE),"Liquidação Cancelada")</f>
        <v>37178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37178</v>
      </c>
      <c r="AB183" s="4">
        <f t="shared" si="52"/>
        <v>37178</v>
      </c>
      <c r="AC183" s="3">
        <f t="shared" si="53"/>
        <v>0</v>
      </c>
      <c r="AD183" s="29"/>
    </row>
    <row r="184" spans="1:30" s="23" customFormat="1" ht="24.95" customHeight="1">
      <c r="A184" s="23" t="str">
        <f t="shared" si="45"/>
        <v>1441|1440005|139|2025|14234924000167|3099|5818,48</v>
      </c>
      <c r="B184" s="23" t="str">
        <f t="shared" si="46"/>
        <v>1441|1440005|139|2025|14</v>
      </c>
      <c r="C184" s="28" t="str">
        <f t="shared" si="47"/>
        <v>1440005|14</v>
      </c>
      <c r="D184" s="10">
        <v>1441</v>
      </c>
      <c r="E184" s="10">
        <v>1440005</v>
      </c>
      <c r="F184" s="36" t="str">
        <f t="shared" si="48"/>
        <v>139/2025</v>
      </c>
      <c r="G184" s="10">
        <v>139</v>
      </c>
      <c r="H184" s="10">
        <v>2025</v>
      </c>
      <c r="I184" s="36" t="str">
        <f t="shared" si="49"/>
        <v>10.1</v>
      </c>
      <c r="J184" s="10">
        <v>10</v>
      </c>
      <c r="K184" s="10">
        <v>1</v>
      </c>
      <c r="L184" s="10">
        <v>14234924000167</v>
      </c>
      <c r="M184" s="11" t="s">
        <v>356</v>
      </c>
      <c r="N184" s="10">
        <v>3099</v>
      </c>
      <c r="O184" s="11" t="s">
        <v>12</v>
      </c>
      <c r="P184" s="9">
        <v>46049</v>
      </c>
      <c r="Q184" s="10">
        <v>1</v>
      </c>
      <c r="R184" s="3">
        <v>5818.48</v>
      </c>
      <c r="S184" s="3">
        <v>0</v>
      </c>
      <c r="T184" s="3">
        <v>0</v>
      </c>
      <c r="U184" s="33">
        <f t="shared" si="50"/>
        <v>5818.48</v>
      </c>
      <c r="V184" s="9">
        <f>IF(X184&lt;&gt;"Liquidação Cancelada",VLOOKUP(B184,'BASE DE DADOS OPS'!$B$4:$P$9650,10,FALSE),"Liquidação Cancelada")</f>
        <v>46050</v>
      </c>
      <c r="W184" s="13">
        <f t="shared" si="51"/>
        <v>1</v>
      </c>
      <c r="X184" s="10">
        <f>VLOOKUP(A184,'BASE DE DADOS OPS'!$A$4:$P$9650,12,FALSE)</f>
        <v>14</v>
      </c>
      <c r="Y184" s="4">
        <f>IF(X184&lt;&gt;"Liquidação Cancelada",VLOOKUP(B184,'BASE DE DADOS OPS'!$B$5:$P$9635,12,FALSE),"Liquidação Cancelada")</f>
        <v>5818.48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5818.48</v>
      </c>
      <c r="AB184" s="4">
        <f t="shared" si="52"/>
        <v>5818.48</v>
      </c>
      <c r="AC184" s="3">
        <f t="shared" si="53"/>
        <v>0</v>
      </c>
      <c r="AD184" s="29"/>
    </row>
    <row r="185" spans="1:30" s="23" customFormat="1" ht="24.95" customHeight="1">
      <c r="A185" s="23" t="str">
        <f t="shared" si="45"/>
        <v>1441|1440011|178|2025|34028316001509|3915|24,18</v>
      </c>
      <c r="B185" s="23" t="str">
        <f t="shared" si="46"/>
        <v>1441|1440011|178|2025|42</v>
      </c>
      <c r="C185" s="28" t="str">
        <f t="shared" si="47"/>
        <v>1440011|42</v>
      </c>
      <c r="D185" s="10">
        <v>1441</v>
      </c>
      <c r="E185" s="10">
        <v>1440011</v>
      </c>
      <c r="F185" s="36" t="str">
        <f t="shared" si="48"/>
        <v>178/2025</v>
      </c>
      <c r="G185" s="10">
        <v>178</v>
      </c>
      <c r="H185" s="10">
        <v>2025</v>
      </c>
      <c r="I185" s="36" t="str">
        <f t="shared" si="49"/>
        <v>10.1</v>
      </c>
      <c r="J185" s="10">
        <v>10</v>
      </c>
      <c r="K185" s="10">
        <v>1</v>
      </c>
      <c r="L185" s="10">
        <v>34028316001509</v>
      </c>
      <c r="M185" s="11" t="s">
        <v>72</v>
      </c>
      <c r="N185" s="10">
        <v>3915</v>
      </c>
      <c r="O185" s="11" t="s">
        <v>401</v>
      </c>
      <c r="P185" s="9">
        <v>46049</v>
      </c>
      <c r="Q185" s="10">
        <v>1</v>
      </c>
      <c r="R185" s="3">
        <v>24.18</v>
      </c>
      <c r="S185" s="3">
        <v>0</v>
      </c>
      <c r="T185" s="3">
        <v>0</v>
      </c>
      <c r="U185" s="33">
        <f t="shared" si="50"/>
        <v>24.18</v>
      </c>
      <c r="V185" s="9">
        <f>IF(X185&lt;&gt;"Liquidação Cancelada",VLOOKUP(B185,'BASE DE DADOS OPS'!$B$4:$P$9650,10,FALSE),"Liquidação Cancelada")</f>
        <v>46050</v>
      </c>
      <c r="W185" s="13">
        <f t="shared" si="51"/>
        <v>1</v>
      </c>
      <c r="X185" s="10">
        <f>VLOOKUP(A185,'BASE DE DADOS OPS'!$A$4:$P$9650,12,FALSE)</f>
        <v>42</v>
      </c>
      <c r="Y185" s="4">
        <f>IF(X185&lt;&gt;"Liquidação Cancelada",VLOOKUP(B185,'BASE DE DADOS OPS'!$B$5:$P$9635,12,FALSE),"Liquidação Cancelada")</f>
        <v>24.18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24.18</v>
      </c>
      <c r="AB185" s="4">
        <f t="shared" si="52"/>
        <v>24.18</v>
      </c>
      <c r="AC185" s="3">
        <f t="shared" si="53"/>
        <v>0</v>
      </c>
      <c r="AD185" s="29"/>
    </row>
    <row r="186" spans="1:30" s="23" customFormat="1" ht="24.95" customHeight="1">
      <c r="A186" s="23" t="str">
        <f t="shared" si="45"/>
        <v>1441|1440011|178|2025|34028316001509|3915|30874,82</v>
      </c>
      <c r="B186" s="23" t="str">
        <f t="shared" si="46"/>
        <v>1441|1440011|178|2025|41</v>
      </c>
      <c r="C186" s="28" t="str">
        <f t="shared" si="47"/>
        <v>1440011|41</v>
      </c>
      <c r="D186" s="10">
        <v>1441</v>
      </c>
      <c r="E186" s="10">
        <v>1440011</v>
      </c>
      <c r="F186" s="36" t="str">
        <f t="shared" si="48"/>
        <v>178/2025</v>
      </c>
      <c r="G186" s="10">
        <v>178</v>
      </c>
      <c r="H186" s="10">
        <v>2025</v>
      </c>
      <c r="I186" s="36" t="str">
        <f t="shared" si="49"/>
        <v>10.1</v>
      </c>
      <c r="J186" s="10">
        <v>10</v>
      </c>
      <c r="K186" s="10">
        <v>1</v>
      </c>
      <c r="L186" s="10">
        <v>34028316001509</v>
      </c>
      <c r="M186" s="11" t="s">
        <v>72</v>
      </c>
      <c r="N186" s="10">
        <v>3915</v>
      </c>
      <c r="O186" s="11" t="s">
        <v>401</v>
      </c>
      <c r="P186" s="9">
        <v>46049</v>
      </c>
      <c r="Q186" s="10">
        <v>2</v>
      </c>
      <c r="R186" s="3">
        <v>30874.82</v>
      </c>
      <c r="S186" s="3">
        <v>0</v>
      </c>
      <c r="T186" s="3">
        <v>0</v>
      </c>
      <c r="U186" s="33">
        <f t="shared" si="50"/>
        <v>30874.82</v>
      </c>
      <c r="V186" s="9">
        <f>IF(X186&lt;&gt;"Liquidação Cancelada",VLOOKUP(B186,'BASE DE DADOS OPS'!$B$4:$P$9650,10,FALSE),"Liquidação Cancelada")</f>
        <v>46050</v>
      </c>
      <c r="W186" s="13">
        <f t="shared" si="51"/>
        <v>1</v>
      </c>
      <c r="X186" s="10">
        <f>VLOOKUP(A186,'BASE DE DADOS OPS'!$A$4:$P$9650,12,FALSE)</f>
        <v>41</v>
      </c>
      <c r="Y186" s="4">
        <f>IF(X186&lt;&gt;"Liquidação Cancelada",VLOOKUP(B186,'BASE DE DADOS OPS'!$B$5:$P$9635,12,FALSE),"Liquidação Cancelada")</f>
        <v>30874.82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30874.82</v>
      </c>
      <c r="AB186" s="4">
        <f t="shared" si="52"/>
        <v>30874.82</v>
      </c>
      <c r="AC186" s="3">
        <f t="shared" si="53"/>
        <v>0</v>
      </c>
      <c r="AD186" s="29"/>
    </row>
    <row r="187" spans="1:30" s="23" customFormat="1" ht="24.95" customHeight="1">
      <c r="A187" s="23" t="str">
        <f t="shared" si="45"/>
        <v>1441|1440011|201|2025|7346326000114|4002|265622,72</v>
      </c>
      <c r="B187" s="23" t="str">
        <f t="shared" si="46"/>
        <v>1441|1440011|201|2025|469</v>
      </c>
      <c r="C187" s="28" t="str">
        <f t="shared" si="47"/>
        <v>1440011|469</v>
      </c>
      <c r="D187" s="10">
        <v>1441</v>
      </c>
      <c r="E187" s="10">
        <v>1440011</v>
      </c>
      <c r="F187" s="36" t="str">
        <f t="shared" si="48"/>
        <v>201/2025</v>
      </c>
      <c r="G187" s="10">
        <v>201</v>
      </c>
      <c r="H187" s="10">
        <v>2025</v>
      </c>
      <c r="I187" s="36" t="str">
        <f t="shared" si="49"/>
        <v>10.1</v>
      </c>
      <c r="J187" s="10">
        <v>10</v>
      </c>
      <c r="K187" s="10">
        <v>1</v>
      </c>
      <c r="L187" s="10">
        <v>7346326000114</v>
      </c>
      <c r="M187" s="11" t="s">
        <v>403</v>
      </c>
      <c r="N187" s="10">
        <v>4002</v>
      </c>
      <c r="O187" s="11" t="s">
        <v>82</v>
      </c>
      <c r="P187" s="9">
        <v>46049</v>
      </c>
      <c r="Q187" s="10">
        <v>1</v>
      </c>
      <c r="R187" s="3">
        <v>265622.71999999997</v>
      </c>
      <c r="S187" s="3">
        <v>0</v>
      </c>
      <c r="T187" s="3">
        <v>0</v>
      </c>
      <c r="U187" s="33">
        <f t="shared" si="50"/>
        <v>265622.71999999997</v>
      </c>
      <c r="V187" s="9">
        <f>IF(X187&lt;&gt;"Liquidação Cancelada",VLOOKUP(B187,'BASE DE DADOS OPS'!$B$4:$P$9650,10,FALSE),"Liquidação Cancelada")</f>
        <v>46050</v>
      </c>
      <c r="W187" s="13">
        <f t="shared" si="51"/>
        <v>1</v>
      </c>
      <c r="X187" s="10">
        <f>VLOOKUP(A187,'BASE DE DADOS OPS'!$A$4:$P$9650,12,FALSE)</f>
        <v>469</v>
      </c>
      <c r="Y187" s="4">
        <f>IF(X187&lt;&gt;"Liquidação Cancelada",VLOOKUP(B187,'BASE DE DADOS OPS'!$B$5:$P$9635,12,FALSE),"Liquidação Cancelada")</f>
        <v>265622.71999999997</v>
      </c>
      <c r="Z187" s="4">
        <f>IF(X187&lt;&gt;"Liquidação Cancelada",VLOOKUP(B187,'BASE DE DADOS OPS'!$B$5:$P$9635,14,FALSE),"Liquidação Cancelada")</f>
        <v>12749.89</v>
      </c>
      <c r="AA187" s="4">
        <f>IF(X187&lt;&gt;"Liquidação Cancelada",VLOOKUP(B187,'BASE DE DADOS OPS'!$B$5:$P$9635,13,FALSE),"Liquidação Cancelada")</f>
        <v>252872.83</v>
      </c>
      <c r="AB187" s="4">
        <f t="shared" si="52"/>
        <v>252872.82999999996</v>
      </c>
      <c r="AC187" s="3">
        <f t="shared" si="53"/>
        <v>2.9103830456733704E-11</v>
      </c>
      <c r="AD187" s="29"/>
    </row>
    <row r="188" spans="1:30" s="23" customFormat="1" ht="24.95" customHeight="1">
      <c r="A188" s="23" t="str">
        <f t="shared" si="45"/>
        <v>1441|1440011|203|2025|16636540000104|4003|8051</v>
      </c>
      <c r="B188" s="23" t="str">
        <f t="shared" si="46"/>
        <v>1441|1440011|203|2025|473</v>
      </c>
      <c r="C188" s="28" t="str">
        <f t="shared" si="47"/>
        <v>1440011|473</v>
      </c>
      <c r="D188" s="10">
        <v>1441</v>
      </c>
      <c r="E188" s="10">
        <v>1440011</v>
      </c>
      <c r="F188" s="36" t="str">
        <f t="shared" si="48"/>
        <v>203/2025</v>
      </c>
      <c r="G188" s="10">
        <v>203</v>
      </c>
      <c r="H188" s="10">
        <v>2025</v>
      </c>
      <c r="I188" s="36" t="str">
        <f t="shared" si="49"/>
        <v>10.1</v>
      </c>
      <c r="J188" s="10">
        <v>10</v>
      </c>
      <c r="K188" s="10">
        <v>1</v>
      </c>
      <c r="L188" s="10">
        <v>16636540000104</v>
      </c>
      <c r="M188" s="11" t="s">
        <v>195</v>
      </c>
      <c r="N188" s="10">
        <v>4003</v>
      </c>
      <c r="O188" s="11" t="s">
        <v>196</v>
      </c>
      <c r="P188" s="9">
        <v>46049</v>
      </c>
      <c r="Q188" s="10">
        <v>2</v>
      </c>
      <c r="R188" s="3">
        <v>8051</v>
      </c>
      <c r="S188" s="3">
        <v>0</v>
      </c>
      <c r="T188" s="3">
        <v>0</v>
      </c>
      <c r="U188" s="33">
        <f t="shared" si="50"/>
        <v>8051</v>
      </c>
      <c r="V188" s="9">
        <f>IF(X188&lt;&gt;"Liquidação Cancelada",VLOOKUP(B188,'BASE DE DADOS OPS'!$B$4:$P$9650,10,FALSE),"Liquidação Cancelada")</f>
        <v>46050</v>
      </c>
      <c r="W188" s="13">
        <f t="shared" si="51"/>
        <v>1</v>
      </c>
      <c r="X188" s="10">
        <v>473</v>
      </c>
      <c r="Y188" s="4">
        <f>IF(X188&lt;&gt;"Liquidação Cancelada",VLOOKUP(B188,'BASE DE DADOS OPS'!$B$5:$P$9635,12,FALSE),"Liquidação Cancelada")</f>
        <v>8051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8051</v>
      </c>
      <c r="AB188" s="4">
        <f t="shared" si="52"/>
        <v>8051</v>
      </c>
      <c r="AC188" s="3">
        <f t="shared" si="53"/>
        <v>0</v>
      </c>
      <c r="AD188" s="29"/>
    </row>
    <row r="189" spans="1:30" s="23" customFormat="1" ht="24.95" customHeight="1">
      <c r="A189" s="23" t="str">
        <f t="shared" si="45"/>
        <v>1441|1440011|329|2025|16636540000104|4003|423</v>
      </c>
      <c r="B189" s="23" t="str">
        <f t="shared" si="46"/>
        <v>1441|1440011|329|2025|472</v>
      </c>
      <c r="C189" s="28" t="str">
        <f t="shared" si="47"/>
        <v>1440011|472</v>
      </c>
      <c r="D189" s="10">
        <v>1441</v>
      </c>
      <c r="E189" s="10">
        <v>1440011</v>
      </c>
      <c r="F189" s="36" t="str">
        <f t="shared" si="48"/>
        <v>329/2025</v>
      </c>
      <c r="G189" s="10">
        <v>329</v>
      </c>
      <c r="H189" s="10">
        <v>2025</v>
      </c>
      <c r="I189" s="36" t="str">
        <f t="shared" si="49"/>
        <v>10.1</v>
      </c>
      <c r="J189" s="10">
        <v>10</v>
      </c>
      <c r="K189" s="10">
        <v>1</v>
      </c>
      <c r="L189" s="10">
        <v>16636540000104</v>
      </c>
      <c r="M189" s="11" t="s">
        <v>195</v>
      </c>
      <c r="N189" s="10">
        <v>4003</v>
      </c>
      <c r="O189" s="11" t="s">
        <v>196</v>
      </c>
      <c r="P189" s="9">
        <v>46049</v>
      </c>
      <c r="Q189" s="10">
        <v>2</v>
      </c>
      <c r="R189" s="3">
        <v>423</v>
      </c>
      <c r="S189" s="3">
        <v>0</v>
      </c>
      <c r="T189" s="3">
        <v>0</v>
      </c>
      <c r="U189" s="33">
        <f t="shared" si="50"/>
        <v>423</v>
      </c>
      <c r="V189" s="9">
        <f>IF(X189&lt;&gt;"Liquidação Cancelada",VLOOKUP(B189,'BASE DE DADOS OPS'!$B$4:$P$9650,10,FALSE),"Liquidação Cancelada")</f>
        <v>46050</v>
      </c>
      <c r="W189" s="13">
        <f t="shared" si="51"/>
        <v>1</v>
      </c>
      <c r="X189" s="10">
        <v>472</v>
      </c>
      <c r="Y189" s="4">
        <f>IF(X189&lt;&gt;"Liquidação Cancelada",VLOOKUP(B189,'BASE DE DADOS OPS'!$B$5:$P$9635,12,FALSE),"Liquidação Cancelada")</f>
        <v>423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423</v>
      </c>
      <c r="AB189" s="4">
        <f t="shared" si="52"/>
        <v>423</v>
      </c>
      <c r="AC189" s="3">
        <f t="shared" si="53"/>
        <v>0</v>
      </c>
      <c r="AD189" s="29"/>
    </row>
    <row r="190" spans="1:30" s="23" customFormat="1" ht="24.95" customHeight="1">
      <c r="A190" s="23" t="str">
        <f t="shared" si="45"/>
        <v>1441|1440011|410|2025|17328595000101|3917|27314</v>
      </c>
      <c r="B190" s="23" t="str">
        <f t="shared" si="46"/>
        <v>1441|1440011|410|2025|465</v>
      </c>
      <c r="C190" s="28" t="str">
        <f t="shared" si="47"/>
        <v>1440011|465</v>
      </c>
      <c r="D190" s="10">
        <v>1441</v>
      </c>
      <c r="E190" s="10">
        <v>1440011</v>
      </c>
      <c r="F190" s="36" t="str">
        <f t="shared" si="48"/>
        <v>410/2025</v>
      </c>
      <c r="G190" s="10">
        <v>410</v>
      </c>
      <c r="H190" s="10">
        <v>2025</v>
      </c>
      <c r="I190" s="36" t="str">
        <f t="shared" si="49"/>
        <v>10.1</v>
      </c>
      <c r="J190" s="10">
        <v>10</v>
      </c>
      <c r="K190" s="10">
        <v>1</v>
      </c>
      <c r="L190" s="10">
        <v>17328595000101</v>
      </c>
      <c r="M190" s="11" t="s">
        <v>405</v>
      </c>
      <c r="N190" s="10">
        <v>3917</v>
      </c>
      <c r="O190" s="11" t="s">
        <v>406</v>
      </c>
      <c r="P190" s="9">
        <v>46049</v>
      </c>
      <c r="Q190" s="10">
        <v>1</v>
      </c>
      <c r="R190" s="3">
        <v>27314</v>
      </c>
      <c r="S190" s="3">
        <v>0</v>
      </c>
      <c r="T190" s="3">
        <v>0</v>
      </c>
      <c r="U190" s="33">
        <f t="shared" si="50"/>
        <v>27314</v>
      </c>
      <c r="V190" s="9">
        <f>IF(X190&lt;&gt;"Liquidação Cancelada",VLOOKUP(B190,'BASE DE DADOS OPS'!$B$4:$P$9650,10,FALSE),"Liquidação Cancelada")</f>
        <v>46050</v>
      </c>
      <c r="W190" s="13">
        <f t="shared" si="51"/>
        <v>1</v>
      </c>
      <c r="X190" s="10">
        <f>VLOOKUP(A190,'BASE DE DADOS OPS'!$A$4:$P$9650,12,FALSE)</f>
        <v>465</v>
      </c>
      <c r="Y190" s="4">
        <f>IF(X190&lt;&gt;"Liquidação Cancelada",VLOOKUP(B190,'BASE DE DADOS OPS'!$B$5:$P$9635,12,FALSE),"Liquidação Cancelada")</f>
        <v>27314</v>
      </c>
      <c r="Z190" s="4">
        <f>IF(X190&lt;&gt;"Liquidação Cancelada",VLOOKUP(B190,'BASE DE DADOS OPS'!$B$5:$P$9635,14,FALSE),"Liquidação Cancelada")</f>
        <v>1311.07</v>
      </c>
      <c r="AA190" s="4">
        <f>IF(X190&lt;&gt;"Liquidação Cancelada",VLOOKUP(B190,'BASE DE DADOS OPS'!$B$5:$P$9635,13,FALSE),"Liquidação Cancelada")</f>
        <v>26002.93</v>
      </c>
      <c r="AB190" s="4">
        <f t="shared" si="52"/>
        <v>26002.93</v>
      </c>
      <c r="AC190" s="3">
        <f t="shared" si="53"/>
        <v>0</v>
      </c>
      <c r="AD190" s="29"/>
    </row>
    <row r="191" spans="1:30" s="23" customFormat="1" ht="24.95" customHeight="1">
      <c r="A191" s="23" t="str">
        <f t="shared" si="45"/>
        <v>1441|1440005|130|2025|7789113000167|5207|373302</v>
      </c>
      <c r="B191" s="23" t="str">
        <f t="shared" si="46"/>
        <v>1441|1440005|130|2025|15</v>
      </c>
      <c r="C191" s="28" t="str">
        <f t="shared" si="47"/>
        <v>1440005|15</v>
      </c>
      <c r="D191" s="10">
        <v>1441</v>
      </c>
      <c r="E191" s="10">
        <v>1440005</v>
      </c>
      <c r="F191" s="36" t="str">
        <f t="shared" si="48"/>
        <v>130/2025</v>
      </c>
      <c r="G191" s="10">
        <v>130</v>
      </c>
      <c r="H191" s="10">
        <v>2025</v>
      </c>
      <c r="I191" s="36" t="str">
        <f t="shared" si="49"/>
        <v>10.1</v>
      </c>
      <c r="J191" s="10">
        <v>10</v>
      </c>
      <c r="K191" s="10">
        <v>1</v>
      </c>
      <c r="L191" s="10">
        <v>7789113000167</v>
      </c>
      <c r="M191" s="11" t="s">
        <v>229</v>
      </c>
      <c r="N191" s="10">
        <v>5207</v>
      </c>
      <c r="O191" s="11" t="s">
        <v>407</v>
      </c>
      <c r="P191" s="9">
        <v>46050</v>
      </c>
      <c r="Q191" s="10">
        <v>1</v>
      </c>
      <c r="R191" s="3">
        <v>373302</v>
      </c>
      <c r="S191" s="3">
        <v>0</v>
      </c>
      <c r="T191" s="3">
        <v>0</v>
      </c>
      <c r="U191" s="33">
        <f t="shared" si="50"/>
        <v>373302</v>
      </c>
      <c r="V191" s="9">
        <f>IF(X191&lt;&gt;"Liquidação Cancelada",VLOOKUP(B191,'BASE DE DADOS OPS'!$B$4:$P$9650,10,FALSE),"Liquidação Cancelada")</f>
        <v>46051</v>
      </c>
      <c r="W191" s="13">
        <f t="shared" si="51"/>
        <v>1</v>
      </c>
      <c r="X191" s="10">
        <f>VLOOKUP(A191,'BASE DE DADOS OPS'!$A$4:$P$9650,12,FALSE)</f>
        <v>15</v>
      </c>
      <c r="Y191" s="4">
        <f>IF(X191&lt;&gt;"Liquidação Cancelada",VLOOKUP(B191,'BASE DE DADOS OPS'!$B$5:$P$9635,12,FALSE),"Liquidação Cancelada")</f>
        <v>373302</v>
      </c>
      <c r="Z191" s="4">
        <f>IF(X191&lt;&gt;"Liquidação Cancelada",VLOOKUP(B191,'BASE DE DADOS OPS'!$B$5:$P$9635,14,FALSE),"Liquidação Cancelada")</f>
        <v>4479.63</v>
      </c>
      <c r="AA191" s="4">
        <f>IF(X191&lt;&gt;"Liquidação Cancelada",VLOOKUP(B191,'BASE DE DADOS OPS'!$B$5:$P$9635,13,FALSE),"Liquidação Cancelada")</f>
        <v>368822.37</v>
      </c>
      <c r="AB191" s="4">
        <f t="shared" si="52"/>
        <v>368822.37</v>
      </c>
      <c r="AC191" s="3">
        <f t="shared" si="53"/>
        <v>0</v>
      </c>
      <c r="AD191" s="29"/>
    </row>
    <row r="192" spans="1:30" s="23" customFormat="1" ht="24.95" customHeight="1">
      <c r="A192" s="23" t="str">
        <f t="shared" si="45"/>
        <v>1441|1440005|174|2025|38588648000101|3016|1060</v>
      </c>
      <c r="B192" s="23" t="str">
        <f t="shared" si="46"/>
        <v>1441|1440005|174|2025|17</v>
      </c>
      <c r="C192" s="28" t="str">
        <f t="shared" si="47"/>
        <v>1440005|17</v>
      </c>
      <c r="D192" s="10">
        <v>1441</v>
      </c>
      <c r="E192" s="10">
        <v>1440005</v>
      </c>
      <c r="F192" s="36" t="str">
        <f t="shared" si="48"/>
        <v>174/2025</v>
      </c>
      <c r="G192" s="10">
        <v>174</v>
      </c>
      <c r="H192" s="10">
        <v>2025</v>
      </c>
      <c r="I192" s="36" t="str">
        <f t="shared" si="49"/>
        <v>10.1</v>
      </c>
      <c r="J192" s="10">
        <v>10</v>
      </c>
      <c r="K192" s="10">
        <v>1</v>
      </c>
      <c r="L192" s="10">
        <v>38588648000101</v>
      </c>
      <c r="M192" s="11" t="s">
        <v>409</v>
      </c>
      <c r="N192" s="10">
        <v>3016</v>
      </c>
      <c r="O192" s="11" t="s">
        <v>410</v>
      </c>
      <c r="P192" s="9">
        <v>46050</v>
      </c>
      <c r="Q192" s="10">
        <v>1</v>
      </c>
      <c r="R192" s="3">
        <v>1060</v>
      </c>
      <c r="S192" s="3">
        <v>0</v>
      </c>
      <c r="T192" s="3">
        <v>0</v>
      </c>
      <c r="U192" s="33">
        <f t="shared" si="50"/>
        <v>1060</v>
      </c>
      <c r="V192" s="9">
        <f>IF(X192&lt;&gt;"Liquidação Cancelada",VLOOKUP(B192,'BASE DE DADOS OPS'!$B$4:$P$9650,10,FALSE),"Liquidação Cancelada")</f>
        <v>46051</v>
      </c>
      <c r="W192" s="13">
        <f t="shared" si="51"/>
        <v>1</v>
      </c>
      <c r="X192" s="10">
        <f>VLOOKUP(A192,'BASE DE DADOS OPS'!$A$4:$P$9650,12,FALSE)</f>
        <v>17</v>
      </c>
      <c r="Y192" s="4">
        <f>IF(X192&lt;&gt;"Liquidação Cancelada",VLOOKUP(B192,'BASE DE DADOS OPS'!$B$5:$P$9635,12,FALSE),"Liquidação Cancelada")</f>
        <v>1060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1060</v>
      </c>
      <c r="AB192" s="4">
        <f t="shared" si="52"/>
        <v>1060</v>
      </c>
      <c r="AC192" s="3">
        <f t="shared" si="53"/>
        <v>0</v>
      </c>
      <c r="AD192" s="29"/>
    </row>
    <row r="193" spans="1:30" s="23" customFormat="1" ht="24.95" customHeight="1">
      <c r="A193" s="23" t="str">
        <f t="shared" si="45"/>
        <v>1441|1440005|175|2025|38588648000101|3015|2520</v>
      </c>
      <c r="B193" s="23" t="str">
        <f t="shared" si="46"/>
        <v>1441|1440005|175|2025|16</v>
      </c>
      <c r="C193" s="28" t="str">
        <f t="shared" si="47"/>
        <v>1440005|16</v>
      </c>
      <c r="D193" s="10">
        <v>1441</v>
      </c>
      <c r="E193" s="10">
        <v>1440005</v>
      </c>
      <c r="F193" s="36" t="str">
        <f t="shared" si="48"/>
        <v>175/2025</v>
      </c>
      <c r="G193" s="10">
        <v>175</v>
      </c>
      <c r="H193" s="10">
        <v>2025</v>
      </c>
      <c r="I193" s="36" t="str">
        <f t="shared" si="49"/>
        <v>10.1</v>
      </c>
      <c r="J193" s="10">
        <v>10</v>
      </c>
      <c r="K193" s="10">
        <v>1</v>
      </c>
      <c r="L193" s="10">
        <v>38588648000101</v>
      </c>
      <c r="M193" s="11" t="s">
        <v>409</v>
      </c>
      <c r="N193" s="10">
        <v>3015</v>
      </c>
      <c r="O193" s="11" t="s">
        <v>411</v>
      </c>
      <c r="P193" s="9">
        <v>46050</v>
      </c>
      <c r="Q193" s="10">
        <v>1</v>
      </c>
      <c r="R193" s="3">
        <v>2520</v>
      </c>
      <c r="S193" s="3">
        <v>0</v>
      </c>
      <c r="T193" s="3">
        <v>0</v>
      </c>
      <c r="U193" s="33">
        <f t="shared" si="50"/>
        <v>2520</v>
      </c>
      <c r="V193" s="9">
        <f>IF(X193&lt;&gt;"Liquidação Cancelada",VLOOKUP(B193,'BASE DE DADOS OPS'!$B$4:$P$9650,10,FALSE),"Liquidação Cancelada")</f>
        <v>46051</v>
      </c>
      <c r="W193" s="13">
        <f t="shared" si="51"/>
        <v>1</v>
      </c>
      <c r="X193" s="10">
        <f>VLOOKUP(A193,'BASE DE DADOS OPS'!$A$4:$P$9650,12,FALSE)</f>
        <v>16</v>
      </c>
      <c r="Y193" s="4">
        <f>IF(X193&lt;&gt;"Liquidação Cancelada",VLOOKUP(B193,'BASE DE DADOS OPS'!$B$5:$P$9635,12,FALSE),"Liquidação Cancelada")</f>
        <v>2520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2520</v>
      </c>
      <c r="AB193" s="4">
        <f t="shared" si="52"/>
        <v>2520</v>
      </c>
      <c r="AC193" s="3">
        <f t="shared" si="53"/>
        <v>0</v>
      </c>
      <c r="AD193" s="29"/>
    </row>
    <row r="194" spans="1:30" s="23" customFormat="1" ht="24.95" customHeight="1">
      <c r="A194" s="23" t="str">
        <f t="shared" si="45"/>
        <v>1441|1440005|21|2025|29126669000106|3010|752</v>
      </c>
      <c r="B194" s="23" t="str">
        <f t="shared" si="46"/>
        <v>1441|1440005|21|2025|18</v>
      </c>
      <c r="C194" s="28" t="str">
        <f t="shared" si="47"/>
        <v>1440005|18</v>
      </c>
      <c r="D194" s="10">
        <v>1441</v>
      </c>
      <c r="E194" s="10">
        <v>1440005</v>
      </c>
      <c r="F194" s="36" t="str">
        <f t="shared" si="48"/>
        <v>21/2025</v>
      </c>
      <c r="G194" s="10">
        <v>21</v>
      </c>
      <c r="H194" s="10">
        <v>2025</v>
      </c>
      <c r="I194" s="36" t="str">
        <f t="shared" si="49"/>
        <v>10.1</v>
      </c>
      <c r="J194" s="10">
        <v>10</v>
      </c>
      <c r="K194" s="10">
        <v>1</v>
      </c>
      <c r="L194" s="10">
        <v>29126669000106</v>
      </c>
      <c r="M194" s="11" t="s">
        <v>413</v>
      </c>
      <c r="N194" s="10">
        <v>3010</v>
      </c>
      <c r="O194" s="11" t="s">
        <v>6</v>
      </c>
      <c r="P194" s="9">
        <v>46051</v>
      </c>
      <c r="Q194" s="10">
        <v>1</v>
      </c>
      <c r="R194" s="3">
        <v>752</v>
      </c>
      <c r="S194" s="3">
        <v>0</v>
      </c>
      <c r="T194" s="3">
        <v>0</v>
      </c>
      <c r="U194" s="33">
        <f t="shared" si="50"/>
        <v>752</v>
      </c>
      <c r="V194" s="9">
        <f>IF(X194&lt;&gt;"Liquidação Cancelada",VLOOKUP(B194,'BASE DE DADOS OPS'!$B$4:$P$9650,10,FALSE),"Liquidação Cancelada")</f>
        <v>46052</v>
      </c>
      <c r="W194" s="13">
        <f t="shared" si="51"/>
        <v>1</v>
      </c>
      <c r="X194" s="10">
        <f>VLOOKUP(A194,'BASE DE DADOS OPS'!$A$4:$P$9650,12,FALSE)</f>
        <v>18</v>
      </c>
      <c r="Y194" s="4">
        <f>IF(X194&lt;&gt;"Liquidação Cancelada",VLOOKUP(B194,'BASE DE DADOS OPS'!$B$5:$P$9635,12,FALSE),"Liquidação Cancelada")</f>
        <v>752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752</v>
      </c>
      <c r="AB194" s="4">
        <f t="shared" si="52"/>
        <v>752</v>
      </c>
      <c r="AC194" s="3">
        <f t="shared" si="53"/>
        <v>0</v>
      </c>
      <c r="AD194" s="29"/>
    </row>
    <row r="195" spans="1:30" s="23" customFormat="1" ht="24.95" customHeight="1">
      <c r="A195" s="23" t="str">
        <f t="shared" si="45"/>
        <v>1441|1440005|176|2025|38588648000101|5207|220</v>
      </c>
      <c r="B195" s="23" t="str">
        <f t="shared" si="46"/>
        <v>1441|1440005|176|2025|19</v>
      </c>
      <c r="C195" s="28" t="str">
        <f t="shared" si="47"/>
        <v>1440005|19</v>
      </c>
      <c r="D195" s="10">
        <v>1441</v>
      </c>
      <c r="E195" s="10">
        <v>1440005</v>
      </c>
      <c r="F195" s="36" t="str">
        <f t="shared" si="48"/>
        <v>176/2025</v>
      </c>
      <c r="G195" s="10">
        <v>176</v>
      </c>
      <c r="H195" s="10">
        <v>2025</v>
      </c>
      <c r="I195" s="36" t="str">
        <f t="shared" si="49"/>
        <v>10.1</v>
      </c>
      <c r="J195" s="10">
        <v>10</v>
      </c>
      <c r="K195" s="10">
        <v>1</v>
      </c>
      <c r="L195" s="10">
        <v>38588648000101</v>
      </c>
      <c r="M195" s="11" t="s">
        <v>409</v>
      </c>
      <c r="N195" s="10">
        <v>5207</v>
      </c>
      <c r="O195" s="11" t="s">
        <v>407</v>
      </c>
      <c r="P195" s="9">
        <v>46051</v>
      </c>
      <c r="Q195" s="10">
        <v>1</v>
      </c>
      <c r="R195" s="3">
        <v>220</v>
      </c>
      <c r="S195" s="3">
        <v>0</v>
      </c>
      <c r="T195" s="3">
        <v>0</v>
      </c>
      <c r="U195" s="33">
        <f t="shared" si="50"/>
        <v>220</v>
      </c>
      <c r="V195" s="9">
        <f>IF(X195&lt;&gt;"Liquidação Cancelada",VLOOKUP(B195,'BASE DE DADOS OPS'!$B$4:$P$9650,10,FALSE),"Liquidação Cancelada")</f>
        <v>46052</v>
      </c>
      <c r="W195" s="13">
        <f t="shared" si="51"/>
        <v>1</v>
      </c>
      <c r="X195" s="10">
        <f>VLOOKUP(A195,'BASE DE DADOS OPS'!$A$4:$P$9650,12,FALSE)</f>
        <v>19</v>
      </c>
      <c r="Y195" s="4">
        <f>IF(X195&lt;&gt;"Liquidação Cancelada",VLOOKUP(B195,'BASE DE DADOS OPS'!$B$5:$P$9635,12,FALSE),"Liquidação Cancelada")</f>
        <v>220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220</v>
      </c>
      <c r="AB195" s="4">
        <f t="shared" si="52"/>
        <v>220</v>
      </c>
      <c r="AC195" s="3">
        <f t="shared" si="53"/>
        <v>0</v>
      </c>
      <c r="AD195" s="29"/>
    </row>
    <row r="196" spans="1:30" s="23" customFormat="1" ht="24.95" customHeight="1">
      <c r="A196" s="23" t="str">
        <f t="shared" si="45"/>
        <v>1441|1440011|194|2025|46019498000135|4002|333,19</v>
      </c>
      <c r="B196" s="23" t="str">
        <f t="shared" si="46"/>
        <v>1441|1440011|194|2025|526</v>
      </c>
      <c r="C196" s="28" t="str">
        <f t="shared" si="47"/>
        <v>1440011|526</v>
      </c>
      <c r="D196" s="10">
        <v>1441</v>
      </c>
      <c r="E196" s="10">
        <v>1440011</v>
      </c>
      <c r="F196" s="36" t="str">
        <f t="shared" si="48"/>
        <v>194/2025</v>
      </c>
      <c r="G196" s="10">
        <v>194</v>
      </c>
      <c r="H196" s="10">
        <v>2025</v>
      </c>
      <c r="I196" s="36" t="str">
        <f t="shared" si="49"/>
        <v>10.1</v>
      </c>
      <c r="J196" s="10">
        <v>10</v>
      </c>
      <c r="K196" s="10">
        <v>1</v>
      </c>
      <c r="L196" s="10">
        <v>46019498000135</v>
      </c>
      <c r="M196" s="11" t="s">
        <v>251</v>
      </c>
      <c r="N196" s="10">
        <v>4002</v>
      </c>
      <c r="O196" s="11" t="s">
        <v>82</v>
      </c>
      <c r="P196" s="9">
        <v>46051</v>
      </c>
      <c r="Q196" s="10">
        <v>6</v>
      </c>
      <c r="R196" s="3">
        <v>333.19</v>
      </c>
      <c r="S196" s="3">
        <v>0</v>
      </c>
      <c r="T196" s="3">
        <v>0</v>
      </c>
      <c r="U196" s="33">
        <f t="shared" si="50"/>
        <v>333.19</v>
      </c>
      <c r="V196" s="9">
        <f>IF(X196&lt;&gt;"Liquidação Cancelada",VLOOKUP(B196,'BASE DE DADOS OPS'!$B$4:$P$9650,10,FALSE),"Liquidação Cancelada")</f>
        <v>46055</v>
      </c>
      <c r="W196" s="13">
        <f t="shared" si="51"/>
        <v>2</v>
      </c>
      <c r="X196" s="10">
        <f>VLOOKUP(A196,'BASE DE DADOS OPS'!$A$4:$P$9650,12,FALSE)</f>
        <v>526</v>
      </c>
      <c r="Y196" s="4">
        <f>IF(X196&lt;&gt;"Liquidação Cancelada",VLOOKUP(B196,'BASE DE DADOS OPS'!$B$5:$P$9635,12,FALSE),"Liquidação Cancelada")</f>
        <v>333.19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333.19</v>
      </c>
      <c r="AB196" s="4">
        <f t="shared" si="52"/>
        <v>333.19</v>
      </c>
      <c r="AC196" s="3">
        <f t="shared" si="53"/>
        <v>0</v>
      </c>
      <c r="AD196" s="29"/>
    </row>
    <row r="197" spans="1:30" s="23" customFormat="1" ht="24.95" customHeight="1">
      <c r="A197" s="23" t="str">
        <f t="shared" ref="A197:A203" si="54">D197&amp;"|"&amp;E197&amp;"|"&amp;G197&amp;"|"&amp;H197&amp;"|"&amp;L197&amp;"|"&amp;N197&amp;"|"&amp;U197</f>
        <v>1441|1440011|194|2025|46019498000135|4002|370,21</v>
      </c>
      <c r="B197" s="23" t="str">
        <f t="shared" ref="B197:B203" si="55">D197&amp;"|"&amp;E197&amp;"|"&amp;G197&amp;"|"&amp;H197&amp;"|"&amp;X197</f>
        <v>1441|1440011|194|2025|527</v>
      </c>
      <c r="C197" s="28" t="str">
        <f t="shared" ref="C197:C203" si="56">E197&amp;"|"&amp;X197</f>
        <v>1440011|527</v>
      </c>
      <c r="D197" s="10">
        <v>1441</v>
      </c>
      <c r="E197" s="10">
        <v>1440011</v>
      </c>
      <c r="F197" s="36" t="str">
        <f t="shared" ref="F197:F203" si="57">G197&amp;"/"&amp;H197</f>
        <v>194/2025</v>
      </c>
      <c r="G197" s="10">
        <v>194</v>
      </c>
      <c r="H197" s="10">
        <v>2025</v>
      </c>
      <c r="I197" s="36" t="str">
        <f t="shared" ref="I197:I203" si="58">J197&amp;"."&amp;K197</f>
        <v>10.1</v>
      </c>
      <c r="J197" s="10">
        <v>10</v>
      </c>
      <c r="K197" s="10">
        <v>1</v>
      </c>
      <c r="L197" s="10">
        <v>46019498000135</v>
      </c>
      <c r="M197" s="11" t="s">
        <v>251</v>
      </c>
      <c r="N197" s="10">
        <v>4002</v>
      </c>
      <c r="O197" s="11" t="s">
        <v>82</v>
      </c>
      <c r="P197" s="9">
        <v>46051</v>
      </c>
      <c r="Q197" s="10">
        <v>7</v>
      </c>
      <c r="R197" s="3">
        <v>370.21</v>
      </c>
      <c r="S197" s="3">
        <v>0</v>
      </c>
      <c r="T197" s="3">
        <v>0</v>
      </c>
      <c r="U197" s="33">
        <f t="shared" ref="U197:U203" si="59">R197-S197-T197</f>
        <v>370.21</v>
      </c>
      <c r="V197" s="9">
        <f>IF(X197&lt;&gt;"Liquidação Cancelada",VLOOKUP(B197,'BASE DE DADOS OPS'!$B$4:$P$9650,10,FALSE),"Liquidação Cancelada")</f>
        <v>46055</v>
      </c>
      <c r="W197" s="13">
        <f t="shared" ref="W197:W203" si="60">IF(X197&lt;&gt;"Liquidação Cancelada",IF(ISBLANK(V197),"AGUARDANDO PAGAMENTO",NETWORKDAYS(P197,V197)-1),"Liquidação Cancelada")</f>
        <v>2</v>
      </c>
      <c r="X197" s="10">
        <f>VLOOKUP(A197,'BASE DE DADOS OPS'!$A$4:$P$9650,12,FALSE)</f>
        <v>527</v>
      </c>
      <c r="Y197" s="4">
        <f>IF(X197&lt;&gt;"Liquidação Cancelada",VLOOKUP(B197,'BASE DE DADOS OPS'!$B$5:$P$9635,12,FALSE),"Liquidação Cancelada")</f>
        <v>370.21</v>
      </c>
      <c r="Z197" s="4">
        <f>IF(X197&lt;&gt;"Liquidação Cancelada",VLOOKUP(B197,'BASE DE DADOS OPS'!$B$5:$P$9635,14,FALSE),"Liquidação Cancelada")</f>
        <v>33.76</v>
      </c>
      <c r="AA197" s="4">
        <f>IF(X197&lt;&gt;"Liquidação Cancelada",VLOOKUP(B197,'BASE DE DADOS OPS'!$B$5:$P$9635,13,FALSE),"Liquidação Cancelada")</f>
        <v>336.45</v>
      </c>
      <c r="AB197" s="4">
        <f t="shared" ref="AB197:AB203" si="61">IF(X197&lt;&gt;"Liquidação Cancelada",Y197-Z197,"Liquidação Cancelada")</f>
        <v>336.45</v>
      </c>
      <c r="AC197" s="3">
        <f t="shared" ref="AC197:AC203" si="62">IF(X197&lt;&gt;"Liquidação Cancelada",(AA197-AB197)+(U197-Z197-AB197),"Liquidação Cancelada")</f>
        <v>0</v>
      </c>
      <c r="AD197" s="29"/>
    </row>
    <row r="198" spans="1:30" s="23" customFormat="1" ht="24.95" customHeight="1">
      <c r="A198" s="23" t="str">
        <f t="shared" si="54"/>
        <v>1441|1440011|247|2025|2421421000111|4004|26793,98</v>
      </c>
      <c r="B198" s="23" t="str">
        <f t="shared" si="55"/>
        <v>1441|1440011|247|2025|498</v>
      </c>
      <c r="C198" s="28" t="str">
        <f t="shared" si="56"/>
        <v>1440011|498</v>
      </c>
      <c r="D198" s="10">
        <v>1441</v>
      </c>
      <c r="E198" s="10">
        <v>1440011</v>
      </c>
      <c r="F198" s="36" t="str">
        <f t="shared" si="57"/>
        <v>247/2025</v>
      </c>
      <c r="G198" s="10">
        <v>247</v>
      </c>
      <c r="H198" s="10">
        <v>2025</v>
      </c>
      <c r="I198" s="36" t="str">
        <f t="shared" si="58"/>
        <v>10.1</v>
      </c>
      <c r="J198" s="10">
        <v>10</v>
      </c>
      <c r="K198" s="10">
        <v>1</v>
      </c>
      <c r="L198" s="10">
        <v>2421421000111</v>
      </c>
      <c r="M198" s="11" t="s">
        <v>415</v>
      </c>
      <c r="N198" s="10">
        <v>4004</v>
      </c>
      <c r="O198" s="11" t="s">
        <v>416</v>
      </c>
      <c r="P198" s="9">
        <v>46051</v>
      </c>
      <c r="Q198" s="10">
        <v>1</v>
      </c>
      <c r="R198" s="3">
        <v>26793.98</v>
      </c>
      <c r="S198" s="3">
        <v>0</v>
      </c>
      <c r="T198" s="3">
        <v>0</v>
      </c>
      <c r="U198" s="33">
        <f t="shared" si="59"/>
        <v>26793.98</v>
      </c>
      <c r="V198" s="9">
        <f>IF(X198&lt;&gt;"Liquidação Cancelada",VLOOKUP(B198,'BASE DE DADOS OPS'!$B$4:$P$9650,10,FALSE),"Liquidação Cancelada")</f>
        <v>46051</v>
      </c>
      <c r="W198" s="13">
        <f t="shared" si="60"/>
        <v>0</v>
      </c>
      <c r="X198" s="10">
        <f>VLOOKUP(A198,'BASE DE DADOS OPS'!$A$4:$P$9650,12,FALSE)</f>
        <v>498</v>
      </c>
      <c r="Y198" s="4">
        <f>IF(X198&lt;&gt;"Liquidação Cancelada",VLOOKUP(B198,'BASE DE DADOS OPS'!$B$5:$P$9635,12,FALSE),"Liquidação Cancelada")</f>
        <v>26793.98</v>
      </c>
      <c r="Z198" s="4">
        <f>IF(X198&lt;&gt;"Liquidação Cancelada",VLOOKUP(B198,'BASE DE DADOS OPS'!$B$5:$P$9635,14,FALSE),"Liquidação Cancelada")</f>
        <v>1286.1099999999999</v>
      </c>
      <c r="AA198" s="4">
        <f>IF(X198&lt;&gt;"Liquidação Cancelada",VLOOKUP(B198,'BASE DE DADOS OPS'!$B$5:$P$9635,13,FALSE),"Liquidação Cancelada")</f>
        <v>25507.87</v>
      </c>
      <c r="AB198" s="4">
        <f t="shared" si="61"/>
        <v>25507.87</v>
      </c>
      <c r="AC198" s="3">
        <f t="shared" si="62"/>
        <v>0</v>
      </c>
      <c r="AD198" s="29"/>
    </row>
    <row r="199" spans="1:30" s="23" customFormat="1" ht="24.95" customHeight="1">
      <c r="A199" s="23" t="str">
        <f t="shared" si="54"/>
        <v>1441|1440005|3|2025|66455593000199|5214|89153,25</v>
      </c>
      <c r="B199" s="23" t="str">
        <f t="shared" si="55"/>
        <v>1441|1440005|3|2025|21</v>
      </c>
      <c r="C199" s="28" t="str">
        <f t="shared" si="56"/>
        <v>1440005|21</v>
      </c>
      <c r="D199" s="10">
        <v>1441</v>
      </c>
      <c r="E199" s="10">
        <v>1440005</v>
      </c>
      <c r="F199" s="36" t="str">
        <f t="shared" si="57"/>
        <v>3/2025</v>
      </c>
      <c r="G199" s="10">
        <v>3</v>
      </c>
      <c r="H199" s="10">
        <v>2025</v>
      </c>
      <c r="I199" s="36" t="str">
        <f t="shared" si="58"/>
        <v>10.1</v>
      </c>
      <c r="J199" s="10">
        <v>10</v>
      </c>
      <c r="K199" s="10">
        <v>1</v>
      </c>
      <c r="L199" s="10">
        <v>66455593000199</v>
      </c>
      <c r="M199" s="11" t="s">
        <v>373</v>
      </c>
      <c r="N199" s="10">
        <v>5214</v>
      </c>
      <c r="O199" s="11" t="s">
        <v>374</v>
      </c>
      <c r="P199" s="9">
        <v>46052</v>
      </c>
      <c r="Q199" s="10">
        <v>1</v>
      </c>
      <c r="R199" s="3">
        <v>89153.25</v>
      </c>
      <c r="S199" s="3">
        <v>0</v>
      </c>
      <c r="T199" s="3">
        <v>0</v>
      </c>
      <c r="U199" s="33">
        <f t="shared" si="59"/>
        <v>89153.25</v>
      </c>
      <c r="V199" s="9">
        <f>IF(X199&lt;&gt;"Liquidação Cancelada",VLOOKUP(B199,'BASE DE DADOS OPS'!$B$4:$P$9650,10,FALSE),"Liquidação Cancelada")</f>
        <v>46055</v>
      </c>
      <c r="W199" s="13">
        <f t="shared" si="60"/>
        <v>1</v>
      </c>
      <c r="X199" s="10">
        <f>VLOOKUP(A199,'BASE DE DADOS OPS'!$A$4:$P$9650,12,FALSE)</f>
        <v>21</v>
      </c>
      <c r="Y199" s="4">
        <f>IF(X199&lt;&gt;"Liquidação Cancelada",VLOOKUP(B199,'BASE DE DADOS OPS'!$B$5:$P$9635,12,FALSE),"Liquidação Cancelada")</f>
        <v>89153.25</v>
      </c>
      <c r="Z199" s="4">
        <f>IF(X199&lt;&gt;"Liquidação Cancelada",VLOOKUP(B199,'BASE DE DADOS OPS'!$B$5:$P$9635,14,FALSE),"Liquidação Cancelada")</f>
        <v>1069.8399999999999</v>
      </c>
      <c r="AA199" s="4">
        <f>IF(X199&lt;&gt;"Liquidação Cancelada",VLOOKUP(B199,'BASE DE DADOS OPS'!$B$5:$P$9635,13,FALSE),"Liquidação Cancelada")</f>
        <v>88083.41</v>
      </c>
      <c r="AB199" s="4">
        <f t="shared" si="61"/>
        <v>88083.41</v>
      </c>
      <c r="AC199" s="3">
        <f t="shared" si="62"/>
        <v>0</v>
      </c>
      <c r="AD199" s="29"/>
    </row>
    <row r="200" spans="1:30" s="23" customFormat="1" ht="24.95" customHeight="1">
      <c r="A200" s="23" t="str">
        <f t="shared" si="54"/>
        <v>1441|1440005|163|2025|42981902000104|3020|944</v>
      </c>
      <c r="B200" s="23" t="str">
        <f t="shared" si="55"/>
        <v>1441|1440005|163|2025|20</v>
      </c>
      <c r="C200" s="28" t="str">
        <f t="shared" si="56"/>
        <v>1440005|20</v>
      </c>
      <c r="D200" s="10">
        <v>1441</v>
      </c>
      <c r="E200" s="10">
        <v>1440005</v>
      </c>
      <c r="F200" s="36" t="str">
        <f t="shared" si="57"/>
        <v>163/2025</v>
      </c>
      <c r="G200" s="10">
        <v>163</v>
      </c>
      <c r="H200" s="10">
        <v>2025</v>
      </c>
      <c r="I200" s="36" t="str">
        <f t="shared" si="58"/>
        <v>10.1</v>
      </c>
      <c r="J200" s="10">
        <v>10</v>
      </c>
      <c r="K200" s="10">
        <v>1</v>
      </c>
      <c r="L200" s="10">
        <v>42981902000104</v>
      </c>
      <c r="M200" s="11" t="s">
        <v>116</v>
      </c>
      <c r="N200" s="10">
        <v>3020</v>
      </c>
      <c r="O200" s="11" t="s">
        <v>10</v>
      </c>
      <c r="P200" s="9">
        <v>46052</v>
      </c>
      <c r="Q200" s="10">
        <v>2</v>
      </c>
      <c r="R200" s="3">
        <v>944</v>
      </c>
      <c r="S200" s="3">
        <v>0</v>
      </c>
      <c r="T200" s="3">
        <v>0</v>
      </c>
      <c r="U200" s="33">
        <f t="shared" si="59"/>
        <v>944</v>
      </c>
      <c r="V200" s="9">
        <f>IF(X200&lt;&gt;"Liquidação Cancelada",VLOOKUP(B200,'BASE DE DADOS OPS'!$B$4:$P$9650,10,FALSE),"Liquidação Cancelada")</f>
        <v>46055</v>
      </c>
      <c r="W200" s="13">
        <f t="shared" si="60"/>
        <v>1</v>
      </c>
      <c r="X200" s="10">
        <f>VLOOKUP(A200,'BASE DE DADOS OPS'!$A$4:$P$9650,12,FALSE)</f>
        <v>20</v>
      </c>
      <c r="Y200" s="4">
        <f>IF(X200&lt;&gt;"Liquidação Cancelada",VLOOKUP(B200,'BASE DE DADOS OPS'!$B$5:$P$9635,12,FALSE),"Liquidação Cancelada")</f>
        <v>944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944</v>
      </c>
      <c r="AB200" s="4">
        <f t="shared" si="61"/>
        <v>944</v>
      </c>
      <c r="AC200" s="3">
        <f t="shared" si="62"/>
        <v>0</v>
      </c>
      <c r="AD200" s="29"/>
    </row>
    <row r="201" spans="1:30" s="23" customFormat="1" ht="24.95" customHeight="1">
      <c r="A201" s="23" t="str">
        <f t="shared" si="54"/>
        <v>1441|1440011|91|2025|21154554000113|3920|17797,15</v>
      </c>
      <c r="B201" s="23" t="str">
        <f t="shared" si="55"/>
        <v>1441|1440011|91|2025|201</v>
      </c>
      <c r="C201" s="28" t="str">
        <f t="shared" si="56"/>
        <v>1440011|201</v>
      </c>
      <c r="D201" s="10">
        <v>1441</v>
      </c>
      <c r="E201" s="10">
        <v>1440011</v>
      </c>
      <c r="F201" s="36" t="str">
        <f t="shared" si="57"/>
        <v>91/2025</v>
      </c>
      <c r="G201" s="10">
        <v>91</v>
      </c>
      <c r="H201" s="10">
        <v>2025</v>
      </c>
      <c r="I201" s="36" t="str">
        <f t="shared" si="58"/>
        <v>10.1</v>
      </c>
      <c r="J201" s="10">
        <v>10</v>
      </c>
      <c r="K201" s="10">
        <v>1</v>
      </c>
      <c r="L201" s="10">
        <v>21154554000113</v>
      </c>
      <c r="M201" s="11" t="s">
        <v>69</v>
      </c>
      <c r="N201" s="10">
        <v>3920</v>
      </c>
      <c r="O201" s="11" t="s">
        <v>70</v>
      </c>
      <c r="P201" s="9">
        <v>46052</v>
      </c>
      <c r="Q201" s="10">
        <v>1</v>
      </c>
      <c r="R201" s="3">
        <v>17797.150000000001</v>
      </c>
      <c r="S201" s="3">
        <v>0</v>
      </c>
      <c r="T201" s="3">
        <v>0</v>
      </c>
      <c r="U201" s="33">
        <f t="shared" si="59"/>
        <v>17797.150000000001</v>
      </c>
      <c r="V201" s="9">
        <f>IF(X201&lt;&gt;"Liquidação Cancelada",VLOOKUP(B201,'BASE DE DADOS OPS'!$B$4:$P$9650,10,FALSE),"Liquidação Cancelada")</f>
        <v>46058</v>
      </c>
      <c r="W201" s="13">
        <f t="shared" si="60"/>
        <v>4</v>
      </c>
      <c r="X201" s="10">
        <f>VLOOKUP(A201,'BASE DE DADOS OPS'!$A$4:$P$9650,12,FALSE)</f>
        <v>201</v>
      </c>
      <c r="Y201" s="4">
        <f>IF(X201&lt;&gt;"Liquidação Cancelada",VLOOKUP(B201,'BASE DE DADOS OPS'!$B$5:$P$9635,12,FALSE),"Liquidação Cancelada")</f>
        <v>17797.150000000001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17797.150000000001</v>
      </c>
      <c r="AB201" s="4">
        <f t="shared" si="61"/>
        <v>17797.150000000001</v>
      </c>
      <c r="AC201" s="3">
        <f t="shared" si="62"/>
        <v>0</v>
      </c>
      <c r="AD201" s="29"/>
    </row>
    <row r="202" spans="1:30" s="23" customFormat="1" ht="24.95" customHeight="1">
      <c r="A202" s="23" t="str">
        <f t="shared" si="54"/>
        <v>1441|1440011|240|2025|76535764000143|4005|1223,58</v>
      </c>
      <c r="B202" s="23" t="str">
        <f t="shared" si="55"/>
        <v>1441|1440011|240|2025|532</v>
      </c>
      <c r="C202" s="28" t="str">
        <f t="shared" si="56"/>
        <v>1440011|532</v>
      </c>
      <c r="D202" s="10">
        <v>1441</v>
      </c>
      <c r="E202" s="10">
        <v>1440011</v>
      </c>
      <c r="F202" s="36" t="str">
        <f t="shared" si="57"/>
        <v>240/2025</v>
      </c>
      <c r="G202" s="10">
        <v>240</v>
      </c>
      <c r="H202" s="10">
        <v>2025</v>
      </c>
      <c r="I202" s="36" t="str">
        <f t="shared" si="58"/>
        <v>10.1</v>
      </c>
      <c r="J202" s="10">
        <v>10</v>
      </c>
      <c r="K202" s="10">
        <v>1</v>
      </c>
      <c r="L202" s="10">
        <v>76535764000143</v>
      </c>
      <c r="M202" s="11" t="s">
        <v>217</v>
      </c>
      <c r="N202" s="10">
        <v>4005</v>
      </c>
      <c r="O202" s="11" t="s">
        <v>218</v>
      </c>
      <c r="P202" s="9">
        <v>46052</v>
      </c>
      <c r="Q202" s="10">
        <v>2</v>
      </c>
      <c r="R202" s="3">
        <v>1223.58</v>
      </c>
      <c r="S202" s="3">
        <v>0</v>
      </c>
      <c r="T202" s="3">
        <v>0</v>
      </c>
      <c r="U202" s="33">
        <f t="shared" si="59"/>
        <v>1223.58</v>
      </c>
      <c r="V202" s="9">
        <f>IF(X202&lt;&gt;"Liquidação Cancelada",VLOOKUP(B202,'BASE DE DADOS OPS'!$B$4:$P$9650,10,FALSE),"Liquidação Cancelada")</f>
        <v>46055</v>
      </c>
      <c r="W202" s="13">
        <f t="shared" si="60"/>
        <v>1</v>
      </c>
      <c r="X202" s="10">
        <f>VLOOKUP(A202,'BASE DE DADOS OPS'!$A$4:$P$9650,12,FALSE)</f>
        <v>532</v>
      </c>
      <c r="Y202" s="4">
        <f>IF(X202&lt;&gt;"Liquidação Cancelada",VLOOKUP(B202,'BASE DE DADOS OPS'!$B$5:$P$9635,12,FALSE),"Liquidação Cancelada")</f>
        <v>1223.58</v>
      </c>
      <c r="Z202" s="4">
        <f>IF(X202&lt;&gt;"Liquidação Cancelada",VLOOKUP(B202,'BASE DE DADOS OPS'!$B$5:$P$9635,14,FALSE),"Liquidação Cancelada")</f>
        <v>58.73</v>
      </c>
      <c r="AA202" s="4">
        <f>IF(X202&lt;&gt;"Liquidação Cancelada",VLOOKUP(B202,'BASE DE DADOS OPS'!$B$5:$P$9635,13,FALSE),"Liquidação Cancelada")</f>
        <v>1164.8499999999999</v>
      </c>
      <c r="AB202" s="4">
        <f t="shared" si="61"/>
        <v>1164.8499999999999</v>
      </c>
      <c r="AC202" s="3">
        <f t="shared" si="62"/>
        <v>0</v>
      </c>
      <c r="AD202" s="29"/>
    </row>
    <row r="203" spans="1:30" s="23" customFormat="1" ht="24.95" customHeight="1">
      <c r="A203" s="23" t="str">
        <f t="shared" si="54"/>
        <v>1441|1440011|377|2025|59240824000181|3904|7765,2</v>
      </c>
      <c r="B203" s="23" t="str">
        <f t="shared" si="55"/>
        <v>1441|1440011|377|2025|557</v>
      </c>
      <c r="C203" s="28" t="str">
        <f t="shared" si="56"/>
        <v>1440011|557</v>
      </c>
      <c r="D203" s="10">
        <v>1441</v>
      </c>
      <c r="E203" s="10">
        <v>1440011</v>
      </c>
      <c r="F203" s="36" t="str">
        <f t="shared" si="57"/>
        <v>377/2025</v>
      </c>
      <c r="G203" s="10">
        <v>377</v>
      </c>
      <c r="H203" s="10">
        <v>2025</v>
      </c>
      <c r="I203" s="36" t="str">
        <f t="shared" si="58"/>
        <v>10.1</v>
      </c>
      <c r="J203" s="10">
        <v>10</v>
      </c>
      <c r="K203" s="10">
        <v>1</v>
      </c>
      <c r="L203" s="10">
        <v>59240824000181</v>
      </c>
      <c r="M203" s="11" t="s">
        <v>420</v>
      </c>
      <c r="N203" s="10">
        <v>3904</v>
      </c>
      <c r="O203" s="11" t="s">
        <v>421</v>
      </c>
      <c r="P203" s="9">
        <v>46052</v>
      </c>
      <c r="Q203" s="10">
        <v>1</v>
      </c>
      <c r="R203" s="3">
        <v>7765.2</v>
      </c>
      <c r="S203" s="3">
        <v>0</v>
      </c>
      <c r="T203" s="3">
        <v>0</v>
      </c>
      <c r="U203" s="33">
        <f t="shared" si="59"/>
        <v>7765.2</v>
      </c>
      <c r="V203" s="9">
        <f>IF(X203&lt;&gt;"Liquidação Cancelada",VLOOKUP(B203,'BASE DE DADOS OPS'!$B$4:$P$9650,10,FALSE),"Liquidação Cancelada")</f>
        <v>46055</v>
      </c>
      <c r="W203" s="13">
        <f t="shared" si="60"/>
        <v>1</v>
      </c>
      <c r="X203" s="10">
        <f>VLOOKUP(A203,'BASE DE DADOS OPS'!$A$4:$P$9650,12,FALSE)</f>
        <v>557</v>
      </c>
      <c r="Y203" s="4">
        <f>IF(X203&lt;&gt;"Liquidação Cancelada",VLOOKUP(B203,'BASE DE DADOS OPS'!$B$5:$P$9635,12,FALSE),"Liquidação Cancelada")</f>
        <v>7765.2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7765.2</v>
      </c>
      <c r="AB203" s="4">
        <f t="shared" si="61"/>
        <v>7765.2</v>
      </c>
      <c r="AC203" s="3">
        <f t="shared" si="62"/>
        <v>0</v>
      </c>
      <c r="AD203" s="29"/>
    </row>
  </sheetData>
  <sheetProtection formatCells="0" formatColumns="0" formatRows="0" insertColumns="0" insertRows="0" deleteColumns="0" deleteRows="0" sort="0" autoFilter="0" pivotTables="0"/>
  <protectedRanges>
    <protectedRange sqref="D2511:E1048573" name="Intervalo15"/>
    <protectedRange sqref="D2511:T1048573 U5:U1048573 I5:S2510 F5:F2510" name="Intervalo1"/>
    <protectedRange sqref="X5:AB1048573" name="Intervalo2"/>
    <protectedRange sqref="AD5:AD1048573 J5:T2510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03" xr:uid="{00000000-0009-0000-0000-000002000000}"/>
  <mergeCells count="2">
    <mergeCell ref="D2:S2"/>
    <mergeCell ref="T2:AD2"/>
  </mergeCells>
  <conditionalFormatting sqref="B5:C203">
    <cfRule type="duplicateValues" dxfId="7" priority="1916"/>
  </conditionalFormatting>
  <conditionalFormatting sqref="W5:W203">
    <cfRule type="cellIs" dxfId="6" priority="38" operator="greaterThanOrEqual">
      <formula>5</formula>
    </cfRule>
    <cfRule type="cellIs" dxfId="5" priority="39" operator="lessThan">
      <formula>5</formula>
    </cfRule>
    <cfRule type="containsText" dxfId="4" priority="41" operator="containsText" text="AGUARDANDO PAGAMENTO">
      <formula>NOT(ISERROR(SEARCH("AGUARDANDO PAGAMENTO",W5)))</formula>
    </cfRule>
  </conditionalFormatting>
  <conditionalFormatting sqref="X1:X1048576">
    <cfRule type="duplicateValues" dxfId="3" priority="1"/>
  </conditionalFormatting>
  <conditionalFormatting sqref="AC5:AC203">
    <cfRule type="cellIs" dxfId="2" priority="36" operator="notEqual">
      <formula>0</formula>
    </cfRule>
    <cfRule type="cellIs" dxfId="1" priority="37" operator="equal">
      <formula>0</formula>
    </cfRule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015"/>
  <sheetViews>
    <sheetView topLeftCell="J1" zoomScaleNormal="100" workbookViewId="0">
      <selection activeCell="O5" sqref="O5"/>
    </sheetView>
  </sheetViews>
  <sheetFormatPr defaultRowHeight="24.95" customHeight="1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>
      <c r="A2" s="10"/>
      <c r="B2" s="94" t="s">
        <v>461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4.95" customHeight="1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>
      <c r="A4" s="20" t="s">
        <v>462</v>
      </c>
      <c r="B4" s="24" t="s">
        <v>440</v>
      </c>
      <c r="C4" s="24" t="s">
        <v>441</v>
      </c>
      <c r="D4" s="24" t="s">
        <v>443</v>
      </c>
      <c r="E4" s="24" t="s">
        <v>444</v>
      </c>
      <c r="F4" s="24" t="s">
        <v>50</v>
      </c>
      <c r="G4" s="24" t="s">
        <v>445</v>
      </c>
      <c r="H4" s="24" t="s">
        <v>446</v>
      </c>
      <c r="I4" s="24" t="s">
        <v>53</v>
      </c>
      <c r="J4" s="24" t="s">
        <v>0</v>
      </c>
      <c r="K4" s="24" t="s">
        <v>54</v>
      </c>
      <c r="L4" s="24" t="s">
        <v>463</v>
      </c>
      <c r="M4" s="24" t="s">
        <v>447</v>
      </c>
      <c r="N4" s="24" t="s">
        <v>464</v>
      </c>
      <c r="O4" s="24" t="s">
        <v>449</v>
      </c>
      <c r="P4" s="24" t="s">
        <v>465</v>
      </c>
      <c r="Q4" s="24" t="s">
        <v>466</v>
      </c>
    </row>
    <row r="5" spans="1:17" ht="24.95" customHeight="1">
      <c r="A5" s="10" t="str">
        <f t="shared" ref="A5:A68" si="0">B5&amp;"|"&amp;C5&amp;"|"&amp;D5&amp;"|"&amp;E5&amp;"|"&amp;M5</f>
        <v>1441|1440005|26|2025|1</v>
      </c>
      <c r="B5" s="10">
        <v>1441</v>
      </c>
      <c r="C5" s="10">
        <v>1440005</v>
      </c>
      <c r="D5" s="10">
        <v>26</v>
      </c>
      <c r="E5" s="10">
        <v>2025</v>
      </c>
      <c r="F5" s="10">
        <v>10</v>
      </c>
      <c r="G5" s="10">
        <v>1</v>
      </c>
      <c r="H5" s="10">
        <v>15807911000100</v>
      </c>
      <c r="I5" s="11" t="s">
        <v>458</v>
      </c>
      <c r="J5" s="10">
        <v>3017</v>
      </c>
      <c r="K5" s="11" t="s">
        <v>109</v>
      </c>
      <c r="L5" s="9">
        <v>46031</v>
      </c>
      <c r="M5" s="10">
        <v>1</v>
      </c>
      <c r="N5" s="3">
        <v>0</v>
      </c>
      <c r="O5" s="3">
        <v>0</v>
      </c>
      <c r="P5" s="3">
        <v>0</v>
      </c>
      <c r="Q5" s="33">
        <f t="shared" ref="Q5:Q68" si="1">N5-O5-P5</f>
        <v>0</v>
      </c>
    </row>
    <row r="6" spans="1:17" ht="24.95" customHeight="1">
      <c r="A6" s="10" t="str">
        <f t="shared" si="0"/>
        <v>1441|1440011|71|2025|1</v>
      </c>
      <c r="B6" s="10">
        <v>1441</v>
      </c>
      <c r="C6" s="10">
        <v>1440011</v>
      </c>
      <c r="D6" s="10">
        <v>71</v>
      </c>
      <c r="E6" s="10">
        <v>2025</v>
      </c>
      <c r="F6" s="10">
        <v>10</v>
      </c>
      <c r="G6" s="10">
        <v>1</v>
      </c>
      <c r="H6" s="10">
        <v>21154554000113</v>
      </c>
      <c r="I6" s="11" t="s">
        <v>69</v>
      </c>
      <c r="J6" s="10">
        <v>3920</v>
      </c>
      <c r="K6" s="11" t="s">
        <v>70</v>
      </c>
      <c r="L6" s="9">
        <v>46034</v>
      </c>
      <c r="M6" s="10">
        <v>1</v>
      </c>
      <c r="N6" s="3">
        <v>48269.2</v>
      </c>
      <c r="O6" s="3">
        <v>0</v>
      </c>
      <c r="P6" s="3">
        <v>0</v>
      </c>
      <c r="Q6" s="33">
        <f t="shared" si="1"/>
        <v>48269.2</v>
      </c>
    </row>
    <row r="7" spans="1:17" ht="24.95" customHeight="1">
      <c r="A7" s="10" t="str">
        <f t="shared" si="0"/>
        <v>1441|1440011|146|2025|1</v>
      </c>
      <c r="B7" s="10">
        <v>1441</v>
      </c>
      <c r="C7" s="10">
        <v>1440011</v>
      </c>
      <c r="D7" s="10">
        <v>146</v>
      </c>
      <c r="E7" s="10">
        <v>2025</v>
      </c>
      <c r="F7" s="10">
        <v>10</v>
      </c>
      <c r="G7" s="10">
        <v>1</v>
      </c>
      <c r="H7" s="10">
        <v>34028316001509</v>
      </c>
      <c r="I7" s="11" t="s">
        <v>72</v>
      </c>
      <c r="J7" s="10">
        <v>3906</v>
      </c>
      <c r="K7" s="11" t="s">
        <v>73</v>
      </c>
      <c r="L7" s="9">
        <v>46034</v>
      </c>
      <c r="M7" s="10">
        <v>1</v>
      </c>
      <c r="N7" s="3">
        <v>211322.53</v>
      </c>
      <c r="O7" s="3">
        <v>0</v>
      </c>
      <c r="P7" s="3">
        <v>0</v>
      </c>
      <c r="Q7" s="33">
        <f t="shared" si="1"/>
        <v>211322.53</v>
      </c>
    </row>
    <row r="8" spans="1:17" ht="24.95" customHeight="1">
      <c r="A8" s="10" t="str">
        <f t="shared" si="0"/>
        <v>1441|1440011|352|2025|1</v>
      </c>
      <c r="B8" s="10">
        <v>1441</v>
      </c>
      <c r="C8" s="10">
        <v>1440011</v>
      </c>
      <c r="D8" s="10">
        <v>352</v>
      </c>
      <c r="E8" s="10">
        <v>2025</v>
      </c>
      <c r="F8" s="10">
        <v>10</v>
      </c>
      <c r="G8" s="10">
        <v>1</v>
      </c>
      <c r="H8" s="10">
        <v>18839001000190</v>
      </c>
      <c r="I8" s="11" t="s">
        <v>75</v>
      </c>
      <c r="J8" s="10">
        <v>3961</v>
      </c>
      <c r="K8" s="11" t="s">
        <v>76</v>
      </c>
      <c r="L8" s="9">
        <v>46034</v>
      </c>
      <c r="M8" s="10">
        <v>1</v>
      </c>
      <c r="N8" s="3">
        <v>636.5</v>
      </c>
      <c r="O8" s="74">
        <v>12.79</v>
      </c>
      <c r="P8" s="3">
        <v>0</v>
      </c>
      <c r="Q8" s="33">
        <f t="shared" si="1"/>
        <v>623.71</v>
      </c>
    </row>
    <row r="9" spans="1:17" ht="24.95" customHeight="1">
      <c r="A9" s="10" t="str">
        <f t="shared" si="0"/>
        <v>1441|1440011|126|2025|1</v>
      </c>
      <c r="B9" s="10">
        <v>1441</v>
      </c>
      <c r="C9" s="10">
        <v>1440011</v>
      </c>
      <c r="D9" s="10">
        <v>126</v>
      </c>
      <c r="E9" s="10">
        <v>2025</v>
      </c>
      <c r="F9" s="10">
        <v>10</v>
      </c>
      <c r="G9" s="10">
        <v>1</v>
      </c>
      <c r="H9" s="10">
        <v>7346478000117</v>
      </c>
      <c r="I9" s="11" t="s">
        <v>78</v>
      </c>
      <c r="J9" s="10">
        <v>3921</v>
      </c>
      <c r="K9" s="11" t="s">
        <v>79</v>
      </c>
      <c r="L9" s="9">
        <v>46035</v>
      </c>
      <c r="M9" s="10">
        <v>1</v>
      </c>
      <c r="N9" s="3">
        <v>35951.760000000002</v>
      </c>
      <c r="O9" s="3">
        <v>0</v>
      </c>
      <c r="P9" s="3">
        <v>0</v>
      </c>
      <c r="Q9" s="33">
        <f t="shared" si="1"/>
        <v>35951.760000000002</v>
      </c>
    </row>
    <row r="10" spans="1:17" ht="24.95" customHeight="1">
      <c r="A10" s="10" t="str">
        <f t="shared" si="0"/>
        <v>1441|1440011|126|2025|2</v>
      </c>
      <c r="B10" s="10">
        <v>1441</v>
      </c>
      <c r="C10" s="10">
        <v>1440011</v>
      </c>
      <c r="D10" s="10">
        <v>126</v>
      </c>
      <c r="E10" s="10">
        <v>2025</v>
      </c>
      <c r="F10" s="10">
        <v>10</v>
      </c>
      <c r="G10" s="10">
        <v>1</v>
      </c>
      <c r="H10" s="10">
        <v>7346478000117</v>
      </c>
      <c r="I10" s="11" t="s">
        <v>78</v>
      </c>
      <c r="J10" s="10">
        <v>3921</v>
      </c>
      <c r="K10" s="11" t="s">
        <v>79</v>
      </c>
      <c r="L10" s="9">
        <v>46035</v>
      </c>
      <c r="M10" s="10">
        <v>2</v>
      </c>
      <c r="N10" s="3">
        <v>534.58000000000004</v>
      </c>
      <c r="O10" s="3">
        <v>0</v>
      </c>
      <c r="P10" s="3">
        <v>0</v>
      </c>
      <c r="Q10" s="33">
        <f t="shared" si="1"/>
        <v>534.58000000000004</v>
      </c>
    </row>
    <row r="11" spans="1:17" ht="24.95" customHeight="1">
      <c r="A11" s="10" t="str">
        <f t="shared" si="0"/>
        <v>1441|1440011|156|2025|1</v>
      </c>
      <c r="B11" s="10">
        <v>1441</v>
      </c>
      <c r="C11" s="10">
        <v>1440011</v>
      </c>
      <c r="D11" s="10">
        <v>156</v>
      </c>
      <c r="E11" s="10">
        <v>2025</v>
      </c>
      <c r="F11" s="10">
        <v>10</v>
      </c>
      <c r="G11" s="10">
        <v>1</v>
      </c>
      <c r="H11" s="10">
        <v>99999957803</v>
      </c>
      <c r="I11" s="11" t="s">
        <v>467</v>
      </c>
      <c r="J11" s="10">
        <v>3601</v>
      </c>
      <c r="K11" s="11" t="s">
        <v>468</v>
      </c>
      <c r="L11" s="9">
        <v>46035</v>
      </c>
      <c r="M11" s="10">
        <v>1</v>
      </c>
      <c r="N11" s="3">
        <v>2905057.65</v>
      </c>
      <c r="O11" s="3">
        <v>0</v>
      </c>
      <c r="P11" s="3">
        <v>0</v>
      </c>
      <c r="Q11" s="33">
        <f t="shared" si="1"/>
        <v>2905057.65</v>
      </c>
    </row>
    <row r="12" spans="1:17" ht="24.95" customHeight="1">
      <c r="A12" s="10" t="str">
        <f t="shared" si="0"/>
        <v>1441|1440011|190|2025|1</v>
      </c>
      <c r="B12" s="10">
        <v>1441</v>
      </c>
      <c r="C12" s="10">
        <v>1440011</v>
      </c>
      <c r="D12" s="10">
        <v>190</v>
      </c>
      <c r="E12" s="10">
        <v>2025</v>
      </c>
      <c r="F12" s="10">
        <v>10</v>
      </c>
      <c r="G12" s="10">
        <v>1</v>
      </c>
      <c r="H12" s="10">
        <v>33683111000107</v>
      </c>
      <c r="I12" s="11" t="s">
        <v>81</v>
      </c>
      <c r="J12" s="10">
        <v>4002</v>
      </c>
      <c r="K12" s="11" t="s">
        <v>82</v>
      </c>
      <c r="L12" s="9">
        <v>46035</v>
      </c>
      <c r="M12" s="10">
        <v>1</v>
      </c>
      <c r="N12" s="3">
        <v>38298.49</v>
      </c>
      <c r="O12" s="3">
        <v>0</v>
      </c>
      <c r="P12" s="3">
        <v>0</v>
      </c>
      <c r="Q12" s="33">
        <f t="shared" si="1"/>
        <v>38298.49</v>
      </c>
    </row>
    <row r="13" spans="1:17" ht="24.95" customHeight="1">
      <c r="A13" s="10" t="str">
        <f t="shared" si="0"/>
        <v>1441|1440011|216|2025|1</v>
      </c>
      <c r="B13" s="10">
        <v>1441</v>
      </c>
      <c r="C13" s="10">
        <v>1440011</v>
      </c>
      <c r="D13" s="10">
        <v>216</v>
      </c>
      <c r="E13" s="10">
        <v>2025</v>
      </c>
      <c r="F13" s="10">
        <v>10</v>
      </c>
      <c r="G13" s="10">
        <v>1</v>
      </c>
      <c r="H13" s="10">
        <v>16630743000185</v>
      </c>
      <c r="I13" s="11" t="s">
        <v>84</v>
      </c>
      <c r="J13" s="10">
        <v>3921</v>
      </c>
      <c r="K13" s="11" t="s">
        <v>79</v>
      </c>
      <c r="L13" s="9">
        <v>46035</v>
      </c>
      <c r="M13" s="10">
        <v>1</v>
      </c>
      <c r="N13" s="3">
        <v>23175</v>
      </c>
      <c r="O13" s="3">
        <v>0</v>
      </c>
      <c r="P13" s="3">
        <v>0</v>
      </c>
      <c r="Q13" s="33">
        <f t="shared" si="1"/>
        <v>23175</v>
      </c>
    </row>
    <row r="14" spans="1:17" ht="24.95" customHeight="1">
      <c r="A14" s="10" t="str">
        <f t="shared" si="0"/>
        <v>1441|1440011|218|2025|1</v>
      </c>
      <c r="B14" s="10">
        <v>1441</v>
      </c>
      <c r="C14" s="10">
        <v>1440011</v>
      </c>
      <c r="D14" s="10">
        <v>218</v>
      </c>
      <c r="E14" s="10">
        <v>2025</v>
      </c>
      <c r="F14" s="10">
        <v>10</v>
      </c>
      <c r="G14" s="10">
        <v>1</v>
      </c>
      <c r="H14" s="10">
        <v>8458633000150</v>
      </c>
      <c r="I14" s="11" t="s">
        <v>86</v>
      </c>
      <c r="J14" s="10">
        <v>3921</v>
      </c>
      <c r="K14" s="11" t="s">
        <v>79</v>
      </c>
      <c r="L14" s="9">
        <v>46035</v>
      </c>
      <c r="M14" s="10">
        <v>1</v>
      </c>
      <c r="N14" s="3">
        <v>600</v>
      </c>
      <c r="O14" s="3">
        <v>0</v>
      </c>
      <c r="P14" s="3">
        <v>0</v>
      </c>
      <c r="Q14" s="33">
        <f t="shared" si="1"/>
        <v>600</v>
      </c>
    </row>
    <row r="15" spans="1:17" ht="24.95" customHeight="1">
      <c r="A15" s="10" t="str">
        <f t="shared" si="0"/>
        <v>1441|1440011|219|2025|1</v>
      </c>
      <c r="B15" s="10">
        <v>1441</v>
      </c>
      <c r="C15" s="10">
        <v>1440011</v>
      </c>
      <c r="D15" s="10">
        <v>219</v>
      </c>
      <c r="E15" s="10">
        <v>2025</v>
      </c>
      <c r="F15" s="10">
        <v>10</v>
      </c>
      <c r="G15" s="10">
        <v>1</v>
      </c>
      <c r="H15" s="10">
        <v>8458633000150</v>
      </c>
      <c r="I15" s="11" t="s">
        <v>86</v>
      </c>
      <c r="J15" s="10">
        <v>3921</v>
      </c>
      <c r="K15" s="11" t="s">
        <v>79</v>
      </c>
      <c r="L15" s="9">
        <v>46035</v>
      </c>
      <c r="M15" s="10">
        <v>1</v>
      </c>
      <c r="N15" s="3">
        <v>707.14</v>
      </c>
      <c r="O15" s="3">
        <v>0</v>
      </c>
      <c r="P15" s="3">
        <v>0</v>
      </c>
      <c r="Q15" s="33">
        <f t="shared" si="1"/>
        <v>707.14</v>
      </c>
    </row>
    <row r="16" spans="1:17" ht="24.95" customHeight="1">
      <c r="A16" s="10" t="str">
        <f t="shared" si="0"/>
        <v>1441|1440011|229|2025|1</v>
      </c>
      <c r="B16" s="10">
        <v>1441</v>
      </c>
      <c r="C16" s="10">
        <v>1440011</v>
      </c>
      <c r="D16" s="10">
        <v>229</v>
      </c>
      <c r="E16" s="10">
        <v>2025</v>
      </c>
      <c r="F16" s="10">
        <v>10</v>
      </c>
      <c r="G16" s="10">
        <v>1</v>
      </c>
      <c r="H16" s="10">
        <v>34454477000169</v>
      </c>
      <c r="I16" s="11" t="s">
        <v>89</v>
      </c>
      <c r="J16" s="10">
        <v>3921</v>
      </c>
      <c r="K16" s="11" t="s">
        <v>79</v>
      </c>
      <c r="L16" s="9">
        <v>46035</v>
      </c>
      <c r="M16" s="10">
        <v>1</v>
      </c>
      <c r="N16" s="3">
        <v>2988.98</v>
      </c>
      <c r="O16" s="3">
        <v>0</v>
      </c>
      <c r="P16" s="3">
        <v>0</v>
      </c>
      <c r="Q16" s="33">
        <f t="shared" si="1"/>
        <v>2988.98</v>
      </c>
    </row>
    <row r="17" spans="1:17" ht="24.95" customHeight="1">
      <c r="A17" s="10" t="str">
        <f t="shared" si="0"/>
        <v>1441|1440011|244|2025|1</v>
      </c>
      <c r="B17" s="10">
        <v>1441</v>
      </c>
      <c r="C17" s="10">
        <v>1440011</v>
      </c>
      <c r="D17" s="10">
        <v>244</v>
      </c>
      <c r="E17" s="10">
        <v>2025</v>
      </c>
      <c r="F17" s="10">
        <v>10</v>
      </c>
      <c r="G17" s="10">
        <v>1</v>
      </c>
      <c r="H17" s="10">
        <v>9475334000196</v>
      </c>
      <c r="I17" s="11" t="s">
        <v>91</v>
      </c>
      <c r="J17" s="10">
        <v>3999</v>
      </c>
      <c r="K17" s="11" t="s">
        <v>92</v>
      </c>
      <c r="L17" s="9">
        <v>46035</v>
      </c>
      <c r="M17" s="10">
        <v>1</v>
      </c>
      <c r="N17" s="3">
        <v>313.62</v>
      </c>
      <c r="O17" s="3">
        <v>0</v>
      </c>
      <c r="P17" s="3">
        <v>0</v>
      </c>
      <c r="Q17" s="33">
        <f t="shared" si="1"/>
        <v>313.62</v>
      </c>
    </row>
    <row r="18" spans="1:17" ht="24.95" customHeight="1">
      <c r="A18" s="10" t="str">
        <f t="shared" si="0"/>
        <v>1441|1440011|261|2025|1</v>
      </c>
      <c r="B18" s="10">
        <v>1441</v>
      </c>
      <c r="C18" s="10">
        <v>1440011</v>
      </c>
      <c r="D18" s="10">
        <v>261</v>
      </c>
      <c r="E18" s="10">
        <v>2025</v>
      </c>
      <c r="F18" s="10">
        <v>10</v>
      </c>
      <c r="G18" s="10">
        <v>1</v>
      </c>
      <c r="H18" s="10">
        <v>33683111000107</v>
      </c>
      <c r="I18" s="11" t="s">
        <v>81</v>
      </c>
      <c r="J18" s="10">
        <v>4002</v>
      </c>
      <c r="K18" s="11" t="s">
        <v>82</v>
      </c>
      <c r="L18" s="9">
        <v>46035</v>
      </c>
      <c r="M18" s="10">
        <v>1</v>
      </c>
      <c r="N18" s="3">
        <v>2850.2</v>
      </c>
      <c r="O18" s="3">
        <v>0</v>
      </c>
      <c r="P18" s="3">
        <v>0</v>
      </c>
      <c r="Q18" s="33">
        <f t="shared" si="1"/>
        <v>2850.2</v>
      </c>
    </row>
    <row r="19" spans="1:17" ht="24.95" customHeight="1">
      <c r="A19" s="10" t="str">
        <f t="shared" si="0"/>
        <v>1441|1440011|263|2025|1</v>
      </c>
      <c r="B19" s="10">
        <v>1441</v>
      </c>
      <c r="C19" s="10">
        <v>1440011</v>
      </c>
      <c r="D19" s="10">
        <v>263</v>
      </c>
      <c r="E19" s="10">
        <v>2025</v>
      </c>
      <c r="F19" s="10">
        <v>10</v>
      </c>
      <c r="G19" s="10">
        <v>1</v>
      </c>
      <c r="H19" s="10">
        <v>5814441000140</v>
      </c>
      <c r="I19" s="11" t="s">
        <v>95</v>
      </c>
      <c r="J19" s="10">
        <v>3919</v>
      </c>
      <c r="K19" s="11" t="s">
        <v>96</v>
      </c>
      <c r="L19" s="9">
        <v>46035</v>
      </c>
      <c r="M19" s="10">
        <v>1</v>
      </c>
      <c r="N19" s="3">
        <v>15914.67</v>
      </c>
      <c r="O19" s="3">
        <v>0</v>
      </c>
      <c r="P19" s="3">
        <v>0</v>
      </c>
      <c r="Q19" s="33">
        <f t="shared" si="1"/>
        <v>15914.67</v>
      </c>
    </row>
    <row r="20" spans="1:17" ht="24.95" customHeight="1">
      <c r="A20" s="10" t="str">
        <f t="shared" si="0"/>
        <v>1441|1440011|293|2025|1</v>
      </c>
      <c r="B20" s="10">
        <v>1441</v>
      </c>
      <c r="C20" s="10">
        <v>1440011</v>
      </c>
      <c r="D20" s="10">
        <v>293</v>
      </c>
      <c r="E20" s="10">
        <v>2025</v>
      </c>
      <c r="F20" s="10">
        <v>10</v>
      </c>
      <c r="G20" s="10">
        <v>1</v>
      </c>
      <c r="H20" s="10">
        <v>5487631000109</v>
      </c>
      <c r="I20" s="11" t="s">
        <v>459</v>
      </c>
      <c r="J20" s="10">
        <v>9329</v>
      </c>
      <c r="K20" s="11" t="s">
        <v>460</v>
      </c>
      <c r="L20" s="9">
        <v>46035</v>
      </c>
      <c r="M20" s="10">
        <v>1</v>
      </c>
      <c r="N20" s="3">
        <v>232.87</v>
      </c>
      <c r="O20" s="3">
        <v>0</v>
      </c>
      <c r="P20" s="3">
        <v>0</v>
      </c>
      <c r="Q20" s="33">
        <f t="shared" si="1"/>
        <v>232.87</v>
      </c>
    </row>
    <row r="21" spans="1:17" ht="24.95" customHeight="1">
      <c r="A21" s="10" t="str">
        <f t="shared" si="0"/>
        <v>1441|1440011|293|2025|2</v>
      </c>
      <c r="B21" s="10">
        <v>1441</v>
      </c>
      <c r="C21" s="10">
        <v>1440011</v>
      </c>
      <c r="D21" s="10">
        <v>293</v>
      </c>
      <c r="E21" s="10">
        <v>2025</v>
      </c>
      <c r="F21" s="10">
        <v>10</v>
      </c>
      <c r="G21" s="10">
        <v>1</v>
      </c>
      <c r="H21" s="10">
        <v>5487631000109</v>
      </c>
      <c r="I21" s="11" t="s">
        <v>459</v>
      </c>
      <c r="J21" s="10">
        <v>9329</v>
      </c>
      <c r="K21" s="11" t="s">
        <v>460</v>
      </c>
      <c r="L21" s="9">
        <v>46035</v>
      </c>
      <c r="M21" s="10">
        <v>2</v>
      </c>
      <c r="N21" s="3">
        <v>116.44</v>
      </c>
      <c r="O21" s="3">
        <v>0</v>
      </c>
      <c r="P21" s="3">
        <v>0</v>
      </c>
      <c r="Q21" s="33">
        <f t="shared" si="1"/>
        <v>116.44</v>
      </c>
    </row>
    <row r="22" spans="1:17" ht="24.95" customHeight="1">
      <c r="A22" s="10" t="str">
        <f t="shared" si="0"/>
        <v>1441|1440011|293|2025|3</v>
      </c>
      <c r="B22" s="10">
        <v>1441</v>
      </c>
      <c r="C22" s="10">
        <v>1440011</v>
      </c>
      <c r="D22" s="10">
        <v>293</v>
      </c>
      <c r="E22" s="10">
        <v>2025</v>
      </c>
      <c r="F22" s="10">
        <v>10</v>
      </c>
      <c r="G22" s="10">
        <v>1</v>
      </c>
      <c r="H22" s="10">
        <v>5487631000109</v>
      </c>
      <c r="I22" s="11" t="s">
        <v>459</v>
      </c>
      <c r="J22" s="10">
        <v>9329</v>
      </c>
      <c r="K22" s="11" t="s">
        <v>460</v>
      </c>
      <c r="L22" s="9">
        <v>46035</v>
      </c>
      <c r="M22" s="10">
        <v>3</v>
      </c>
      <c r="N22" s="3">
        <v>116.74</v>
      </c>
      <c r="O22" s="3">
        <v>0</v>
      </c>
      <c r="P22" s="3">
        <v>0</v>
      </c>
      <c r="Q22" s="33">
        <f t="shared" si="1"/>
        <v>116.74</v>
      </c>
    </row>
    <row r="23" spans="1:17" ht="24.95" customHeight="1">
      <c r="A23" s="10" t="str">
        <f t="shared" si="0"/>
        <v>1441|1440011|348|2025|1</v>
      </c>
      <c r="B23" s="10">
        <v>1441</v>
      </c>
      <c r="C23" s="10">
        <v>1440011</v>
      </c>
      <c r="D23" s="10">
        <v>348</v>
      </c>
      <c r="E23" s="10">
        <v>2025</v>
      </c>
      <c r="F23" s="10">
        <v>10</v>
      </c>
      <c r="G23" s="10">
        <v>1</v>
      </c>
      <c r="H23" s="10">
        <v>15165937000194</v>
      </c>
      <c r="I23" s="11" t="s">
        <v>98</v>
      </c>
      <c r="J23" s="10">
        <v>3903</v>
      </c>
      <c r="K23" s="11" t="s">
        <v>20</v>
      </c>
      <c r="L23" s="9">
        <v>46035</v>
      </c>
      <c r="M23" s="10">
        <v>1</v>
      </c>
      <c r="N23" s="3">
        <v>6325.5</v>
      </c>
      <c r="O23" s="3">
        <v>0</v>
      </c>
      <c r="P23" s="3">
        <v>0</v>
      </c>
      <c r="Q23" s="33">
        <f t="shared" si="1"/>
        <v>6325.5</v>
      </c>
    </row>
    <row r="24" spans="1:17" ht="24.95" customHeight="1">
      <c r="A24" s="10" t="str">
        <f t="shared" si="0"/>
        <v>1441|1440011|358|2025|1</v>
      </c>
      <c r="B24" s="10">
        <v>1441</v>
      </c>
      <c r="C24" s="10">
        <v>1440011</v>
      </c>
      <c r="D24" s="10">
        <v>358</v>
      </c>
      <c r="E24" s="10">
        <v>2025</v>
      </c>
      <c r="F24" s="10">
        <v>10</v>
      </c>
      <c r="G24" s="10">
        <v>1</v>
      </c>
      <c r="H24" s="10">
        <v>32271161000106</v>
      </c>
      <c r="I24" s="11" t="s">
        <v>100</v>
      </c>
      <c r="J24" s="10">
        <v>3968</v>
      </c>
      <c r="K24" s="11" t="s">
        <v>27</v>
      </c>
      <c r="L24" s="9">
        <v>46035</v>
      </c>
      <c r="M24" s="10">
        <v>1</v>
      </c>
      <c r="N24" s="3">
        <v>510</v>
      </c>
      <c r="O24" s="3">
        <v>0</v>
      </c>
      <c r="P24" s="3">
        <v>0</v>
      </c>
      <c r="Q24" s="33">
        <f t="shared" si="1"/>
        <v>510</v>
      </c>
    </row>
    <row r="25" spans="1:17" ht="24.95" customHeight="1">
      <c r="A25" s="10" t="str">
        <f t="shared" si="0"/>
        <v>1441|1440011|358|2025|2</v>
      </c>
      <c r="B25" s="10">
        <v>1441</v>
      </c>
      <c r="C25" s="10">
        <v>1440011</v>
      </c>
      <c r="D25" s="10">
        <v>358</v>
      </c>
      <c r="E25" s="10">
        <v>2025</v>
      </c>
      <c r="F25" s="10">
        <v>10</v>
      </c>
      <c r="G25" s="10">
        <v>1</v>
      </c>
      <c r="H25" s="10">
        <v>32271161000106</v>
      </c>
      <c r="I25" s="11" t="s">
        <v>100</v>
      </c>
      <c r="J25" s="10">
        <v>3968</v>
      </c>
      <c r="K25" s="11" t="s">
        <v>27</v>
      </c>
      <c r="L25" s="9">
        <v>46035</v>
      </c>
      <c r="M25" s="10">
        <v>2</v>
      </c>
      <c r="N25" s="3">
        <v>510</v>
      </c>
      <c r="O25" s="3">
        <v>0</v>
      </c>
      <c r="P25" s="3">
        <v>0</v>
      </c>
      <c r="Q25" s="33">
        <f t="shared" si="1"/>
        <v>510</v>
      </c>
    </row>
    <row r="26" spans="1:17" ht="24.95" customHeight="1">
      <c r="A26" s="10" t="str">
        <f t="shared" si="0"/>
        <v>1441|1440011|376|2025|1</v>
      </c>
      <c r="B26" s="10">
        <v>1441</v>
      </c>
      <c r="C26" s="10">
        <v>1440011</v>
      </c>
      <c r="D26" s="10">
        <v>376</v>
      </c>
      <c r="E26" s="10">
        <v>2025</v>
      </c>
      <c r="F26" s="10">
        <v>10</v>
      </c>
      <c r="G26" s="10">
        <v>1</v>
      </c>
      <c r="H26" s="10">
        <v>8458633000150</v>
      </c>
      <c r="I26" s="11" t="s">
        <v>86</v>
      </c>
      <c r="J26" s="10">
        <v>3921</v>
      </c>
      <c r="K26" s="11" t="s">
        <v>79</v>
      </c>
      <c r="L26" s="9">
        <v>46035</v>
      </c>
      <c r="M26" s="10">
        <v>1</v>
      </c>
      <c r="N26" s="3">
        <v>500</v>
      </c>
      <c r="O26" s="3">
        <v>0</v>
      </c>
      <c r="P26" s="3">
        <v>0</v>
      </c>
      <c r="Q26" s="33">
        <f t="shared" si="1"/>
        <v>500</v>
      </c>
    </row>
    <row r="27" spans="1:17" ht="24.95" customHeight="1">
      <c r="A27" s="10" t="str">
        <f t="shared" si="0"/>
        <v>1441|1440011|417|2025|1</v>
      </c>
      <c r="B27" s="10">
        <v>1441</v>
      </c>
      <c r="C27" s="10">
        <v>1440011</v>
      </c>
      <c r="D27" s="10">
        <v>417</v>
      </c>
      <c r="E27" s="10">
        <v>2025</v>
      </c>
      <c r="F27" s="10">
        <v>10</v>
      </c>
      <c r="G27" s="10">
        <v>1</v>
      </c>
      <c r="H27" s="10">
        <v>7290137000177</v>
      </c>
      <c r="I27" s="11" t="s">
        <v>103</v>
      </c>
      <c r="J27" s="10">
        <v>3999</v>
      </c>
      <c r="K27" s="11" t="s">
        <v>92</v>
      </c>
      <c r="L27" s="9">
        <v>46035</v>
      </c>
      <c r="M27" s="10">
        <v>1</v>
      </c>
      <c r="N27" s="3">
        <v>12500</v>
      </c>
      <c r="O27" s="74">
        <v>625</v>
      </c>
      <c r="P27" s="3">
        <v>0</v>
      </c>
      <c r="Q27" s="33">
        <f t="shared" si="1"/>
        <v>11875</v>
      </c>
    </row>
    <row r="28" spans="1:17" ht="24.95" customHeight="1">
      <c r="A28" s="10" t="str">
        <f t="shared" si="0"/>
        <v>1441|1440005|23|2025|1</v>
      </c>
      <c r="B28" s="10">
        <v>1441</v>
      </c>
      <c r="C28" s="10">
        <v>1440005</v>
      </c>
      <c r="D28" s="10">
        <v>23</v>
      </c>
      <c r="E28" s="10">
        <v>2025</v>
      </c>
      <c r="F28" s="10">
        <v>10</v>
      </c>
      <c r="G28" s="10">
        <v>1</v>
      </c>
      <c r="H28" s="10">
        <v>19994997000170</v>
      </c>
      <c r="I28" s="11" t="s">
        <v>105</v>
      </c>
      <c r="J28" s="10">
        <v>3003</v>
      </c>
      <c r="K28" s="11" t="s">
        <v>106</v>
      </c>
      <c r="L28" s="9">
        <v>46036</v>
      </c>
      <c r="M28" s="10">
        <v>1</v>
      </c>
      <c r="N28" s="3">
        <v>1555.4</v>
      </c>
      <c r="O28" s="3">
        <v>0</v>
      </c>
      <c r="P28" s="3">
        <v>0</v>
      </c>
      <c r="Q28" s="33">
        <f t="shared" si="1"/>
        <v>1555.4</v>
      </c>
    </row>
    <row r="29" spans="1:17" ht="24.95" customHeight="1">
      <c r="A29" s="10" t="str">
        <f t="shared" si="0"/>
        <v>1441|1440005|81|2025|1</v>
      </c>
      <c r="B29" s="10">
        <v>1441</v>
      </c>
      <c r="C29" s="10">
        <v>1440005</v>
      </c>
      <c r="D29" s="10">
        <v>81</v>
      </c>
      <c r="E29" s="10">
        <v>2025</v>
      </c>
      <c r="F29" s="10">
        <v>10</v>
      </c>
      <c r="G29" s="10">
        <v>1</v>
      </c>
      <c r="H29" s="10">
        <v>29332265000179</v>
      </c>
      <c r="I29" s="11" t="s">
        <v>108</v>
      </c>
      <c r="J29" s="10">
        <v>3017</v>
      </c>
      <c r="K29" s="11" t="s">
        <v>109</v>
      </c>
      <c r="L29" s="9">
        <v>46036</v>
      </c>
      <c r="M29" s="10">
        <v>1</v>
      </c>
      <c r="N29" s="3">
        <v>1419.75</v>
      </c>
      <c r="O29" s="3">
        <v>0</v>
      </c>
      <c r="P29" s="3">
        <v>0</v>
      </c>
      <c r="Q29" s="33">
        <f t="shared" si="1"/>
        <v>1419.75</v>
      </c>
    </row>
    <row r="30" spans="1:17" ht="24.95" customHeight="1">
      <c r="A30" s="10" t="str">
        <f t="shared" si="0"/>
        <v>1441|1440005|145|2025|1</v>
      </c>
      <c r="B30" s="10">
        <v>1441</v>
      </c>
      <c r="C30" s="10">
        <v>1440005</v>
      </c>
      <c r="D30" s="10">
        <v>145</v>
      </c>
      <c r="E30" s="10">
        <v>2025</v>
      </c>
      <c r="F30" s="10">
        <v>10</v>
      </c>
      <c r="G30" s="10">
        <v>1</v>
      </c>
      <c r="H30" s="10">
        <v>21641059000139</v>
      </c>
      <c r="I30" s="11" t="s">
        <v>111</v>
      </c>
      <c r="J30" s="10">
        <v>5225</v>
      </c>
      <c r="K30" s="11" t="s">
        <v>40</v>
      </c>
      <c r="L30" s="9">
        <v>46036</v>
      </c>
      <c r="M30" s="10">
        <v>1</v>
      </c>
      <c r="N30" s="3">
        <v>20137</v>
      </c>
      <c r="O30" s="3">
        <v>0</v>
      </c>
      <c r="P30" s="3">
        <v>0</v>
      </c>
      <c r="Q30" s="33">
        <f t="shared" si="1"/>
        <v>20137</v>
      </c>
    </row>
    <row r="31" spans="1:17" ht="24.95" customHeight="1">
      <c r="A31" s="10" t="str">
        <f t="shared" si="0"/>
        <v>1441|1440005|159|2025|1</v>
      </c>
      <c r="B31" s="10">
        <v>1441</v>
      </c>
      <c r="C31" s="10">
        <v>1440005</v>
      </c>
      <c r="D31" s="10">
        <v>159</v>
      </c>
      <c r="E31" s="10">
        <v>2025</v>
      </c>
      <c r="F31" s="10">
        <v>10</v>
      </c>
      <c r="G31" s="10">
        <v>1</v>
      </c>
      <c r="H31" s="10">
        <v>201182000169</v>
      </c>
      <c r="I31" s="11" t="s">
        <v>113</v>
      </c>
      <c r="J31" s="10">
        <v>3008</v>
      </c>
      <c r="K31" s="11" t="s">
        <v>114</v>
      </c>
      <c r="L31" s="9">
        <v>46036</v>
      </c>
      <c r="M31" s="10">
        <v>1</v>
      </c>
      <c r="N31" s="3">
        <v>4579</v>
      </c>
      <c r="O31" s="3">
        <v>0</v>
      </c>
      <c r="P31" s="3">
        <v>0</v>
      </c>
      <c r="Q31" s="33">
        <f t="shared" si="1"/>
        <v>4579</v>
      </c>
    </row>
    <row r="32" spans="1:17" ht="24.95" customHeight="1">
      <c r="A32" s="10" t="str">
        <f t="shared" si="0"/>
        <v>1441|1440005|163|2025|1</v>
      </c>
      <c r="B32" s="10">
        <v>1441</v>
      </c>
      <c r="C32" s="10">
        <v>1440005</v>
      </c>
      <c r="D32" s="10">
        <v>163</v>
      </c>
      <c r="E32" s="10">
        <v>2025</v>
      </c>
      <c r="F32" s="10">
        <v>10</v>
      </c>
      <c r="G32" s="10">
        <v>1</v>
      </c>
      <c r="H32" s="10">
        <v>42981902000104</v>
      </c>
      <c r="I32" s="11" t="s">
        <v>116</v>
      </c>
      <c r="J32" s="10">
        <v>3020</v>
      </c>
      <c r="K32" s="11" t="s">
        <v>10</v>
      </c>
      <c r="L32" s="9">
        <v>46036</v>
      </c>
      <c r="M32" s="10">
        <v>1</v>
      </c>
      <c r="N32" s="3">
        <v>4480.91</v>
      </c>
      <c r="O32" s="3">
        <v>0</v>
      </c>
      <c r="P32" s="3">
        <v>0</v>
      </c>
      <c r="Q32" s="33">
        <f t="shared" si="1"/>
        <v>4480.91</v>
      </c>
    </row>
    <row r="33" spans="1:17" ht="24.95" customHeight="1">
      <c r="A33" s="10" t="str">
        <f t="shared" si="0"/>
        <v>1441|1440011|64|2025|1</v>
      </c>
      <c r="B33" s="10">
        <v>1441</v>
      </c>
      <c r="C33" s="10">
        <v>1440011</v>
      </c>
      <c r="D33" s="10">
        <v>64</v>
      </c>
      <c r="E33" s="10">
        <v>2025</v>
      </c>
      <c r="F33" s="10">
        <v>10</v>
      </c>
      <c r="G33" s="10">
        <v>1</v>
      </c>
      <c r="H33" s="10">
        <v>26791960663</v>
      </c>
      <c r="I33" s="11" t="s">
        <v>118</v>
      </c>
      <c r="J33" s="10">
        <v>3611</v>
      </c>
      <c r="K33" s="11" t="s">
        <v>70</v>
      </c>
      <c r="L33" s="9">
        <v>46036</v>
      </c>
      <c r="M33" s="10">
        <v>1</v>
      </c>
      <c r="N33" s="3">
        <v>5150.5200000000004</v>
      </c>
      <c r="O33" s="3">
        <v>0</v>
      </c>
      <c r="P33" s="3">
        <v>0</v>
      </c>
      <c r="Q33" s="33">
        <f t="shared" si="1"/>
        <v>5150.5200000000004</v>
      </c>
    </row>
    <row r="34" spans="1:17" ht="24.95" customHeight="1">
      <c r="A34" s="10" t="str">
        <f t="shared" si="0"/>
        <v>1441|1440011|65|2025|1</v>
      </c>
      <c r="B34" s="10">
        <v>1441</v>
      </c>
      <c r="C34" s="10">
        <v>1440011</v>
      </c>
      <c r="D34" s="10">
        <v>65</v>
      </c>
      <c r="E34" s="10">
        <v>2025</v>
      </c>
      <c r="F34" s="10">
        <v>10</v>
      </c>
      <c r="G34" s="10">
        <v>1</v>
      </c>
      <c r="H34" s="10">
        <v>96593172804</v>
      </c>
      <c r="I34" s="11" t="s">
        <v>121</v>
      </c>
      <c r="J34" s="10">
        <v>3611</v>
      </c>
      <c r="K34" s="11" t="s">
        <v>70</v>
      </c>
      <c r="L34" s="9">
        <v>46036</v>
      </c>
      <c r="M34" s="10">
        <v>1</v>
      </c>
      <c r="N34" s="3">
        <v>2668.75</v>
      </c>
      <c r="O34" s="3">
        <v>0</v>
      </c>
      <c r="P34" s="3">
        <v>0</v>
      </c>
      <c r="Q34" s="33">
        <f t="shared" si="1"/>
        <v>2668.75</v>
      </c>
    </row>
    <row r="35" spans="1:17" ht="24.95" customHeight="1">
      <c r="A35" s="10" t="str">
        <f t="shared" si="0"/>
        <v>1441|1440011|67|2025|1</v>
      </c>
      <c r="B35" s="10">
        <v>1441</v>
      </c>
      <c r="C35" s="10">
        <v>1440011</v>
      </c>
      <c r="D35" s="10">
        <v>67</v>
      </c>
      <c r="E35" s="10">
        <v>2025</v>
      </c>
      <c r="F35" s="10">
        <v>10</v>
      </c>
      <c r="G35" s="10">
        <v>1</v>
      </c>
      <c r="H35" s="10">
        <v>3941401840</v>
      </c>
      <c r="I35" s="11" t="s">
        <v>123</v>
      </c>
      <c r="J35" s="10">
        <v>3611</v>
      </c>
      <c r="K35" s="11" t="s">
        <v>70</v>
      </c>
      <c r="L35" s="9">
        <v>46036</v>
      </c>
      <c r="M35" s="10">
        <v>1</v>
      </c>
      <c r="N35" s="3">
        <v>2668.75</v>
      </c>
      <c r="O35" s="3">
        <v>0</v>
      </c>
      <c r="P35" s="3">
        <v>0</v>
      </c>
      <c r="Q35" s="33">
        <f t="shared" si="1"/>
        <v>2668.75</v>
      </c>
    </row>
    <row r="36" spans="1:17" ht="24.95" customHeight="1">
      <c r="A36" s="10" t="str">
        <f t="shared" si="0"/>
        <v>1441|1440011|68|2025|1</v>
      </c>
      <c r="B36" s="10">
        <v>1441</v>
      </c>
      <c r="C36" s="10">
        <v>1440011</v>
      </c>
      <c r="D36" s="10">
        <v>68</v>
      </c>
      <c r="E36" s="10">
        <v>2025</v>
      </c>
      <c r="F36" s="10">
        <v>10</v>
      </c>
      <c r="G36" s="10">
        <v>1</v>
      </c>
      <c r="H36" s="10">
        <v>48447510697</v>
      </c>
      <c r="I36" s="11" t="s">
        <v>125</v>
      </c>
      <c r="J36" s="10">
        <v>3611</v>
      </c>
      <c r="K36" s="11" t="s">
        <v>70</v>
      </c>
      <c r="L36" s="9">
        <v>46036</v>
      </c>
      <c r="M36" s="10">
        <v>1</v>
      </c>
      <c r="N36" s="3">
        <v>7005.51</v>
      </c>
      <c r="O36" s="3">
        <v>0</v>
      </c>
      <c r="P36" s="3">
        <v>0</v>
      </c>
      <c r="Q36" s="33">
        <f t="shared" si="1"/>
        <v>7005.51</v>
      </c>
    </row>
    <row r="37" spans="1:17" ht="24.95" customHeight="1">
      <c r="A37" s="10" t="str">
        <f t="shared" si="0"/>
        <v>1441|1440011|72|2025|1</v>
      </c>
      <c r="B37" s="10">
        <v>1441</v>
      </c>
      <c r="C37" s="10">
        <v>1440011</v>
      </c>
      <c r="D37" s="10">
        <v>72</v>
      </c>
      <c r="E37" s="10">
        <v>2025</v>
      </c>
      <c r="F37" s="10">
        <v>10</v>
      </c>
      <c r="G37" s="10">
        <v>1</v>
      </c>
      <c r="H37" s="10">
        <v>2896116605</v>
      </c>
      <c r="I37" s="11" t="s">
        <v>127</v>
      </c>
      <c r="J37" s="10">
        <v>3611</v>
      </c>
      <c r="K37" s="11" t="s">
        <v>70</v>
      </c>
      <c r="L37" s="9">
        <v>46036</v>
      </c>
      <c r="M37" s="10">
        <v>1</v>
      </c>
      <c r="N37" s="3">
        <v>4283.43</v>
      </c>
      <c r="O37" s="3">
        <v>0</v>
      </c>
      <c r="P37" s="3">
        <v>0</v>
      </c>
      <c r="Q37" s="33">
        <f t="shared" si="1"/>
        <v>4283.43</v>
      </c>
    </row>
    <row r="38" spans="1:17" ht="24.95" customHeight="1">
      <c r="A38" s="10" t="str">
        <f t="shared" si="0"/>
        <v>1441|1440011|74|2025|1</v>
      </c>
      <c r="B38" s="10">
        <v>1441</v>
      </c>
      <c r="C38" s="10">
        <v>1440011</v>
      </c>
      <c r="D38" s="10">
        <v>74</v>
      </c>
      <c r="E38" s="10">
        <v>2025</v>
      </c>
      <c r="F38" s="10">
        <v>10</v>
      </c>
      <c r="G38" s="10">
        <v>1</v>
      </c>
      <c r="H38" s="10">
        <v>30059674687</v>
      </c>
      <c r="I38" s="11" t="s">
        <v>129</v>
      </c>
      <c r="J38" s="10">
        <v>3611</v>
      </c>
      <c r="K38" s="11" t="s">
        <v>70</v>
      </c>
      <c r="L38" s="9">
        <v>46036</v>
      </c>
      <c r="M38" s="10">
        <v>1</v>
      </c>
      <c r="N38" s="3">
        <v>2317.9</v>
      </c>
      <c r="O38" s="3">
        <v>0</v>
      </c>
      <c r="P38" s="3">
        <v>0</v>
      </c>
      <c r="Q38" s="33">
        <f t="shared" si="1"/>
        <v>2317.9</v>
      </c>
    </row>
    <row r="39" spans="1:17" ht="24.95" customHeight="1">
      <c r="A39" s="10" t="str">
        <f t="shared" si="0"/>
        <v>1441|1440011|75|2025|1</v>
      </c>
      <c r="B39" s="10">
        <v>1441</v>
      </c>
      <c r="C39" s="10">
        <v>1440011</v>
      </c>
      <c r="D39" s="10">
        <v>75</v>
      </c>
      <c r="E39" s="10">
        <v>2025</v>
      </c>
      <c r="F39" s="10">
        <v>10</v>
      </c>
      <c r="G39" s="10">
        <v>1</v>
      </c>
      <c r="H39" s="10">
        <v>15794466634</v>
      </c>
      <c r="I39" s="11" t="s">
        <v>131</v>
      </c>
      <c r="J39" s="10">
        <v>3611</v>
      </c>
      <c r="K39" s="11" t="s">
        <v>70</v>
      </c>
      <c r="L39" s="9">
        <v>46036</v>
      </c>
      <c r="M39" s="10">
        <v>1</v>
      </c>
      <c r="N39" s="3">
        <v>4283.42</v>
      </c>
      <c r="O39" s="3">
        <v>0</v>
      </c>
      <c r="P39" s="3">
        <v>0</v>
      </c>
      <c r="Q39" s="33">
        <f t="shared" si="1"/>
        <v>4283.42</v>
      </c>
    </row>
    <row r="40" spans="1:17" ht="24.95" customHeight="1">
      <c r="A40" s="10" t="str">
        <f t="shared" si="0"/>
        <v>1441|1440011|76|2025|1</v>
      </c>
      <c r="B40" s="10">
        <v>1441</v>
      </c>
      <c r="C40" s="10">
        <v>1440011</v>
      </c>
      <c r="D40" s="10">
        <v>76</v>
      </c>
      <c r="E40" s="10">
        <v>2025</v>
      </c>
      <c r="F40" s="10">
        <v>10</v>
      </c>
      <c r="G40" s="10">
        <v>1</v>
      </c>
      <c r="H40" s="10">
        <v>2274463131</v>
      </c>
      <c r="I40" s="11" t="s">
        <v>133</v>
      </c>
      <c r="J40" s="10">
        <v>3611</v>
      </c>
      <c r="K40" s="11" t="s">
        <v>70</v>
      </c>
      <c r="L40" s="9">
        <v>46036</v>
      </c>
      <c r="M40" s="10">
        <v>1</v>
      </c>
      <c r="N40" s="3">
        <v>8741.76</v>
      </c>
      <c r="O40" s="3">
        <v>0</v>
      </c>
      <c r="P40" s="3">
        <v>0</v>
      </c>
      <c r="Q40" s="33">
        <f t="shared" si="1"/>
        <v>8741.76</v>
      </c>
    </row>
    <row r="41" spans="1:17" ht="24.95" customHeight="1">
      <c r="A41" s="10" t="str">
        <f t="shared" si="0"/>
        <v>1441|1440011|77|2025|1</v>
      </c>
      <c r="B41" s="10">
        <v>1441</v>
      </c>
      <c r="C41" s="10">
        <v>1440011</v>
      </c>
      <c r="D41" s="10">
        <v>77</v>
      </c>
      <c r="E41" s="10">
        <v>2025</v>
      </c>
      <c r="F41" s="10">
        <v>10</v>
      </c>
      <c r="G41" s="10">
        <v>1</v>
      </c>
      <c r="H41" s="10">
        <v>71077325000110</v>
      </c>
      <c r="I41" s="11" t="s">
        <v>135</v>
      </c>
      <c r="J41" s="10">
        <v>3920</v>
      </c>
      <c r="K41" s="11" t="s">
        <v>70</v>
      </c>
      <c r="L41" s="9">
        <v>46036</v>
      </c>
      <c r="M41" s="10">
        <v>1</v>
      </c>
      <c r="N41" s="3">
        <v>30751.27</v>
      </c>
      <c r="O41" s="3">
        <v>0</v>
      </c>
      <c r="P41" s="3">
        <v>0</v>
      </c>
      <c r="Q41" s="33">
        <f t="shared" si="1"/>
        <v>30751.27</v>
      </c>
    </row>
    <row r="42" spans="1:17" ht="24.95" customHeight="1">
      <c r="A42" s="10" t="str">
        <f t="shared" si="0"/>
        <v>1441|1440011|78|2025|1</v>
      </c>
      <c r="B42" s="10">
        <v>1441</v>
      </c>
      <c r="C42" s="10">
        <v>1440011</v>
      </c>
      <c r="D42" s="10">
        <v>78</v>
      </c>
      <c r="E42" s="10">
        <v>2025</v>
      </c>
      <c r="F42" s="10">
        <v>10</v>
      </c>
      <c r="G42" s="10">
        <v>1</v>
      </c>
      <c r="H42" s="10">
        <v>11040267670</v>
      </c>
      <c r="I42" s="11" t="s">
        <v>137</v>
      </c>
      <c r="J42" s="10">
        <v>3611</v>
      </c>
      <c r="K42" s="11" t="s">
        <v>70</v>
      </c>
      <c r="L42" s="9">
        <v>46036</v>
      </c>
      <c r="M42" s="10">
        <v>1</v>
      </c>
      <c r="N42" s="3">
        <v>2195.63</v>
      </c>
      <c r="O42" s="3">
        <v>0</v>
      </c>
      <c r="P42" s="3">
        <v>0</v>
      </c>
      <c r="Q42" s="33">
        <f t="shared" si="1"/>
        <v>2195.63</v>
      </c>
    </row>
    <row r="43" spans="1:17" ht="24.95" customHeight="1">
      <c r="A43" s="10" t="str">
        <f t="shared" si="0"/>
        <v>1441|1440011|80|2025|1</v>
      </c>
      <c r="B43" s="10">
        <v>1441</v>
      </c>
      <c r="C43" s="10">
        <v>1440011</v>
      </c>
      <c r="D43" s="10">
        <v>80</v>
      </c>
      <c r="E43" s="10">
        <v>2025</v>
      </c>
      <c r="F43" s="10">
        <v>10</v>
      </c>
      <c r="G43" s="10">
        <v>1</v>
      </c>
      <c r="H43" s="10">
        <v>84374071687</v>
      </c>
      <c r="I43" s="11" t="s">
        <v>139</v>
      </c>
      <c r="J43" s="10">
        <v>3611</v>
      </c>
      <c r="K43" s="11" t="s">
        <v>70</v>
      </c>
      <c r="L43" s="9">
        <v>46036</v>
      </c>
      <c r="M43" s="10">
        <v>1</v>
      </c>
      <c r="N43" s="3">
        <v>3508.65</v>
      </c>
      <c r="O43" s="3">
        <v>0</v>
      </c>
      <c r="P43" s="3">
        <v>0</v>
      </c>
      <c r="Q43" s="33">
        <f t="shared" si="1"/>
        <v>3508.65</v>
      </c>
    </row>
    <row r="44" spans="1:17" ht="24.95" customHeight="1">
      <c r="A44" s="10" t="str">
        <f t="shared" si="0"/>
        <v>1441|1440011|94|2025|1</v>
      </c>
      <c r="B44" s="10">
        <v>1441</v>
      </c>
      <c r="C44" s="10">
        <v>1440011</v>
      </c>
      <c r="D44" s="10">
        <v>94</v>
      </c>
      <c r="E44" s="10">
        <v>2025</v>
      </c>
      <c r="F44" s="10">
        <v>10</v>
      </c>
      <c r="G44" s="10">
        <v>1</v>
      </c>
      <c r="H44" s="10">
        <v>2589209630</v>
      </c>
      <c r="I44" s="11" t="s">
        <v>141</v>
      </c>
      <c r="J44" s="10">
        <v>3611</v>
      </c>
      <c r="K44" s="11" t="s">
        <v>70</v>
      </c>
      <c r="L44" s="9">
        <v>46036</v>
      </c>
      <c r="M44" s="10">
        <v>1</v>
      </c>
      <c r="N44" s="3">
        <v>3377.24</v>
      </c>
      <c r="O44" s="3">
        <v>0</v>
      </c>
      <c r="P44" s="3">
        <v>0</v>
      </c>
      <c r="Q44" s="33">
        <f t="shared" si="1"/>
        <v>3377.24</v>
      </c>
    </row>
    <row r="45" spans="1:17" ht="24.95" customHeight="1">
      <c r="A45" s="10" t="str">
        <f t="shared" si="0"/>
        <v>1441|1440011|96|2025|1</v>
      </c>
      <c r="B45" s="10">
        <v>1441</v>
      </c>
      <c r="C45" s="10">
        <v>1440011</v>
      </c>
      <c r="D45" s="10">
        <v>96</v>
      </c>
      <c r="E45" s="10">
        <v>2025</v>
      </c>
      <c r="F45" s="10">
        <v>10</v>
      </c>
      <c r="G45" s="10">
        <v>1</v>
      </c>
      <c r="H45" s="10">
        <v>4450881680</v>
      </c>
      <c r="I45" s="11" t="s">
        <v>143</v>
      </c>
      <c r="J45" s="10">
        <v>3611</v>
      </c>
      <c r="K45" s="11" t="s">
        <v>70</v>
      </c>
      <c r="L45" s="9">
        <v>46036</v>
      </c>
      <c r="M45" s="10">
        <v>1</v>
      </c>
      <c r="N45" s="3">
        <v>7688.33</v>
      </c>
      <c r="O45" s="3">
        <v>0</v>
      </c>
      <c r="P45" s="3">
        <v>0</v>
      </c>
      <c r="Q45" s="33">
        <f t="shared" si="1"/>
        <v>7688.33</v>
      </c>
    </row>
    <row r="46" spans="1:17" ht="24.95" customHeight="1">
      <c r="A46" s="10" t="str">
        <f t="shared" si="0"/>
        <v>1441|1440011|99|2025|1</v>
      </c>
      <c r="B46" s="10">
        <v>1441</v>
      </c>
      <c r="C46" s="10">
        <v>1440011</v>
      </c>
      <c r="D46" s="10">
        <v>99</v>
      </c>
      <c r="E46" s="10">
        <v>2025</v>
      </c>
      <c r="F46" s="10">
        <v>10</v>
      </c>
      <c r="G46" s="10">
        <v>1</v>
      </c>
      <c r="H46" s="10">
        <v>1980768000131</v>
      </c>
      <c r="I46" s="11" t="s">
        <v>145</v>
      </c>
      <c r="J46" s="10">
        <v>3920</v>
      </c>
      <c r="K46" s="11" t="s">
        <v>70</v>
      </c>
      <c r="L46" s="9">
        <v>46036</v>
      </c>
      <c r="M46" s="10">
        <v>1</v>
      </c>
      <c r="N46" s="3">
        <v>9333.42</v>
      </c>
      <c r="O46" s="3">
        <v>0</v>
      </c>
      <c r="P46" s="3">
        <v>0</v>
      </c>
      <c r="Q46" s="33">
        <f t="shared" si="1"/>
        <v>9333.42</v>
      </c>
    </row>
    <row r="47" spans="1:17" ht="24.95" customHeight="1">
      <c r="A47" s="10" t="str">
        <f t="shared" si="0"/>
        <v>1441|1440011|103|2025|1</v>
      </c>
      <c r="B47" s="10">
        <v>1441</v>
      </c>
      <c r="C47" s="10">
        <v>1440011</v>
      </c>
      <c r="D47" s="10">
        <v>103</v>
      </c>
      <c r="E47" s="10">
        <v>2025</v>
      </c>
      <c r="F47" s="10">
        <v>10</v>
      </c>
      <c r="G47" s="10">
        <v>1</v>
      </c>
      <c r="H47" s="10">
        <v>31355960606</v>
      </c>
      <c r="I47" s="11" t="s">
        <v>147</v>
      </c>
      <c r="J47" s="10">
        <v>3611</v>
      </c>
      <c r="K47" s="11" t="s">
        <v>70</v>
      </c>
      <c r="L47" s="9">
        <v>46036</v>
      </c>
      <c r="M47" s="10">
        <v>1</v>
      </c>
      <c r="N47" s="3">
        <v>3756.86</v>
      </c>
      <c r="O47" s="3">
        <v>0</v>
      </c>
      <c r="P47" s="3">
        <v>0</v>
      </c>
      <c r="Q47" s="33">
        <f t="shared" si="1"/>
        <v>3756.86</v>
      </c>
    </row>
    <row r="48" spans="1:17" ht="24.95" customHeight="1">
      <c r="A48" s="10" t="str">
        <f t="shared" si="0"/>
        <v>1441|1440011|104|2025|1</v>
      </c>
      <c r="B48" s="10">
        <v>1441</v>
      </c>
      <c r="C48" s="10">
        <v>1440011</v>
      </c>
      <c r="D48" s="10">
        <v>104</v>
      </c>
      <c r="E48" s="10">
        <v>2025</v>
      </c>
      <c r="F48" s="10">
        <v>10</v>
      </c>
      <c r="G48" s="10">
        <v>1</v>
      </c>
      <c r="H48" s="10">
        <v>6355953620</v>
      </c>
      <c r="I48" s="11" t="s">
        <v>149</v>
      </c>
      <c r="J48" s="10">
        <v>3611</v>
      </c>
      <c r="K48" s="11" t="s">
        <v>70</v>
      </c>
      <c r="L48" s="9">
        <v>46036</v>
      </c>
      <c r="M48" s="10">
        <v>1</v>
      </c>
      <c r="N48" s="3">
        <v>4018.51</v>
      </c>
      <c r="O48" s="3">
        <v>0</v>
      </c>
      <c r="P48" s="3">
        <v>0</v>
      </c>
      <c r="Q48" s="33">
        <f t="shared" si="1"/>
        <v>4018.51</v>
      </c>
    </row>
    <row r="49" spans="1:17" ht="24.95" customHeight="1">
      <c r="A49" s="10" t="str">
        <f t="shared" si="0"/>
        <v>1441|1440011|105|2025|1</v>
      </c>
      <c r="B49" s="10">
        <v>1441</v>
      </c>
      <c r="C49" s="10">
        <v>1440011</v>
      </c>
      <c r="D49" s="10">
        <v>105</v>
      </c>
      <c r="E49" s="10">
        <v>2025</v>
      </c>
      <c r="F49" s="10">
        <v>10</v>
      </c>
      <c r="G49" s="10">
        <v>1</v>
      </c>
      <c r="H49" s="10">
        <v>91352053691</v>
      </c>
      <c r="I49" s="11" t="s">
        <v>151</v>
      </c>
      <c r="J49" s="10">
        <v>3611</v>
      </c>
      <c r="K49" s="11" t="s">
        <v>70</v>
      </c>
      <c r="L49" s="9">
        <v>46036</v>
      </c>
      <c r="M49" s="10">
        <v>1</v>
      </c>
      <c r="N49" s="3">
        <v>5048.8100000000004</v>
      </c>
      <c r="O49" s="3">
        <v>0</v>
      </c>
      <c r="P49" s="3">
        <v>0</v>
      </c>
      <c r="Q49" s="33">
        <f t="shared" si="1"/>
        <v>5048.8100000000004</v>
      </c>
    </row>
    <row r="50" spans="1:17" ht="24.95" customHeight="1">
      <c r="A50" s="10" t="str">
        <f t="shared" si="0"/>
        <v>1441|1440011|106|2025|1</v>
      </c>
      <c r="B50" s="10">
        <v>1441</v>
      </c>
      <c r="C50" s="10">
        <v>1440011</v>
      </c>
      <c r="D50" s="10">
        <v>106</v>
      </c>
      <c r="E50" s="10">
        <v>2025</v>
      </c>
      <c r="F50" s="10">
        <v>10</v>
      </c>
      <c r="G50" s="10">
        <v>1</v>
      </c>
      <c r="H50" s="10">
        <v>69750416104</v>
      </c>
      <c r="I50" s="11" t="s">
        <v>153</v>
      </c>
      <c r="J50" s="10">
        <v>3611</v>
      </c>
      <c r="K50" s="11" t="s">
        <v>70</v>
      </c>
      <c r="L50" s="9">
        <v>46036</v>
      </c>
      <c r="M50" s="10">
        <v>1</v>
      </c>
      <c r="N50" s="3">
        <v>1366.08</v>
      </c>
      <c r="O50" s="3">
        <v>0</v>
      </c>
      <c r="P50" s="3">
        <v>0</v>
      </c>
      <c r="Q50" s="33">
        <f t="shared" si="1"/>
        <v>1366.08</v>
      </c>
    </row>
    <row r="51" spans="1:17" ht="24.95" customHeight="1">
      <c r="A51" s="10" t="str">
        <f t="shared" si="0"/>
        <v>1441|1440011|107|2025|1</v>
      </c>
      <c r="B51" s="10">
        <v>1441</v>
      </c>
      <c r="C51" s="10">
        <v>1440011</v>
      </c>
      <c r="D51" s="10">
        <v>107</v>
      </c>
      <c r="E51" s="10">
        <v>2025</v>
      </c>
      <c r="F51" s="10">
        <v>10</v>
      </c>
      <c r="G51" s="10">
        <v>1</v>
      </c>
      <c r="H51" s="10">
        <v>5985417646</v>
      </c>
      <c r="I51" s="11" t="s">
        <v>155</v>
      </c>
      <c r="J51" s="10">
        <v>3611</v>
      </c>
      <c r="K51" s="11" t="s">
        <v>70</v>
      </c>
      <c r="L51" s="9">
        <v>46036</v>
      </c>
      <c r="M51" s="10">
        <v>1</v>
      </c>
      <c r="N51" s="3">
        <v>2692.43</v>
      </c>
      <c r="O51" s="3">
        <v>0</v>
      </c>
      <c r="P51" s="3">
        <v>0</v>
      </c>
      <c r="Q51" s="33">
        <f t="shared" si="1"/>
        <v>2692.43</v>
      </c>
    </row>
    <row r="52" spans="1:17" ht="24.95" customHeight="1">
      <c r="A52" s="10" t="str">
        <f t="shared" si="0"/>
        <v>1441|1440011|109|2025|1</v>
      </c>
      <c r="B52" s="10">
        <v>1441</v>
      </c>
      <c r="C52" s="10">
        <v>1440011</v>
      </c>
      <c r="D52" s="10">
        <v>109</v>
      </c>
      <c r="E52" s="10">
        <v>2025</v>
      </c>
      <c r="F52" s="10">
        <v>10</v>
      </c>
      <c r="G52" s="10">
        <v>1</v>
      </c>
      <c r="H52" s="10">
        <v>73060178615</v>
      </c>
      <c r="I52" s="11" t="s">
        <v>157</v>
      </c>
      <c r="J52" s="10">
        <v>3611</v>
      </c>
      <c r="K52" s="11" t="s">
        <v>70</v>
      </c>
      <c r="L52" s="9">
        <v>46036</v>
      </c>
      <c r="M52" s="10">
        <v>1</v>
      </c>
      <c r="N52" s="3">
        <v>3756.64</v>
      </c>
      <c r="O52" s="3">
        <v>0</v>
      </c>
      <c r="P52" s="3">
        <v>0</v>
      </c>
      <c r="Q52" s="33">
        <f t="shared" si="1"/>
        <v>3756.64</v>
      </c>
    </row>
    <row r="53" spans="1:17" ht="24.95" customHeight="1">
      <c r="A53" s="10" t="str">
        <f t="shared" si="0"/>
        <v>1441|1440011|110|2025|1</v>
      </c>
      <c r="B53" s="10">
        <v>1441</v>
      </c>
      <c r="C53" s="10">
        <v>1440011</v>
      </c>
      <c r="D53" s="10">
        <v>110</v>
      </c>
      <c r="E53" s="10">
        <v>2025</v>
      </c>
      <c r="F53" s="10">
        <v>10</v>
      </c>
      <c r="G53" s="10">
        <v>1</v>
      </c>
      <c r="H53" s="10">
        <v>37578588672</v>
      </c>
      <c r="I53" s="11" t="s">
        <v>159</v>
      </c>
      <c r="J53" s="10">
        <v>3611</v>
      </c>
      <c r="K53" s="11" t="s">
        <v>70</v>
      </c>
      <c r="L53" s="9">
        <v>46036</v>
      </c>
      <c r="M53" s="10">
        <v>1</v>
      </c>
      <c r="N53" s="3">
        <v>1780.23</v>
      </c>
      <c r="O53" s="3">
        <v>0</v>
      </c>
      <c r="P53" s="3">
        <v>0</v>
      </c>
      <c r="Q53" s="33">
        <f t="shared" si="1"/>
        <v>1780.23</v>
      </c>
    </row>
    <row r="54" spans="1:17" ht="24.95" customHeight="1">
      <c r="A54" s="10" t="str">
        <f t="shared" si="0"/>
        <v>1441|1440011|111|2025|1</v>
      </c>
      <c r="B54" s="10">
        <v>1441</v>
      </c>
      <c r="C54" s="10">
        <v>1440011</v>
      </c>
      <c r="D54" s="10">
        <v>111</v>
      </c>
      <c r="E54" s="10">
        <v>2025</v>
      </c>
      <c r="F54" s="10">
        <v>10</v>
      </c>
      <c r="G54" s="10">
        <v>1</v>
      </c>
      <c r="H54" s="10">
        <v>83228365620</v>
      </c>
      <c r="I54" s="11" t="s">
        <v>161</v>
      </c>
      <c r="J54" s="10">
        <v>3611</v>
      </c>
      <c r="K54" s="11" t="s">
        <v>70</v>
      </c>
      <c r="L54" s="9">
        <v>46036</v>
      </c>
      <c r="M54" s="10">
        <v>1</v>
      </c>
      <c r="N54" s="3">
        <v>3834.92</v>
      </c>
      <c r="O54" s="3">
        <v>0</v>
      </c>
      <c r="P54" s="3">
        <v>0</v>
      </c>
      <c r="Q54" s="33">
        <f t="shared" si="1"/>
        <v>3834.92</v>
      </c>
    </row>
    <row r="55" spans="1:17" ht="24.95" customHeight="1">
      <c r="A55" s="10" t="str">
        <f t="shared" si="0"/>
        <v>1441|1440011|112|2025|1</v>
      </c>
      <c r="B55" s="10">
        <v>1441</v>
      </c>
      <c r="C55" s="10">
        <v>1440011</v>
      </c>
      <c r="D55" s="10">
        <v>112</v>
      </c>
      <c r="E55" s="10">
        <v>2025</v>
      </c>
      <c r="F55" s="10">
        <v>10</v>
      </c>
      <c r="G55" s="10">
        <v>1</v>
      </c>
      <c r="H55" s="10">
        <v>83507191687</v>
      </c>
      <c r="I55" s="11" t="s">
        <v>163</v>
      </c>
      <c r="J55" s="10">
        <v>3611</v>
      </c>
      <c r="K55" s="11" t="s">
        <v>70</v>
      </c>
      <c r="L55" s="9">
        <v>46036</v>
      </c>
      <c r="M55" s="10">
        <v>1</v>
      </c>
      <c r="N55" s="3">
        <v>3834.92</v>
      </c>
      <c r="O55" s="3">
        <v>0</v>
      </c>
      <c r="P55" s="3">
        <v>0</v>
      </c>
      <c r="Q55" s="33">
        <f t="shared" si="1"/>
        <v>3834.92</v>
      </c>
    </row>
    <row r="56" spans="1:17" ht="24.95" customHeight="1">
      <c r="A56" s="10" t="str">
        <f t="shared" si="0"/>
        <v>1441|1440011|113|2025|1</v>
      </c>
      <c r="B56" s="10">
        <v>1441</v>
      </c>
      <c r="C56" s="10">
        <v>1440011</v>
      </c>
      <c r="D56" s="10">
        <v>113</v>
      </c>
      <c r="E56" s="10">
        <v>2025</v>
      </c>
      <c r="F56" s="10">
        <v>10</v>
      </c>
      <c r="G56" s="10">
        <v>1</v>
      </c>
      <c r="H56" s="10">
        <v>11713521660</v>
      </c>
      <c r="I56" s="11" t="s">
        <v>165</v>
      </c>
      <c r="J56" s="10">
        <v>3611</v>
      </c>
      <c r="K56" s="11" t="s">
        <v>70</v>
      </c>
      <c r="L56" s="9">
        <v>46036</v>
      </c>
      <c r="M56" s="10">
        <v>1</v>
      </c>
      <c r="N56" s="3">
        <v>2867.89</v>
      </c>
      <c r="O56" s="3">
        <v>0</v>
      </c>
      <c r="P56" s="3">
        <v>0</v>
      </c>
      <c r="Q56" s="33">
        <f t="shared" si="1"/>
        <v>2867.89</v>
      </c>
    </row>
    <row r="57" spans="1:17" ht="24.95" customHeight="1">
      <c r="A57" s="10" t="str">
        <f t="shared" si="0"/>
        <v>1441|1440011|114|2025|1</v>
      </c>
      <c r="B57" s="10">
        <v>1441</v>
      </c>
      <c r="C57" s="10">
        <v>1440011</v>
      </c>
      <c r="D57" s="10">
        <v>114</v>
      </c>
      <c r="E57" s="10">
        <v>2025</v>
      </c>
      <c r="F57" s="10">
        <v>10</v>
      </c>
      <c r="G57" s="10">
        <v>1</v>
      </c>
      <c r="H57" s="10">
        <v>84939974634</v>
      </c>
      <c r="I57" s="11" t="s">
        <v>167</v>
      </c>
      <c r="J57" s="10">
        <v>3611</v>
      </c>
      <c r="K57" s="11" t="s">
        <v>70</v>
      </c>
      <c r="L57" s="9">
        <v>46036</v>
      </c>
      <c r="M57" s="10">
        <v>1</v>
      </c>
      <c r="N57" s="3">
        <v>5273.86</v>
      </c>
      <c r="O57" s="3">
        <v>0</v>
      </c>
      <c r="P57" s="3">
        <v>0</v>
      </c>
      <c r="Q57" s="33">
        <f t="shared" si="1"/>
        <v>5273.86</v>
      </c>
    </row>
    <row r="58" spans="1:17" ht="24.95" customHeight="1">
      <c r="A58" s="10" t="str">
        <f t="shared" si="0"/>
        <v>1441|1440011|115|2025|1</v>
      </c>
      <c r="B58" s="10">
        <v>1441</v>
      </c>
      <c r="C58" s="10">
        <v>1440011</v>
      </c>
      <c r="D58" s="10">
        <v>115</v>
      </c>
      <c r="E58" s="10">
        <v>2025</v>
      </c>
      <c r="F58" s="10">
        <v>10</v>
      </c>
      <c r="G58" s="10">
        <v>1</v>
      </c>
      <c r="H58" s="10">
        <v>24891606649</v>
      </c>
      <c r="I58" s="11" t="s">
        <v>169</v>
      </c>
      <c r="J58" s="10">
        <v>3611</v>
      </c>
      <c r="K58" s="11" t="s">
        <v>70</v>
      </c>
      <c r="L58" s="9">
        <v>46036</v>
      </c>
      <c r="M58" s="10">
        <v>1</v>
      </c>
      <c r="N58" s="3">
        <v>5273.86</v>
      </c>
      <c r="O58" s="3">
        <v>0</v>
      </c>
      <c r="P58" s="3">
        <v>0</v>
      </c>
      <c r="Q58" s="33">
        <f t="shared" si="1"/>
        <v>5273.86</v>
      </c>
    </row>
    <row r="59" spans="1:17" ht="24.95" customHeight="1">
      <c r="A59" s="10" t="str">
        <f t="shared" si="0"/>
        <v>1441|1440011|116|2025|1</v>
      </c>
      <c r="B59" s="10">
        <v>1441</v>
      </c>
      <c r="C59" s="10">
        <v>1440011</v>
      </c>
      <c r="D59" s="10">
        <v>116</v>
      </c>
      <c r="E59" s="10">
        <v>2025</v>
      </c>
      <c r="F59" s="10">
        <v>10</v>
      </c>
      <c r="G59" s="10">
        <v>1</v>
      </c>
      <c r="H59" s="10">
        <v>21374872687</v>
      </c>
      <c r="I59" s="11" t="s">
        <v>171</v>
      </c>
      <c r="J59" s="10">
        <v>3611</v>
      </c>
      <c r="K59" s="11" t="s">
        <v>70</v>
      </c>
      <c r="L59" s="9">
        <v>46036</v>
      </c>
      <c r="M59" s="10">
        <v>1</v>
      </c>
      <c r="N59" s="3">
        <v>8151.05</v>
      </c>
      <c r="O59" s="3">
        <v>0</v>
      </c>
      <c r="P59" s="3">
        <v>0</v>
      </c>
      <c r="Q59" s="33">
        <f t="shared" si="1"/>
        <v>8151.05</v>
      </c>
    </row>
    <row r="60" spans="1:17" ht="24.95" customHeight="1">
      <c r="A60" s="10" t="str">
        <f t="shared" si="0"/>
        <v>1441|1440011|118|2025|1</v>
      </c>
      <c r="B60" s="10">
        <v>1441</v>
      </c>
      <c r="C60" s="10">
        <v>1440011</v>
      </c>
      <c r="D60" s="10">
        <v>118</v>
      </c>
      <c r="E60" s="10">
        <v>2025</v>
      </c>
      <c r="F60" s="10">
        <v>10</v>
      </c>
      <c r="G60" s="10">
        <v>1</v>
      </c>
      <c r="H60" s="10">
        <v>82839425653</v>
      </c>
      <c r="I60" s="11" t="s">
        <v>173</v>
      </c>
      <c r="J60" s="10">
        <v>3611</v>
      </c>
      <c r="K60" s="11" t="s">
        <v>70</v>
      </c>
      <c r="L60" s="9">
        <v>46036</v>
      </c>
      <c r="M60" s="10">
        <v>1</v>
      </c>
      <c r="N60" s="3">
        <v>12642.14</v>
      </c>
      <c r="O60" s="3">
        <v>0</v>
      </c>
      <c r="P60" s="3">
        <v>0</v>
      </c>
      <c r="Q60" s="33">
        <f t="shared" si="1"/>
        <v>12642.14</v>
      </c>
    </row>
    <row r="61" spans="1:17" ht="24.95" customHeight="1">
      <c r="A61" s="10" t="str">
        <f t="shared" si="0"/>
        <v>1441|1440011|119|2025|1</v>
      </c>
      <c r="B61" s="10">
        <v>1441</v>
      </c>
      <c r="C61" s="10">
        <v>1440011</v>
      </c>
      <c r="D61" s="10">
        <v>119</v>
      </c>
      <c r="E61" s="10">
        <v>2025</v>
      </c>
      <c r="F61" s="10">
        <v>10</v>
      </c>
      <c r="G61" s="10">
        <v>1</v>
      </c>
      <c r="H61" s="10">
        <v>4928579895</v>
      </c>
      <c r="I61" s="11" t="s">
        <v>175</v>
      </c>
      <c r="J61" s="10">
        <v>3611</v>
      </c>
      <c r="K61" s="11" t="s">
        <v>70</v>
      </c>
      <c r="L61" s="9">
        <v>46036</v>
      </c>
      <c r="M61" s="10">
        <v>1</v>
      </c>
      <c r="N61" s="3">
        <v>7673.24</v>
      </c>
      <c r="O61" s="3">
        <v>0</v>
      </c>
      <c r="P61" s="3">
        <v>0</v>
      </c>
      <c r="Q61" s="33">
        <f t="shared" si="1"/>
        <v>7673.24</v>
      </c>
    </row>
    <row r="62" spans="1:17" ht="24.95" customHeight="1">
      <c r="A62" s="10" t="str">
        <f t="shared" si="0"/>
        <v>1441|1440011|122|2025|1</v>
      </c>
      <c r="B62" s="10">
        <v>1441</v>
      </c>
      <c r="C62" s="10">
        <v>1440011</v>
      </c>
      <c r="D62" s="10">
        <v>122</v>
      </c>
      <c r="E62" s="10">
        <v>2025</v>
      </c>
      <c r="F62" s="10">
        <v>10</v>
      </c>
      <c r="G62" s="10">
        <v>1</v>
      </c>
      <c r="H62" s="10">
        <v>86784552687</v>
      </c>
      <c r="I62" s="11" t="s">
        <v>177</v>
      </c>
      <c r="J62" s="10">
        <v>3611</v>
      </c>
      <c r="K62" s="11" t="s">
        <v>70</v>
      </c>
      <c r="L62" s="9">
        <v>46036</v>
      </c>
      <c r="M62" s="10">
        <v>1</v>
      </c>
      <c r="N62" s="3">
        <v>5403.59</v>
      </c>
      <c r="O62" s="3">
        <v>0</v>
      </c>
      <c r="P62" s="3">
        <v>0</v>
      </c>
      <c r="Q62" s="33">
        <f t="shared" si="1"/>
        <v>5403.59</v>
      </c>
    </row>
    <row r="63" spans="1:17" ht="24.95" customHeight="1">
      <c r="A63" s="10" t="str">
        <f t="shared" si="0"/>
        <v>1441|1440011|162|2025|1</v>
      </c>
      <c r="B63" s="10">
        <v>1441</v>
      </c>
      <c r="C63" s="10">
        <v>1440011</v>
      </c>
      <c r="D63" s="10">
        <v>162</v>
      </c>
      <c r="E63" s="10">
        <v>2025</v>
      </c>
      <c r="F63" s="10">
        <v>10</v>
      </c>
      <c r="G63" s="10">
        <v>1</v>
      </c>
      <c r="H63" s="10">
        <v>45347438000189</v>
      </c>
      <c r="I63" s="11" t="s">
        <v>179</v>
      </c>
      <c r="J63" s="10">
        <v>3920</v>
      </c>
      <c r="K63" s="11" t="s">
        <v>70</v>
      </c>
      <c r="L63" s="9">
        <v>46036</v>
      </c>
      <c r="M63" s="10">
        <v>1</v>
      </c>
      <c r="N63" s="3">
        <v>15829.46</v>
      </c>
      <c r="O63" s="3">
        <v>0</v>
      </c>
      <c r="P63" s="3">
        <v>0</v>
      </c>
      <c r="Q63" s="33">
        <f t="shared" si="1"/>
        <v>15829.46</v>
      </c>
    </row>
    <row r="64" spans="1:17" ht="24.95" customHeight="1">
      <c r="A64" s="10" t="str">
        <f t="shared" si="0"/>
        <v>1441|1440011|164|2025|1</v>
      </c>
      <c r="B64" s="10">
        <v>1441</v>
      </c>
      <c r="C64" s="10">
        <v>1440011</v>
      </c>
      <c r="D64" s="10">
        <v>164</v>
      </c>
      <c r="E64" s="10">
        <v>2025</v>
      </c>
      <c r="F64" s="10">
        <v>10</v>
      </c>
      <c r="G64" s="10">
        <v>1</v>
      </c>
      <c r="H64" s="10">
        <v>7887283000184</v>
      </c>
      <c r="I64" s="11" t="s">
        <v>181</v>
      </c>
      <c r="J64" s="10">
        <v>3920</v>
      </c>
      <c r="K64" s="11" t="s">
        <v>70</v>
      </c>
      <c r="L64" s="9">
        <v>46036</v>
      </c>
      <c r="M64" s="10">
        <v>1</v>
      </c>
      <c r="N64" s="3">
        <v>6350.08</v>
      </c>
      <c r="O64" s="3">
        <v>0</v>
      </c>
      <c r="P64" s="3">
        <v>0</v>
      </c>
      <c r="Q64" s="33">
        <f t="shared" si="1"/>
        <v>6350.08</v>
      </c>
    </row>
    <row r="65" spans="1:17" ht="24.95" customHeight="1">
      <c r="A65" s="10" t="str">
        <f t="shared" si="0"/>
        <v>1441|1440011|165|2025|1</v>
      </c>
      <c r="B65" s="10">
        <v>1441</v>
      </c>
      <c r="C65" s="10">
        <v>1440011</v>
      </c>
      <c r="D65" s="10">
        <v>165</v>
      </c>
      <c r="E65" s="10">
        <v>2025</v>
      </c>
      <c r="F65" s="10">
        <v>10</v>
      </c>
      <c r="G65" s="10">
        <v>1</v>
      </c>
      <c r="H65" s="10">
        <v>9069772000154</v>
      </c>
      <c r="I65" s="11" t="s">
        <v>183</v>
      </c>
      <c r="J65" s="10">
        <v>3920</v>
      </c>
      <c r="K65" s="11" t="s">
        <v>70</v>
      </c>
      <c r="L65" s="9">
        <v>46036</v>
      </c>
      <c r="M65" s="10">
        <v>1</v>
      </c>
      <c r="N65" s="3">
        <v>17332.259999999998</v>
      </c>
      <c r="O65" s="3">
        <v>0</v>
      </c>
      <c r="P65" s="3">
        <v>0</v>
      </c>
      <c r="Q65" s="33">
        <f t="shared" si="1"/>
        <v>17332.259999999998</v>
      </c>
    </row>
    <row r="66" spans="1:17" ht="24.95" customHeight="1">
      <c r="A66" s="10" t="str">
        <f t="shared" si="0"/>
        <v>1441|1440011|169|2025|1</v>
      </c>
      <c r="B66" s="10">
        <v>1441</v>
      </c>
      <c r="C66" s="10">
        <v>1440011</v>
      </c>
      <c r="D66" s="10">
        <v>169</v>
      </c>
      <c r="E66" s="10">
        <v>2025</v>
      </c>
      <c r="F66" s="10">
        <v>10</v>
      </c>
      <c r="G66" s="10">
        <v>1</v>
      </c>
      <c r="H66" s="10">
        <v>18229133000108</v>
      </c>
      <c r="I66" s="11" t="s">
        <v>185</v>
      </c>
      <c r="J66" s="10">
        <v>3920</v>
      </c>
      <c r="K66" s="11" t="s">
        <v>70</v>
      </c>
      <c r="L66" s="9">
        <v>46036</v>
      </c>
      <c r="M66" s="10">
        <v>1</v>
      </c>
      <c r="N66" s="3">
        <v>4950.22</v>
      </c>
      <c r="O66" s="3">
        <v>0</v>
      </c>
      <c r="P66" s="3">
        <v>0</v>
      </c>
      <c r="Q66" s="33">
        <f t="shared" si="1"/>
        <v>4950.22</v>
      </c>
    </row>
    <row r="67" spans="1:17" ht="24.95" customHeight="1">
      <c r="A67" s="10" t="str">
        <f t="shared" si="0"/>
        <v>1441|1440011|175|2025|1</v>
      </c>
      <c r="B67" s="10">
        <v>1441</v>
      </c>
      <c r="C67" s="10">
        <v>1440011</v>
      </c>
      <c r="D67" s="10">
        <v>175</v>
      </c>
      <c r="E67" s="10">
        <v>2025</v>
      </c>
      <c r="F67" s="10">
        <v>10</v>
      </c>
      <c r="G67" s="10">
        <v>1</v>
      </c>
      <c r="H67" s="10">
        <v>7353227000160</v>
      </c>
      <c r="I67" s="11" t="s">
        <v>187</v>
      </c>
      <c r="J67" s="10">
        <v>3920</v>
      </c>
      <c r="K67" s="11" t="s">
        <v>70</v>
      </c>
      <c r="L67" s="9">
        <v>46036</v>
      </c>
      <c r="M67" s="10">
        <v>1</v>
      </c>
      <c r="N67" s="3">
        <v>400553.49</v>
      </c>
      <c r="O67" s="3">
        <v>0</v>
      </c>
      <c r="P67" s="3">
        <v>0</v>
      </c>
      <c r="Q67" s="33">
        <f t="shared" si="1"/>
        <v>400553.49</v>
      </c>
    </row>
    <row r="68" spans="1:17" ht="24.95" customHeight="1">
      <c r="A68" s="10" t="str">
        <f t="shared" si="0"/>
        <v>1441|1440011|176|2025|1</v>
      </c>
      <c r="B68" s="10">
        <v>1441</v>
      </c>
      <c r="C68" s="10">
        <v>1440011</v>
      </c>
      <c r="D68" s="10">
        <v>176</v>
      </c>
      <c r="E68" s="10">
        <v>2025</v>
      </c>
      <c r="F68" s="10">
        <v>10</v>
      </c>
      <c r="G68" s="10">
        <v>1</v>
      </c>
      <c r="H68" s="10">
        <v>8229035000109</v>
      </c>
      <c r="I68" s="11" t="s">
        <v>189</v>
      </c>
      <c r="J68" s="10">
        <v>3920</v>
      </c>
      <c r="K68" s="11" t="s">
        <v>70</v>
      </c>
      <c r="L68" s="9">
        <v>46036</v>
      </c>
      <c r="M68" s="10">
        <v>1</v>
      </c>
      <c r="N68" s="3">
        <v>185825.65</v>
      </c>
      <c r="O68" s="3">
        <v>0</v>
      </c>
      <c r="P68" s="3">
        <v>0</v>
      </c>
      <c r="Q68" s="33">
        <f t="shared" si="1"/>
        <v>185825.65</v>
      </c>
    </row>
    <row r="69" spans="1:17" ht="24.95" customHeight="1">
      <c r="A69" s="10" t="str">
        <f t="shared" ref="A69:A132" si="2">B69&amp;"|"&amp;C69&amp;"|"&amp;D69&amp;"|"&amp;E69&amp;"|"&amp;M69</f>
        <v>1441|1440011|180|2025|1</v>
      </c>
      <c r="B69" s="10">
        <v>1441</v>
      </c>
      <c r="C69" s="10">
        <v>1440011</v>
      </c>
      <c r="D69" s="10">
        <v>180</v>
      </c>
      <c r="E69" s="10">
        <v>2025</v>
      </c>
      <c r="F69" s="10">
        <v>10</v>
      </c>
      <c r="G69" s="10">
        <v>1</v>
      </c>
      <c r="H69" s="10">
        <v>29412494000101</v>
      </c>
      <c r="I69" s="11" t="s">
        <v>191</v>
      </c>
      <c r="J69" s="10">
        <v>3920</v>
      </c>
      <c r="K69" s="11" t="s">
        <v>70</v>
      </c>
      <c r="L69" s="9">
        <v>46036</v>
      </c>
      <c r="M69" s="10">
        <v>1</v>
      </c>
      <c r="N69" s="3">
        <v>6315.59</v>
      </c>
      <c r="O69" s="3">
        <v>0</v>
      </c>
      <c r="P69" s="3">
        <v>0</v>
      </c>
      <c r="Q69" s="33">
        <f t="shared" ref="Q69:Q132" si="3">N69-O69-P69</f>
        <v>6315.59</v>
      </c>
    </row>
    <row r="70" spans="1:17" ht="24.95" customHeight="1">
      <c r="A70" s="10" t="str">
        <f t="shared" si="2"/>
        <v>1441|1440011|186|2025|1</v>
      </c>
      <c r="B70" s="10">
        <v>1441</v>
      </c>
      <c r="C70" s="10">
        <v>1440011</v>
      </c>
      <c r="D70" s="10">
        <v>186</v>
      </c>
      <c r="E70" s="10">
        <v>2025</v>
      </c>
      <c r="F70" s="10">
        <v>10</v>
      </c>
      <c r="G70" s="10">
        <v>1</v>
      </c>
      <c r="H70" s="10">
        <v>38133478000162</v>
      </c>
      <c r="I70" s="11" t="s">
        <v>193</v>
      </c>
      <c r="J70" s="10">
        <v>3920</v>
      </c>
      <c r="K70" s="11" t="s">
        <v>70</v>
      </c>
      <c r="L70" s="9">
        <v>46036</v>
      </c>
      <c r="M70" s="10">
        <v>1</v>
      </c>
      <c r="N70" s="3">
        <v>11434.85</v>
      </c>
      <c r="O70" s="3">
        <v>0</v>
      </c>
      <c r="P70" s="3">
        <v>0</v>
      </c>
      <c r="Q70" s="33">
        <f t="shared" si="3"/>
        <v>11434.85</v>
      </c>
    </row>
    <row r="71" spans="1:17" ht="24.95" customHeight="1">
      <c r="A71" s="10" t="str">
        <f t="shared" si="2"/>
        <v>1441|1440011|189|2025|1</v>
      </c>
      <c r="B71" s="10">
        <v>1441</v>
      </c>
      <c r="C71" s="10">
        <v>1440011</v>
      </c>
      <c r="D71" s="10">
        <v>189</v>
      </c>
      <c r="E71" s="10">
        <v>2025</v>
      </c>
      <c r="F71" s="10">
        <v>10</v>
      </c>
      <c r="G71" s="10">
        <v>1</v>
      </c>
      <c r="H71" s="10">
        <v>16636540000104</v>
      </c>
      <c r="I71" s="11" t="s">
        <v>195</v>
      </c>
      <c r="J71" s="10">
        <v>4003</v>
      </c>
      <c r="K71" s="11" t="s">
        <v>196</v>
      </c>
      <c r="L71" s="9">
        <v>46036</v>
      </c>
      <c r="M71" s="10">
        <v>1</v>
      </c>
      <c r="N71" s="3">
        <v>2473.85</v>
      </c>
      <c r="O71" s="3">
        <v>0</v>
      </c>
      <c r="P71" s="3">
        <v>0</v>
      </c>
      <c r="Q71" s="33">
        <f t="shared" si="3"/>
        <v>2473.85</v>
      </c>
    </row>
    <row r="72" spans="1:17" ht="24.95" customHeight="1">
      <c r="A72" s="10" t="str">
        <f t="shared" si="2"/>
        <v>1441|1440011|193|2025|1</v>
      </c>
      <c r="B72" s="10">
        <v>1441</v>
      </c>
      <c r="C72" s="10">
        <v>1440011</v>
      </c>
      <c r="D72" s="10">
        <v>193</v>
      </c>
      <c r="E72" s="10">
        <v>2025</v>
      </c>
      <c r="F72" s="10">
        <v>10</v>
      </c>
      <c r="G72" s="10">
        <v>1</v>
      </c>
      <c r="H72" s="10">
        <v>26385765000180</v>
      </c>
      <c r="I72" s="11" t="s">
        <v>198</v>
      </c>
      <c r="J72" s="10">
        <v>3920</v>
      </c>
      <c r="K72" s="11" t="s">
        <v>70</v>
      </c>
      <c r="L72" s="9">
        <v>46036</v>
      </c>
      <c r="M72" s="10">
        <v>1</v>
      </c>
      <c r="N72" s="3">
        <v>37870.769999999997</v>
      </c>
      <c r="O72" s="3">
        <v>0</v>
      </c>
      <c r="P72" s="3">
        <v>0</v>
      </c>
      <c r="Q72" s="33">
        <f t="shared" si="3"/>
        <v>37870.769999999997</v>
      </c>
    </row>
    <row r="73" spans="1:17" ht="24.95" customHeight="1">
      <c r="A73" s="10" t="str">
        <f t="shared" si="2"/>
        <v>1441|1440011|195|2025|1</v>
      </c>
      <c r="B73" s="10">
        <v>1441</v>
      </c>
      <c r="C73" s="10">
        <v>1440011</v>
      </c>
      <c r="D73" s="10">
        <v>195</v>
      </c>
      <c r="E73" s="10">
        <v>2025</v>
      </c>
      <c r="F73" s="10">
        <v>10</v>
      </c>
      <c r="G73" s="10">
        <v>1</v>
      </c>
      <c r="H73" s="10">
        <v>9264396000159</v>
      </c>
      <c r="I73" s="11" t="s">
        <v>200</v>
      </c>
      <c r="J73" s="10">
        <v>3920</v>
      </c>
      <c r="K73" s="11" t="s">
        <v>70</v>
      </c>
      <c r="L73" s="9">
        <v>46036</v>
      </c>
      <c r="M73" s="10">
        <v>1</v>
      </c>
      <c r="N73" s="3">
        <v>4094.61</v>
      </c>
      <c r="O73" s="3">
        <v>0</v>
      </c>
      <c r="P73" s="3">
        <v>0</v>
      </c>
      <c r="Q73" s="33">
        <f t="shared" si="3"/>
        <v>4094.61</v>
      </c>
    </row>
    <row r="74" spans="1:17" ht="24.95" customHeight="1">
      <c r="A74" s="10" t="str">
        <f t="shared" si="2"/>
        <v>1441|1440011|196|2025|1</v>
      </c>
      <c r="B74" s="10">
        <v>1441</v>
      </c>
      <c r="C74" s="10">
        <v>1440011</v>
      </c>
      <c r="D74" s="10">
        <v>196</v>
      </c>
      <c r="E74" s="10">
        <v>2025</v>
      </c>
      <c r="F74" s="10">
        <v>10</v>
      </c>
      <c r="G74" s="10">
        <v>1</v>
      </c>
      <c r="H74" s="10">
        <v>28771161000106</v>
      </c>
      <c r="I74" s="11" t="s">
        <v>202</v>
      </c>
      <c r="J74" s="10">
        <v>3920</v>
      </c>
      <c r="K74" s="11" t="s">
        <v>70</v>
      </c>
      <c r="L74" s="9">
        <v>46036</v>
      </c>
      <c r="M74" s="10">
        <v>1</v>
      </c>
      <c r="N74" s="3">
        <v>5316.76</v>
      </c>
      <c r="O74" s="3">
        <v>0</v>
      </c>
      <c r="P74" s="3">
        <v>0</v>
      </c>
      <c r="Q74" s="33">
        <f t="shared" si="3"/>
        <v>5316.76</v>
      </c>
    </row>
    <row r="75" spans="1:17" ht="24.95" customHeight="1">
      <c r="A75" s="10" t="str">
        <f t="shared" si="2"/>
        <v>1441|1440011|197|2025|1</v>
      </c>
      <c r="B75" s="10">
        <v>1441</v>
      </c>
      <c r="C75" s="10">
        <v>1440011</v>
      </c>
      <c r="D75" s="10">
        <v>197</v>
      </c>
      <c r="E75" s="10">
        <v>2025</v>
      </c>
      <c r="F75" s="10">
        <v>10</v>
      </c>
      <c r="G75" s="10">
        <v>1</v>
      </c>
      <c r="H75" s="10">
        <v>5845088000166</v>
      </c>
      <c r="I75" s="11" t="s">
        <v>204</v>
      </c>
      <c r="J75" s="10">
        <v>3920</v>
      </c>
      <c r="K75" s="11" t="s">
        <v>70</v>
      </c>
      <c r="L75" s="9">
        <v>46036</v>
      </c>
      <c r="M75" s="10">
        <v>1</v>
      </c>
      <c r="N75" s="3">
        <v>30603.62</v>
      </c>
      <c r="O75" s="3">
        <v>0</v>
      </c>
      <c r="P75" s="3">
        <v>0</v>
      </c>
      <c r="Q75" s="33">
        <f t="shared" si="3"/>
        <v>30603.62</v>
      </c>
    </row>
    <row r="76" spans="1:17" ht="24.95" customHeight="1">
      <c r="A76" s="10" t="str">
        <f t="shared" si="2"/>
        <v>1441|1440011|200|2025|1</v>
      </c>
      <c r="B76" s="10">
        <v>1441</v>
      </c>
      <c r="C76" s="10">
        <v>1440011</v>
      </c>
      <c r="D76" s="10">
        <v>200</v>
      </c>
      <c r="E76" s="10">
        <v>2025</v>
      </c>
      <c r="F76" s="10">
        <v>10</v>
      </c>
      <c r="G76" s="10">
        <v>1</v>
      </c>
      <c r="H76" s="10">
        <v>35502073000166</v>
      </c>
      <c r="I76" s="11" t="s">
        <v>206</v>
      </c>
      <c r="J76" s="10">
        <v>3920</v>
      </c>
      <c r="K76" s="11" t="s">
        <v>70</v>
      </c>
      <c r="L76" s="9">
        <v>46036</v>
      </c>
      <c r="M76" s="10">
        <v>1</v>
      </c>
      <c r="N76" s="3">
        <v>10267.32</v>
      </c>
      <c r="O76" s="3">
        <v>0</v>
      </c>
      <c r="P76" s="3">
        <v>0</v>
      </c>
      <c r="Q76" s="33">
        <f t="shared" si="3"/>
        <v>10267.32</v>
      </c>
    </row>
    <row r="77" spans="1:17" ht="24.95" customHeight="1">
      <c r="A77" s="10" t="str">
        <f t="shared" si="2"/>
        <v>1441|1440011|204|2025|1</v>
      </c>
      <c r="B77" s="10">
        <v>1441</v>
      </c>
      <c r="C77" s="10">
        <v>1440011</v>
      </c>
      <c r="D77" s="10">
        <v>204</v>
      </c>
      <c r="E77" s="10">
        <v>2025</v>
      </c>
      <c r="F77" s="10">
        <v>10</v>
      </c>
      <c r="G77" s="10">
        <v>1</v>
      </c>
      <c r="H77" s="10">
        <v>16636540000104</v>
      </c>
      <c r="I77" s="11" t="s">
        <v>195</v>
      </c>
      <c r="J77" s="10">
        <v>4003</v>
      </c>
      <c r="K77" s="11" t="s">
        <v>196</v>
      </c>
      <c r="L77" s="9">
        <v>46036</v>
      </c>
      <c r="M77" s="10">
        <v>1</v>
      </c>
      <c r="N77" s="3">
        <v>37178</v>
      </c>
      <c r="O77" s="3">
        <v>0</v>
      </c>
      <c r="P77" s="3">
        <v>0</v>
      </c>
      <c r="Q77" s="33">
        <f t="shared" si="3"/>
        <v>37178</v>
      </c>
    </row>
    <row r="78" spans="1:17" ht="24.95" customHeight="1">
      <c r="A78" s="10" t="str">
        <f t="shared" si="2"/>
        <v>1441|1440011|207|2025|1</v>
      </c>
      <c r="B78" s="10">
        <v>1441</v>
      </c>
      <c r="C78" s="10">
        <v>1440011</v>
      </c>
      <c r="D78" s="10">
        <v>207</v>
      </c>
      <c r="E78" s="10">
        <v>2025</v>
      </c>
      <c r="F78" s="10">
        <v>10</v>
      </c>
      <c r="G78" s="10">
        <v>1</v>
      </c>
      <c r="H78" s="10">
        <v>5381960000162</v>
      </c>
      <c r="I78" s="11" t="s">
        <v>209</v>
      </c>
      <c r="J78" s="10">
        <v>3921</v>
      </c>
      <c r="K78" s="11" t="s">
        <v>79</v>
      </c>
      <c r="L78" s="9">
        <v>46036</v>
      </c>
      <c r="M78" s="10">
        <v>1</v>
      </c>
      <c r="N78" s="3">
        <v>12099.02</v>
      </c>
      <c r="O78" s="74">
        <v>535.99</v>
      </c>
      <c r="P78" s="3">
        <v>0</v>
      </c>
      <c r="Q78" s="33">
        <f t="shared" si="3"/>
        <v>11563.03</v>
      </c>
    </row>
    <row r="79" spans="1:17" ht="24.95" customHeight="1">
      <c r="A79" s="10" t="str">
        <f t="shared" si="2"/>
        <v>1441|1440011|220|2025|1</v>
      </c>
      <c r="B79" s="10">
        <v>1441</v>
      </c>
      <c r="C79" s="10">
        <v>1440011</v>
      </c>
      <c r="D79" s="10">
        <v>220</v>
      </c>
      <c r="E79" s="10">
        <v>2025</v>
      </c>
      <c r="F79" s="10">
        <v>10</v>
      </c>
      <c r="G79" s="10">
        <v>1</v>
      </c>
      <c r="H79" s="10">
        <v>28309420000173</v>
      </c>
      <c r="I79" s="11" t="s">
        <v>211</v>
      </c>
      <c r="J79" s="10">
        <v>3921</v>
      </c>
      <c r="K79" s="11" t="s">
        <v>79</v>
      </c>
      <c r="L79" s="9">
        <v>46036</v>
      </c>
      <c r="M79" s="10">
        <v>1</v>
      </c>
      <c r="N79" s="3">
        <v>655.64</v>
      </c>
      <c r="O79" s="74">
        <v>32.78</v>
      </c>
      <c r="P79" s="3">
        <v>0</v>
      </c>
      <c r="Q79" s="33">
        <f t="shared" si="3"/>
        <v>622.86</v>
      </c>
    </row>
    <row r="80" spans="1:17" ht="24.95" customHeight="1">
      <c r="A80" s="10" t="str">
        <f t="shared" si="2"/>
        <v>1441|1440011|236|2025|1</v>
      </c>
      <c r="B80" s="10">
        <v>1441</v>
      </c>
      <c r="C80" s="10">
        <v>1440011</v>
      </c>
      <c r="D80" s="10">
        <v>236</v>
      </c>
      <c r="E80" s="10">
        <v>2025</v>
      </c>
      <c r="F80" s="10">
        <v>10</v>
      </c>
      <c r="G80" s="10">
        <v>1</v>
      </c>
      <c r="H80" s="10">
        <v>40574380000192</v>
      </c>
      <c r="I80" s="11" t="s">
        <v>213</v>
      </c>
      <c r="J80" s="10">
        <v>3920</v>
      </c>
      <c r="K80" s="11" t="s">
        <v>70</v>
      </c>
      <c r="L80" s="9">
        <v>46036</v>
      </c>
      <c r="M80" s="10">
        <v>1</v>
      </c>
      <c r="N80" s="3">
        <v>194356.62</v>
      </c>
      <c r="O80" s="3">
        <v>0</v>
      </c>
      <c r="P80" s="3">
        <v>0</v>
      </c>
      <c r="Q80" s="33">
        <f t="shared" si="3"/>
        <v>194356.62</v>
      </c>
    </row>
    <row r="81" spans="1:17" ht="24.95" customHeight="1">
      <c r="A81" s="10" t="str">
        <f t="shared" si="2"/>
        <v>1441|1440011|238|2025|1</v>
      </c>
      <c r="B81" s="10">
        <v>1441</v>
      </c>
      <c r="C81" s="10">
        <v>1440011</v>
      </c>
      <c r="D81" s="10">
        <v>238</v>
      </c>
      <c r="E81" s="10">
        <v>2025</v>
      </c>
      <c r="F81" s="10">
        <v>10</v>
      </c>
      <c r="G81" s="10">
        <v>1</v>
      </c>
      <c r="H81" s="10">
        <v>5097591000180</v>
      </c>
      <c r="I81" s="11" t="s">
        <v>215</v>
      </c>
      <c r="J81" s="10">
        <v>3920</v>
      </c>
      <c r="K81" s="11" t="s">
        <v>70</v>
      </c>
      <c r="L81" s="9">
        <v>46036</v>
      </c>
      <c r="M81" s="10">
        <v>1</v>
      </c>
      <c r="N81" s="3">
        <v>26293.09</v>
      </c>
      <c r="O81" s="3">
        <v>0</v>
      </c>
      <c r="P81" s="3">
        <v>0</v>
      </c>
      <c r="Q81" s="33">
        <f t="shared" si="3"/>
        <v>26293.09</v>
      </c>
    </row>
    <row r="82" spans="1:17" ht="24.95" customHeight="1">
      <c r="A82" s="10" t="str">
        <f t="shared" si="2"/>
        <v>1441|1440011|240|2025|1</v>
      </c>
      <c r="B82" s="10">
        <v>1441</v>
      </c>
      <c r="C82" s="10">
        <v>1440011</v>
      </c>
      <c r="D82" s="10">
        <v>240</v>
      </c>
      <c r="E82" s="10">
        <v>2025</v>
      </c>
      <c r="F82" s="10">
        <v>10</v>
      </c>
      <c r="G82" s="10">
        <v>1</v>
      </c>
      <c r="H82" s="10">
        <v>76535764000143</v>
      </c>
      <c r="I82" s="11" t="s">
        <v>217</v>
      </c>
      <c r="J82" s="10">
        <v>4005</v>
      </c>
      <c r="K82" s="11" t="s">
        <v>218</v>
      </c>
      <c r="L82" s="9">
        <v>46036</v>
      </c>
      <c r="M82" s="10">
        <v>1</v>
      </c>
      <c r="N82" s="3">
        <v>1638.09</v>
      </c>
      <c r="O82" s="3">
        <v>0</v>
      </c>
      <c r="P82" s="3">
        <v>0</v>
      </c>
      <c r="Q82" s="33">
        <f t="shared" si="3"/>
        <v>1638.09</v>
      </c>
    </row>
    <row r="83" spans="1:17" ht="24.95" customHeight="1">
      <c r="A83" s="10" t="str">
        <f t="shared" si="2"/>
        <v>1441|1440011|268|2025|1</v>
      </c>
      <c r="B83" s="10">
        <v>1441</v>
      </c>
      <c r="C83" s="10">
        <v>1440011</v>
      </c>
      <c r="D83" s="10">
        <v>268</v>
      </c>
      <c r="E83" s="10">
        <v>2025</v>
      </c>
      <c r="F83" s="10">
        <v>10</v>
      </c>
      <c r="G83" s="10">
        <v>1</v>
      </c>
      <c r="H83" s="10">
        <v>1554285000175</v>
      </c>
      <c r="I83" s="11" t="s">
        <v>220</v>
      </c>
      <c r="J83" s="10">
        <v>4002</v>
      </c>
      <c r="K83" s="11" t="s">
        <v>82</v>
      </c>
      <c r="L83" s="9">
        <v>46036</v>
      </c>
      <c r="M83" s="10">
        <v>1</v>
      </c>
      <c r="N83" s="3">
        <v>900</v>
      </c>
      <c r="O83" s="3">
        <v>0</v>
      </c>
      <c r="P83" s="3">
        <v>0</v>
      </c>
      <c r="Q83" s="33">
        <f t="shared" si="3"/>
        <v>900</v>
      </c>
    </row>
    <row r="84" spans="1:17" ht="24.95" customHeight="1">
      <c r="A84" s="10" t="str">
        <f t="shared" si="2"/>
        <v>1441|1440011|294|2025|1</v>
      </c>
      <c r="B84" s="10">
        <v>1441</v>
      </c>
      <c r="C84" s="10">
        <v>1440011</v>
      </c>
      <c r="D84" s="10">
        <v>294</v>
      </c>
      <c r="E84" s="10">
        <v>2025</v>
      </c>
      <c r="F84" s="10">
        <v>10</v>
      </c>
      <c r="G84" s="10">
        <v>1</v>
      </c>
      <c r="H84" s="10">
        <v>58445252000104</v>
      </c>
      <c r="I84" s="11" t="s">
        <v>222</v>
      </c>
      <c r="J84" s="10">
        <v>3920</v>
      </c>
      <c r="K84" s="11" t="s">
        <v>70</v>
      </c>
      <c r="L84" s="9">
        <v>46036</v>
      </c>
      <c r="M84" s="10">
        <v>1</v>
      </c>
      <c r="N84" s="3">
        <v>37200</v>
      </c>
      <c r="O84" s="3">
        <v>0</v>
      </c>
      <c r="P84" s="3">
        <v>0</v>
      </c>
      <c r="Q84" s="33">
        <f t="shared" si="3"/>
        <v>37200</v>
      </c>
    </row>
    <row r="85" spans="1:17" ht="24.95" customHeight="1">
      <c r="A85" s="10" t="str">
        <f t="shared" si="2"/>
        <v>1441|1440011|328|2025|1</v>
      </c>
      <c r="B85" s="10">
        <v>1441</v>
      </c>
      <c r="C85" s="10">
        <v>1440011</v>
      </c>
      <c r="D85" s="10">
        <v>328</v>
      </c>
      <c r="E85" s="10">
        <v>2025</v>
      </c>
      <c r="F85" s="10">
        <v>10</v>
      </c>
      <c r="G85" s="10">
        <v>1</v>
      </c>
      <c r="H85" s="10">
        <v>68472099687</v>
      </c>
      <c r="I85" s="11" t="s">
        <v>224</v>
      </c>
      <c r="J85" s="10">
        <v>3611</v>
      </c>
      <c r="K85" s="11" t="s">
        <v>70</v>
      </c>
      <c r="L85" s="9">
        <v>46036</v>
      </c>
      <c r="M85" s="10">
        <v>1</v>
      </c>
      <c r="N85" s="3">
        <v>22000</v>
      </c>
      <c r="O85" s="3">
        <v>0</v>
      </c>
      <c r="P85" s="3">
        <v>0</v>
      </c>
      <c r="Q85" s="33">
        <f t="shared" si="3"/>
        <v>22000</v>
      </c>
    </row>
    <row r="86" spans="1:17" ht="24.95" customHeight="1">
      <c r="A86" s="10" t="str">
        <f t="shared" si="2"/>
        <v>1441|1440011|329|2025|1</v>
      </c>
      <c r="B86" s="10">
        <v>1441</v>
      </c>
      <c r="C86" s="10">
        <v>1440011</v>
      </c>
      <c r="D86" s="10">
        <v>329</v>
      </c>
      <c r="E86" s="10">
        <v>2025</v>
      </c>
      <c r="F86" s="10">
        <v>10</v>
      </c>
      <c r="G86" s="10">
        <v>1</v>
      </c>
      <c r="H86" s="10">
        <v>16636540000104</v>
      </c>
      <c r="I86" s="11" t="s">
        <v>195</v>
      </c>
      <c r="J86" s="10">
        <v>4003</v>
      </c>
      <c r="K86" s="11" t="s">
        <v>196</v>
      </c>
      <c r="L86" s="9">
        <v>46036</v>
      </c>
      <c r="M86" s="10">
        <v>1</v>
      </c>
      <c r="N86" s="3">
        <v>423</v>
      </c>
      <c r="O86" s="3">
        <v>0</v>
      </c>
      <c r="P86" s="3">
        <v>0</v>
      </c>
      <c r="Q86" s="33">
        <f t="shared" si="3"/>
        <v>423</v>
      </c>
    </row>
    <row r="87" spans="1:17" ht="24.95" customHeight="1">
      <c r="A87" s="10" t="str">
        <f t="shared" si="2"/>
        <v>1441|1440011|367|2025|1</v>
      </c>
      <c r="B87" s="10">
        <v>1441</v>
      </c>
      <c r="C87" s="10">
        <v>1440011</v>
      </c>
      <c r="D87" s="10">
        <v>367</v>
      </c>
      <c r="E87" s="10">
        <v>2025</v>
      </c>
      <c r="F87" s="10">
        <v>10</v>
      </c>
      <c r="G87" s="10">
        <v>1</v>
      </c>
      <c r="H87" s="10">
        <v>20655817000105</v>
      </c>
      <c r="I87" s="11" t="s">
        <v>227</v>
      </c>
      <c r="J87" s="10">
        <v>3920</v>
      </c>
      <c r="K87" s="11" t="s">
        <v>70</v>
      </c>
      <c r="L87" s="9">
        <v>46036</v>
      </c>
      <c r="M87" s="10">
        <v>1</v>
      </c>
      <c r="N87" s="3">
        <v>9398.41</v>
      </c>
      <c r="O87" s="3">
        <v>0</v>
      </c>
      <c r="P87" s="3">
        <v>0</v>
      </c>
      <c r="Q87" s="33">
        <f t="shared" si="3"/>
        <v>9398.41</v>
      </c>
    </row>
    <row r="88" spans="1:17" ht="24.95" customHeight="1">
      <c r="A88" s="10" t="str">
        <f t="shared" si="2"/>
        <v>1441|1440011|384|2025|1</v>
      </c>
      <c r="B88" s="10">
        <v>1441</v>
      </c>
      <c r="C88" s="10">
        <v>1440011</v>
      </c>
      <c r="D88" s="10">
        <v>384</v>
      </c>
      <c r="E88" s="10">
        <v>2025</v>
      </c>
      <c r="F88" s="10">
        <v>10</v>
      </c>
      <c r="G88" s="10">
        <v>1</v>
      </c>
      <c r="H88" s="10">
        <v>7789113000167</v>
      </c>
      <c r="I88" s="11" t="s">
        <v>229</v>
      </c>
      <c r="J88" s="10">
        <v>4002</v>
      </c>
      <c r="K88" s="11" t="s">
        <v>82</v>
      </c>
      <c r="L88" s="9">
        <v>46036</v>
      </c>
      <c r="M88" s="10">
        <v>1</v>
      </c>
      <c r="N88" s="3">
        <v>12654</v>
      </c>
      <c r="O88" s="3">
        <v>0</v>
      </c>
      <c r="P88" s="3">
        <v>0</v>
      </c>
      <c r="Q88" s="33">
        <f t="shared" si="3"/>
        <v>12654</v>
      </c>
    </row>
    <row r="89" spans="1:17" ht="24.95" customHeight="1">
      <c r="A89" s="10" t="str">
        <f t="shared" si="2"/>
        <v>1441|1440011|391|2025|1</v>
      </c>
      <c r="B89" s="10">
        <v>1441</v>
      </c>
      <c r="C89" s="10">
        <v>1440011</v>
      </c>
      <c r="D89" s="10">
        <v>391</v>
      </c>
      <c r="E89" s="10">
        <v>2025</v>
      </c>
      <c r="F89" s="10">
        <v>10</v>
      </c>
      <c r="G89" s="10">
        <v>1</v>
      </c>
      <c r="H89" s="10">
        <v>45955633000191</v>
      </c>
      <c r="I89" s="11" t="s">
        <v>232</v>
      </c>
      <c r="J89" s="10">
        <v>3969</v>
      </c>
      <c r="K89" s="11" t="s">
        <v>233</v>
      </c>
      <c r="L89" s="9">
        <v>46036</v>
      </c>
      <c r="M89" s="10">
        <v>1</v>
      </c>
      <c r="N89" s="3">
        <v>126108.51</v>
      </c>
      <c r="O89" s="3">
        <v>0</v>
      </c>
      <c r="P89" s="3">
        <v>0</v>
      </c>
      <c r="Q89" s="33">
        <f t="shared" si="3"/>
        <v>126108.51</v>
      </c>
    </row>
    <row r="90" spans="1:17" ht="24.95" customHeight="1">
      <c r="A90" s="10" t="str">
        <f t="shared" si="2"/>
        <v>1441|1440011|69|2025|1</v>
      </c>
      <c r="B90" s="10">
        <v>1441</v>
      </c>
      <c r="C90" s="10">
        <v>1440011</v>
      </c>
      <c r="D90" s="10">
        <v>69</v>
      </c>
      <c r="E90" s="10">
        <v>2025</v>
      </c>
      <c r="F90" s="10">
        <v>10</v>
      </c>
      <c r="G90" s="10">
        <v>1</v>
      </c>
      <c r="H90" s="10">
        <v>66606667615</v>
      </c>
      <c r="I90" s="11" t="s">
        <v>235</v>
      </c>
      <c r="J90" s="10">
        <v>3611</v>
      </c>
      <c r="K90" s="11" t="s">
        <v>70</v>
      </c>
      <c r="L90" s="9">
        <v>46037</v>
      </c>
      <c r="M90" s="10">
        <v>1</v>
      </c>
      <c r="N90" s="3">
        <v>6914.83</v>
      </c>
      <c r="O90" s="3">
        <v>0</v>
      </c>
      <c r="P90" s="3">
        <v>0</v>
      </c>
      <c r="Q90" s="33">
        <f t="shared" si="3"/>
        <v>6914.83</v>
      </c>
    </row>
    <row r="91" spans="1:17" ht="24.95" customHeight="1">
      <c r="A91" s="10" t="str">
        <f t="shared" si="2"/>
        <v>1441|1440011|70|2025|1</v>
      </c>
      <c r="B91" s="10">
        <v>1441</v>
      </c>
      <c r="C91" s="10">
        <v>1440011</v>
      </c>
      <c r="D91" s="10">
        <v>70</v>
      </c>
      <c r="E91" s="10">
        <v>2025</v>
      </c>
      <c r="F91" s="10">
        <v>10</v>
      </c>
      <c r="G91" s="10">
        <v>1</v>
      </c>
      <c r="H91" s="10">
        <v>9269157628</v>
      </c>
      <c r="I91" s="11" t="s">
        <v>237</v>
      </c>
      <c r="J91" s="10">
        <v>3611</v>
      </c>
      <c r="K91" s="11" t="s">
        <v>70</v>
      </c>
      <c r="L91" s="9">
        <v>46037</v>
      </c>
      <c r="M91" s="10">
        <v>1</v>
      </c>
      <c r="N91" s="3">
        <v>3932.79</v>
      </c>
      <c r="O91" s="3">
        <v>0</v>
      </c>
      <c r="P91" s="3">
        <v>0</v>
      </c>
      <c r="Q91" s="33">
        <f t="shared" si="3"/>
        <v>3932.79</v>
      </c>
    </row>
    <row r="92" spans="1:17" ht="24.95" customHeight="1">
      <c r="A92" s="10" t="str">
        <f t="shared" si="2"/>
        <v>1441|1440011|73|2025|1</v>
      </c>
      <c r="B92" s="10">
        <v>1441</v>
      </c>
      <c r="C92" s="10">
        <v>1440011</v>
      </c>
      <c r="D92" s="10">
        <v>73</v>
      </c>
      <c r="E92" s="10">
        <v>2025</v>
      </c>
      <c r="F92" s="10">
        <v>10</v>
      </c>
      <c r="G92" s="10">
        <v>1</v>
      </c>
      <c r="H92" s="10">
        <v>3063355000118</v>
      </c>
      <c r="I92" s="11" t="s">
        <v>239</v>
      </c>
      <c r="J92" s="10">
        <v>3920</v>
      </c>
      <c r="K92" s="11" t="s">
        <v>70</v>
      </c>
      <c r="L92" s="9">
        <v>46037</v>
      </c>
      <c r="M92" s="10">
        <v>1</v>
      </c>
      <c r="N92" s="3">
        <v>71595.179999999993</v>
      </c>
      <c r="O92" s="3">
        <v>0</v>
      </c>
      <c r="P92" s="3">
        <v>0</v>
      </c>
      <c r="Q92" s="33">
        <f t="shared" si="3"/>
        <v>71595.179999999993</v>
      </c>
    </row>
    <row r="93" spans="1:17" ht="24.95" customHeight="1">
      <c r="A93" s="10" t="str">
        <f t="shared" si="2"/>
        <v>1441|1440011|82|2025|1</v>
      </c>
      <c r="B93" s="10">
        <v>1441</v>
      </c>
      <c r="C93" s="10">
        <v>1440011</v>
      </c>
      <c r="D93" s="10">
        <v>82</v>
      </c>
      <c r="E93" s="10">
        <v>2025</v>
      </c>
      <c r="F93" s="10">
        <v>10</v>
      </c>
      <c r="G93" s="10">
        <v>1</v>
      </c>
      <c r="H93" s="10">
        <v>73694126600</v>
      </c>
      <c r="I93" s="11" t="s">
        <v>241</v>
      </c>
      <c r="J93" s="10">
        <v>3611</v>
      </c>
      <c r="K93" s="11" t="s">
        <v>70</v>
      </c>
      <c r="L93" s="9">
        <v>46037</v>
      </c>
      <c r="M93" s="10">
        <v>1</v>
      </c>
      <c r="N93" s="3">
        <v>7785.03</v>
      </c>
      <c r="O93" s="3">
        <v>0</v>
      </c>
      <c r="P93" s="3">
        <v>0</v>
      </c>
      <c r="Q93" s="33">
        <f t="shared" si="3"/>
        <v>7785.03</v>
      </c>
    </row>
    <row r="94" spans="1:17" ht="24.95" customHeight="1">
      <c r="A94" s="10" t="str">
        <f t="shared" si="2"/>
        <v>1441|1440011|86|2025|1</v>
      </c>
      <c r="B94" s="10">
        <v>1441</v>
      </c>
      <c r="C94" s="10">
        <v>1440011</v>
      </c>
      <c r="D94" s="10">
        <v>86</v>
      </c>
      <c r="E94" s="10">
        <v>2025</v>
      </c>
      <c r="F94" s="10">
        <v>10</v>
      </c>
      <c r="G94" s="10">
        <v>1</v>
      </c>
      <c r="H94" s="10">
        <v>76809528920</v>
      </c>
      <c r="I94" s="11" t="s">
        <v>243</v>
      </c>
      <c r="J94" s="10">
        <v>3611</v>
      </c>
      <c r="K94" s="11" t="s">
        <v>70</v>
      </c>
      <c r="L94" s="9">
        <v>46037</v>
      </c>
      <c r="M94" s="10">
        <v>1</v>
      </c>
      <c r="N94" s="3">
        <v>1228.25</v>
      </c>
      <c r="O94" s="3">
        <v>0</v>
      </c>
      <c r="P94" s="3">
        <v>0</v>
      </c>
      <c r="Q94" s="33">
        <f t="shared" si="3"/>
        <v>1228.25</v>
      </c>
    </row>
    <row r="95" spans="1:17" ht="24.95" customHeight="1">
      <c r="A95" s="10" t="str">
        <f t="shared" si="2"/>
        <v>1441|1440011|87|2025|1</v>
      </c>
      <c r="B95" s="10">
        <v>1441</v>
      </c>
      <c r="C95" s="10">
        <v>1440011</v>
      </c>
      <c r="D95" s="10">
        <v>87</v>
      </c>
      <c r="E95" s="10">
        <v>2025</v>
      </c>
      <c r="F95" s="10">
        <v>10</v>
      </c>
      <c r="G95" s="10">
        <v>1</v>
      </c>
      <c r="H95" s="10">
        <v>17709692000144</v>
      </c>
      <c r="I95" s="11" t="s">
        <v>245</v>
      </c>
      <c r="J95" s="10">
        <v>3920</v>
      </c>
      <c r="K95" s="11" t="s">
        <v>70</v>
      </c>
      <c r="L95" s="9">
        <v>46037</v>
      </c>
      <c r="M95" s="10">
        <v>1</v>
      </c>
      <c r="N95" s="3">
        <v>30679.360000000001</v>
      </c>
      <c r="O95" s="3">
        <v>0</v>
      </c>
      <c r="P95" s="3">
        <v>0</v>
      </c>
      <c r="Q95" s="33">
        <f t="shared" si="3"/>
        <v>30679.360000000001</v>
      </c>
    </row>
    <row r="96" spans="1:17" ht="24.95" customHeight="1">
      <c r="A96" s="10" t="str">
        <f t="shared" si="2"/>
        <v>1441|1440011|102|2025|1</v>
      </c>
      <c r="B96" s="10">
        <v>1441</v>
      </c>
      <c r="C96" s="10">
        <v>1440011</v>
      </c>
      <c r="D96" s="10">
        <v>102</v>
      </c>
      <c r="E96" s="10">
        <v>2025</v>
      </c>
      <c r="F96" s="10">
        <v>10</v>
      </c>
      <c r="G96" s="10">
        <v>1</v>
      </c>
      <c r="H96" s="10">
        <v>56445180604</v>
      </c>
      <c r="I96" s="11" t="s">
        <v>247</v>
      </c>
      <c r="J96" s="10">
        <v>3611</v>
      </c>
      <c r="K96" s="11" t="s">
        <v>70</v>
      </c>
      <c r="L96" s="9">
        <v>46037</v>
      </c>
      <c r="M96" s="10">
        <v>1</v>
      </c>
      <c r="N96" s="3">
        <v>3343.34</v>
      </c>
      <c r="O96" s="3">
        <v>0</v>
      </c>
      <c r="P96" s="3">
        <v>0</v>
      </c>
      <c r="Q96" s="33">
        <f t="shared" si="3"/>
        <v>3343.34</v>
      </c>
    </row>
    <row r="97" spans="1:17" ht="24.95" customHeight="1">
      <c r="A97" s="10" t="str">
        <f t="shared" si="2"/>
        <v>1441|1440011|166|2025|1</v>
      </c>
      <c r="B97" s="10">
        <v>1441</v>
      </c>
      <c r="C97" s="10">
        <v>1440011</v>
      </c>
      <c r="D97" s="10">
        <v>166</v>
      </c>
      <c r="E97" s="10">
        <v>2025</v>
      </c>
      <c r="F97" s="10">
        <v>10</v>
      </c>
      <c r="G97" s="10">
        <v>1</v>
      </c>
      <c r="H97" s="10">
        <v>15210046000102</v>
      </c>
      <c r="I97" s="11" t="s">
        <v>249</v>
      </c>
      <c r="J97" s="10">
        <v>3920</v>
      </c>
      <c r="K97" s="11" t="s">
        <v>70</v>
      </c>
      <c r="L97" s="9">
        <v>46037</v>
      </c>
      <c r="M97" s="10">
        <v>1</v>
      </c>
      <c r="N97" s="3">
        <v>4610.8100000000004</v>
      </c>
      <c r="O97" s="3">
        <v>0</v>
      </c>
      <c r="P97" s="3">
        <v>0</v>
      </c>
      <c r="Q97" s="33">
        <f t="shared" si="3"/>
        <v>4610.8100000000004</v>
      </c>
    </row>
    <row r="98" spans="1:17" ht="24.95" customHeight="1">
      <c r="A98" s="10" t="str">
        <f t="shared" si="2"/>
        <v>1441|1440011|194|2025|1</v>
      </c>
      <c r="B98" s="10">
        <v>1441</v>
      </c>
      <c r="C98" s="10">
        <v>1440011</v>
      </c>
      <c r="D98" s="10">
        <v>194</v>
      </c>
      <c r="E98" s="10">
        <v>2025</v>
      </c>
      <c r="F98" s="10">
        <v>10</v>
      </c>
      <c r="G98" s="10">
        <v>1</v>
      </c>
      <c r="H98" s="10">
        <v>46019498000135</v>
      </c>
      <c r="I98" s="11" t="s">
        <v>251</v>
      </c>
      <c r="J98" s="10">
        <v>4002</v>
      </c>
      <c r="K98" s="11" t="s">
        <v>82</v>
      </c>
      <c r="L98" s="9">
        <v>46037</v>
      </c>
      <c r="M98" s="10">
        <v>1</v>
      </c>
      <c r="N98" s="3">
        <v>3451.22</v>
      </c>
      <c r="O98" s="3">
        <v>0</v>
      </c>
      <c r="P98" s="3">
        <v>0</v>
      </c>
      <c r="Q98" s="33">
        <f t="shared" si="3"/>
        <v>3451.22</v>
      </c>
    </row>
    <row r="99" spans="1:17" ht="24.95" customHeight="1">
      <c r="A99" s="10" t="str">
        <f t="shared" si="2"/>
        <v>1441|1440011|203|2025|1</v>
      </c>
      <c r="B99" s="10">
        <v>1441</v>
      </c>
      <c r="C99" s="10">
        <v>1440011</v>
      </c>
      <c r="D99" s="10">
        <v>203</v>
      </c>
      <c r="E99" s="10">
        <v>2025</v>
      </c>
      <c r="F99" s="10">
        <v>10</v>
      </c>
      <c r="G99" s="10">
        <v>1</v>
      </c>
      <c r="H99" s="10">
        <v>16636540000104</v>
      </c>
      <c r="I99" s="11" t="s">
        <v>195</v>
      </c>
      <c r="J99" s="10">
        <v>4003</v>
      </c>
      <c r="K99" s="11" t="s">
        <v>196</v>
      </c>
      <c r="L99" s="9">
        <v>46037</v>
      </c>
      <c r="M99" s="10">
        <v>1</v>
      </c>
      <c r="N99" s="3">
        <v>8051</v>
      </c>
      <c r="O99" s="3">
        <v>0</v>
      </c>
      <c r="P99" s="3">
        <v>0</v>
      </c>
      <c r="Q99" s="33">
        <f t="shared" si="3"/>
        <v>8051</v>
      </c>
    </row>
    <row r="100" spans="1:17" ht="24.95" customHeight="1">
      <c r="A100" s="10" t="str">
        <f t="shared" si="2"/>
        <v>1441|1440011|215|2025|1</v>
      </c>
      <c r="B100" s="10">
        <v>1441</v>
      </c>
      <c r="C100" s="10">
        <v>1440011</v>
      </c>
      <c r="D100" s="10">
        <v>215</v>
      </c>
      <c r="E100" s="10">
        <v>2025</v>
      </c>
      <c r="F100" s="10">
        <v>10</v>
      </c>
      <c r="G100" s="10">
        <v>1</v>
      </c>
      <c r="H100" s="10">
        <v>8486867000100</v>
      </c>
      <c r="I100" s="11" t="s">
        <v>254</v>
      </c>
      <c r="J100" s="10">
        <v>3920</v>
      </c>
      <c r="K100" s="11" t="s">
        <v>70</v>
      </c>
      <c r="L100" s="9">
        <v>46037</v>
      </c>
      <c r="M100" s="10">
        <v>1</v>
      </c>
      <c r="N100" s="3">
        <v>12500</v>
      </c>
      <c r="O100" s="3">
        <v>0</v>
      </c>
      <c r="P100" s="3">
        <v>0</v>
      </c>
      <c r="Q100" s="33">
        <f t="shared" si="3"/>
        <v>12500</v>
      </c>
    </row>
    <row r="101" spans="1:17" ht="24.95" customHeight="1">
      <c r="A101" s="10" t="str">
        <f t="shared" si="2"/>
        <v>1441|1440011|234|2025|1</v>
      </c>
      <c r="B101" s="10">
        <v>1441</v>
      </c>
      <c r="C101" s="10">
        <v>1440011</v>
      </c>
      <c r="D101" s="10">
        <v>234</v>
      </c>
      <c r="E101" s="10">
        <v>2025</v>
      </c>
      <c r="F101" s="10">
        <v>10</v>
      </c>
      <c r="G101" s="10">
        <v>1</v>
      </c>
      <c r="H101" s="10">
        <v>9256973000160</v>
      </c>
      <c r="I101" s="11" t="s">
        <v>256</v>
      </c>
      <c r="J101" s="10">
        <v>3920</v>
      </c>
      <c r="K101" s="11" t="s">
        <v>70</v>
      </c>
      <c r="L101" s="9">
        <v>46037</v>
      </c>
      <c r="M101" s="10">
        <v>1</v>
      </c>
      <c r="N101" s="3">
        <v>10556.41</v>
      </c>
      <c r="O101" s="3">
        <v>0</v>
      </c>
      <c r="P101" s="3">
        <v>0</v>
      </c>
      <c r="Q101" s="33">
        <f t="shared" si="3"/>
        <v>10556.41</v>
      </c>
    </row>
    <row r="102" spans="1:17" ht="24.95" customHeight="1">
      <c r="A102" s="10" t="str">
        <f t="shared" si="2"/>
        <v>1441|1440011|279|2025|1</v>
      </c>
      <c r="B102" s="10">
        <v>1441</v>
      </c>
      <c r="C102" s="10">
        <v>1440011</v>
      </c>
      <c r="D102" s="10">
        <v>279</v>
      </c>
      <c r="E102" s="10">
        <v>2025</v>
      </c>
      <c r="F102" s="10">
        <v>10</v>
      </c>
      <c r="G102" s="10">
        <v>1</v>
      </c>
      <c r="H102" s="10">
        <v>28408684000184</v>
      </c>
      <c r="I102" s="11" t="s">
        <v>258</v>
      </c>
      <c r="J102" s="10">
        <v>3920</v>
      </c>
      <c r="K102" s="11" t="s">
        <v>70</v>
      </c>
      <c r="L102" s="9">
        <v>46037</v>
      </c>
      <c r="M102" s="10">
        <v>1</v>
      </c>
      <c r="N102" s="3">
        <v>21300</v>
      </c>
      <c r="O102" s="3">
        <v>0</v>
      </c>
      <c r="P102" s="3">
        <v>0</v>
      </c>
      <c r="Q102" s="33">
        <f t="shared" si="3"/>
        <v>21300</v>
      </c>
    </row>
    <row r="103" spans="1:17" ht="24.95" customHeight="1">
      <c r="A103" s="10" t="str">
        <f t="shared" si="2"/>
        <v>1441|1440011|356|2025|1</v>
      </c>
      <c r="B103" s="10">
        <v>1441</v>
      </c>
      <c r="C103" s="10">
        <v>1440011</v>
      </c>
      <c r="D103" s="10">
        <v>356</v>
      </c>
      <c r="E103" s="10">
        <v>2025</v>
      </c>
      <c r="F103" s="10">
        <v>10</v>
      </c>
      <c r="G103" s="10">
        <v>1</v>
      </c>
      <c r="H103" s="10">
        <v>49463330615</v>
      </c>
      <c r="I103" s="11" t="s">
        <v>260</v>
      </c>
      <c r="J103" s="10">
        <v>3611</v>
      </c>
      <c r="K103" s="11" t="s">
        <v>70</v>
      </c>
      <c r="L103" s="9">
        <v>46037</v>
      </c>
      <c r="M103" s="10">
        <v>1</v>
      </c>
      <c r="N103" s="3">
        <v>3792.45</v>
      </c>
      <c r="O103" s="3">
        <v>0</v>
      </c>
      <c r="P103" s="3">
        <v>0</v>
      </c>
      <c r="Q103" s="33">
        <f t="shared" si="3"/>
        <v>3792.45</v>
      </c>
    </row>
    <row r="104" spans="1:17" ht="24.95" customHeight="1">
      <c r="A104" s="10" t="str">
        <f t="shared" si="2"/>
        <v>1441|1440011|358|2025|3</v>
      </c>
      <c r="B104" s="10">
        <v>1441</v>
      </c>
      <c r="C104" s="10">
        <v>1440011</v>
      </c>
      <c r="D104" s="10">
        <v>358</v>
      </c>
      <c r="E104" s="10">
        <v>2025</v>
      </c>
      <c r="F104" s="10">
        <v>10</v>
      </c>
      <c r="G104" s="10">
        <v>1</v>
      </c>
      <c r="H104" s="10">
        <v>32271161000106</v>
      </c>
      <c r="I104" s="11" t="s">
        <v>100</v>
      </c>
      <c r="J104" s="10">
        <v>3968</v>
      </c>
      <c r="K104" s="11" t="s">
        <v>27</v>
      </c>
      <c r="L104" s="9">
        <v>46037</v>
      </c>
      <c r="M104" s="10">
        <v>3</v>
      </c>
      <c r="N104" s="3">
        <v>510</v>
      </c>
      <c r="O104" s="3">
        <v>0</v>
      </c>
      <c r="P104" s="3">
        <v>0</v>
      </c>
      <c r="Q104" s="33">
        <f t="shared" si="3"/>
        <v>510</v>
      </c>
    </row>
    <row r="105" spans="1:17" ht="24.95" customHeight="1">
      <c r="A105" s="10" t="str">
        <f t="shared" si="2"/>
        <v>1441|1440011|374|2025|1</v>
      </c>
      <c r="B105" s="10">
        <v>1441</v>
      </c>
      <c r="C105" s="10">
        <v>1440011</v>
      </c>
      <c r="D105" s="10">
        <v>374</v>
      </c>
      <c r="E105" s="10">
        <v>2025</v>
      </c>
      <c r="F105" s="10">
        <v>10</v>
      </c>
      <c r="G105" s="10">
        <v>1</v>
      </c>
      <c r="H105" s="10">
        <v>12791300000115</v>
      </c>
      <c r="I105" s="11" t="s">
        <v>262</v>
      </c>
      <c r="J105" s="10">
        <v>3920</v>
      </c>
      <c r="K105" s="11" t="s">
        <v>70</v>
      </c>
      <c r="L105" s="9">
        <v>46037</v>
      </c>
      <c r="M105" s="10">
        <v>1</v>
      </c>
      <c r="N105" s="3">
        <v>18666.669999999998</v>
      </c>
      <c r="O105" s="3">
        <v>0</v>
      </c>
      <c r="P105" s="3">
        <v>0</v>
      </c>
      <c r="Q105" s="33">
        <f t="shared" si="3"/>
        <v>18666.669999999998</v>
      </c>
    </row>
    <row r="106" spans="1:17" ht="24.95" customHeight="1">
      <c r="A106" s="10" t="str">
        <f t="shared" si="2"/>
        <v>1441|1440011|66|2025|1</v>
      </c>
      <c r="B106" s="10">
        <v>1441</v>
      </c>
      <c r="C106" s="10">
        <v>1440011</v>
      </c>
      <c r="D106" s="10">
        <v>66</v>
      </c>
      <c r="E106" s="10">
        <v>2025</v>
      </c>
      <c r="F106" s="10">
        <v>10</v>
      </c>
      <c r="G106" s="10">
        <v>1</v>
      </c>
      <c r="H106" s="10">
        <v>14408503649</v>
      </c>
      <c r="I106" s="11" t="s">
        <v>264</v>
      </c>
      <c r="J106" s="10">
        <v>3611</v>
      </c>
      <c r="K106" s="11" t="s">
        <v>70</v>
      </c>
      <c r="L106" s="9">
        <v>46038</v>
      </c>
      <c r="M106" s="10">
        <v>1</v>
      </c>
      <c r="N106" s="3">
        <v>6985.94</v>
      </c>
      <c r="O106" s="3">
        <v>0</v>
      </c>
      <c r="P106" s="3">
        <v>0</v>
      </c>
      <c r="Q106" s="33">
        <f t="shared" si="3"/>
        <v>6985.94</v>
      </c>
    </row>
    <row r="107" spans="1:17" ht="24.95" customHeight="1">
      <c r="A107" s="10" t="str">
        <f t="shared" si="2"/>
        <v>1441|1440011|81|2025|1</v>
      </c>
      <c r="B107" s="10">
        <v>1441</v>
      </c>
      <c r="C107" s="10">
        <v>1440011</v>
      </c>
      <c r="D107" s="10">
        <v>81</v>
      </c>
      <c r="E107" s="10">
        <v>2025</v>
      </c>
      <c r="F107" s="10">
        <v>10</v>
      </c>
      <c r="G107" s="10">
        <v>1</v>
      </c>
      <c r="H107" s="10">
        <v>32734751615</v>
      </c>
      <c r="I107" s="11" t="s">
        <v>265</v>
      </c>
      <c r="J107" s="10">
        <v>3611</v>
      </c>
      <c r="K107" s="11" t="s">
        <v>70</v>
      </c>
      <c r="L107" s="9">
        <v>46038</v>
      </c>
      <c r="M107" s="10">
        <v>1</v>
      </c>
      <c r="N107" s="3">
        <v>6159.34</v>
      </c>
      <c r="O107" s="3">
        <v>0</v>
      </c>
      <c r="P107" s="3">
        <v>0</v>
      </c>
      <c r="Q107" s="33">
        <f t="shared" si="3"/>
        <v>6159.34</v>
      </c>
    </row>
    <row r="108" spans="1:17" ht="24.95" customHeight="1">
      <c r="A108" s="10" t="str">
        <f t="shared" si="2"/>
        <v>1441|1440011|84|2025|1</v>
      </c>
      <c r="B108" s="10">
        <v>1441</v>
      </c>
      <c r="C108" s="10">
        <v>1440011</v>
      </c>
      <c r="D108" s="10">
        <v>84</v>
      </c>
      <c r="E108" s="10">
        <v>2025</v>
      </c>
      <c r="F108" s="10">
        <v>10</v>
      </c>
      <c r="G108" s="10">
        <v>1</v>
      </c>
      <c r="H108" s="10">
        <v>22068043000141</v>
      </c>
      <c r="I108" s="11" t="s">
        <v>267</v>
      </c>
      <c r="J108" s="10">
        <v>3920</v>
      </c>
      <c r="K108" s="11" t="s">
        <v>70</v>
      </c>
      <c r="L108" s="9">
        <v>46038</v>
      </c>
      <c r="M108" s="10">
        <v>1</v>
      </c>
      <c r="N108" s="3">
        <v>8772.93</v>
      </c>
      <c r="O108" s="3">
        <v>0</v>
      </c>
      <c r="P108" s="3">
        <v>0</v>
      </c>
      <c r="Q108" s="33">
        <f t="shared" si="3"/>
        <v>8772.93</v>
      </c>
    </row>
    <row r="109" spans="1:17" ht="24.95" customHeight="1">
      <c r="A109" s="10" t="str">
        <f t="shared" si="2"/>
        <v>1441|1440011|85|2025|1</v>
      </c>
      <c r="B109" s="10">
        <v>1441</v>
      </c>
      <c r="C109" s="10">
        <v>1440011</v>
      </c>
      <c r="D109" s="10">
        <v>85</v>
      </c>
      <c r="E109" s="10">
        <v>2025</v>
      </c>
      <c r="F109" s="10">
        <v>10</v>
      </c>
      <c r="G109" s="10">
        <v>1</v>
      </c>
      <c r="H109" s="10">
        <v>89330994687</v>
      </c>
      <c r="I109" s="11" t="s">
        <v>269</v>
      </c>
      <c r="J109" s="10">
        <v>3611</v>
      </c>
      <c r="K109" s="11" t="s">
        <v>70</v>
      </c>
      <c r="L109" s="9">
        <v>46038</v>
      </c>
      <c r="M109" s="10">
        <v>1</v>
      </c>
      <c r="N109" s="3">
        <v>4056.31</v>
      </c>
      <c r="O109" s="3">
        <v>0</v>
      </c>
      <c r="P109" s="3">
        <v>0</v>
      </c>
      <c r="Q109" s="33">
        <f t="shared" si="3"/>
        <v>4056.31</v>
      </c>
    </row>
    <row r="110" spans="1:17" ht="24.95" customHeight="1">
      <c r="A110" s="10" t="str">
        <f t="shared" si="2"/>
        <v>1441|1440011|88|2025|1</v>
      </c>
      <c r="B110" s="10">
        <v>1441</v>
      </c>
      <c r="C110" s="10">
        <v>1440011</v>
      </c>
      <c r="D110" s="10">
        <v>88</v>
      </c>
      <c r="E110" s="10">
        <v>2025</v>
      </c>
      <c r="F110" s="10">
        <v>10</v>
      </c>
      <c r="G110" s="10">
        <v>1</v>
      </c>
      <c r="H110" s="10">
        <v>62895958653</v>
      </c>
      <c r="I110" s="11" t="s">
        <v>271</v>
      </c>
      <c r="J110" s="10">
        <v>3611</v>
      </c>
      <c r="K110" s="11" t="s">
        <v>70</v>
      </c>
      <c r="L110" s="9">
        <v>46038</v>
      </c>
      <c r="M110" s="10">
        <v>1</v>
      </c>
      <c r="N110" s="3">
        <v>1552.3</v>
      </c>
      <c r="O110" s="3">
        <v>0</v>
      </c>
      <c r="P110" s="3">
        <v>0</v>
      </c>
      <c r="Q110" s="33">
        <f t="shared" si="3"/>
        <v>1552.3</v>
      </c>
    </row>
    <row r="111" spans="1:17" ht="24.95" customHeight="1">
      <c r="A111" s="10" t="str">
        <f t="shared" si="2"/>
        <v>1441|1440011|89|2025|1</v>
      </c>
      <c r="B111" s="10">
        <v>1441</v>
      </c>
      <c r="C111" s="10">
        <v>1440011</v>
      </c>
      <c r="D111" s="10">
        <v>89</v>
      </c>
      <c r="E111" s="10">
        <v>2025</v>
      </c>
      <c r="F111" s="10">
        <v>10</v>
      </c>
      <c r="G111" s="10">
        <v>1</v>
      </c>
      <c r="H111" s="10">
        <v>62897306653</v>
      </c>
      <c r="I111" s="11" t="s">
        <v>273</v>
      </c>
      <c r="J111" s="10">
        <v>3611</v>
      </c>
      <c r="K111" s="11" t="s">
        <v>70</v>
      </c>
      <c r="L111" s="9">
        <v>46038</v>
      </c>
      <c r="M111" s="10">
        <v>1</v>
      </c>
      <c r="N111" s="3">
        <v>1552.31</v>
      </c>
      <c r="O111" s="3">
        <v>0</v>
      </c>
      <c r="P111" s="3">
        <v>0</v>
      </c>
      <c r="Q111" s="33">
        <f t="shared" si="3"/>
        <v>1552.31</v>
      </c>
    </row>
    <row r="112" spans="1:17" ht="24.95" customHeight="1">
      <c r="A112" s="10" t="str">
        <f t="shared" si="2"/>
        <v>1441|1440011|90|2025|1</v>
      </c>
      <c r="B112" s="10">
        <v>1441</v>
      </c>
      <c r="C112" s="10">
        <v>1440011</v>
      </c>
      <c r="D112" s="10">
        <v>90</v>
      </c>
      <c r="E112" s="10">
        <v>2025</v>
      </c>
      <c r="F112" s="10">
        <v>10</v>
      </c>
      <c r="G112" s="10">
        <v>1</v>
      </c>
      <c r="H112" s="10">
        <v>54565707691</v>
      </c>
      <c r="I112" s="11" t="s">
        <v>275</v>
      </c>
      <c r="J112" s="10">
        <v>3611</v>
      </c>
      <c r="K112" s="11" t="s">
        <v>70</v>
      </c>
      <c r="L112" s="9">
        <v>46038</v>
      </c>
      <c r="M112" s="10">
        <v>1</v>
      </c>
      <c r="N112" s="3">
        <v>1552.3</v>
      </c>
      <c r="O112" s="3">
        <v>0</v>
      </c>
      <c r="P112" s="3">
        <v>0</v>
      </c>
      <c r="Q112" s="33">
        <f t="shared" si="3"/>
        <v>1552.3</v>
      </c>
    </row>
    <row r="113" spans="1:17" ht="24.95" customHeight="1">
      <c r="A113" s="10" t="str">
        <f t="shared" si="2"/>
        <v>1441|1440011|92|2025|1</v>
      </c>
      <c r="B113" s="10">
        <v>1441</v>
      </c>
      <c r="C113" s="10">
        <v>1440011</v>
      </c>
      <c r="D113" s="10">
        <v>92</v>
      </c>
      <c r="E113" s="10">
        <v>2025</v>
      </c>
      <c r="F113" s="10">
        <v>10</v>
      </c>
      <c r="G113" s="10">
        <v>1</v>
      </c>
      <c r="H113" s="10">
        <v>24046590653</v>
      </c>
      <c r="I113" s="11" t="s">
        <v>277</v>
      </c>
      <c r="J113" s="10">
        <v>3611</v>
      </c>
      <c r="K113" s="11" t="s">
        <v>70</v>
      </c>
      <c r="L113" s="9">
        <v>46038</v>
      </c>
      <c r="M113" s="10">
        <v>1</v>
      </c>
      <c r="N113" s="3">
        <v>6666.9</v>
      </c>
      <c r="O113" s="3">
        <v>0</v>
      </c>
      <c r="P113" s="3">
        <v>0</v>
      </c>
      <c r="Q113" s="33">
        <f t="shared" si="3"/>
        <v>6666.9</v>
      </c>
    </row>
    <row r="114" spans="1:17" ht="24.95" customHeight="1">
      <c r="A114" s="10" t="str">
        <f t="shared" si="2"/>
        <v>1441|1440011|95|2025|1</v>
      </c>
      <c r="B114" s="10">
        <v>1441</v>
      </c>
      <c r="C114" s="10">
        <v>1440011</v>
      </c>
      <c r="D114" s="10">
        <v>95</v>
      </c>
      <c r="E114" s="10">
        <v>2025</v>
      </c>
      <c r="F114" s="10">
        <v>10</v>
      </c>
      <c r="G114" s="10">
        <v>1</v>
      </c>
      <c r="H114" s="10">
        <v>12104191653</v>
      </c>
      <c r="I114" s="11" t="s">
        <v>279</v>
      </c>
      <c r="J114" s="10">
        <v>3611</v>
      </c>
      <c r="K114" s="11" t="s">
        <v>70</v>
      </c>
      <c r="L114" s="9">
        <v>46038</v>
      </c>
      <c r="M114" s="10">
        <v>1</v>
      </c>
      <c r="N114" s="3">
        <v>12899.52</v>
      </c>
      <c r="O114" s="3">
        <v>0</v>
      </c>
      <c r="P114" s="3">
        <v>0</v>
      </c>
      <c r="Q114" s="33">
        <f t="shared" si="3"/>
        <v>12899.52</v>
      </c>
    </row>
    <row r="115" spans="1:17" ht="24.95" customHeight="1">
      <c r="A115" s="10" t="str">
        <f t="shared" si="2"/>
        <v>1441|1440011|97|2025|1</v>
      </c>
      <c r="B115" s="10">
        <v>1441</v>
      </c>
      <c r="C115" s="10">
        <v>1440011</v>
      </c>
      <c r="D115" s="10">
        <v>97</v>
      </c>
      <c r="E115" s="10">
        <v>2025</v>
      </c>
      <c r="F115" s="10">
        <v>10</v>
      </c>
      <c r="G115" s="10">
        <v>1</v>
      </c>
      <c r="H115" s="10">
        <v>4858733629</v>
      </c>
      <c r="I115" s="11" t="s">
        <v>281</v>
      </c>
      <c r="J115" s="10">
        <v>3611</v>
      </c>
      <c r="K115" s="11" t="s">
        <v>70</v>
      </c>
      <c r="L115" s="9">
        <v>46038</v>
      </c>
      <c r="M115" s="10">
        <v>1</v>
      </c>
      <c r="N115" s="3">
        <v>2603.0300000000002</v>
      </c>
      <c r="O115" s="3">
        <v>0</v>
      </c>
      <c r="P115" s="3">
        <v>0</v>
      </c>
      <c r="Q115" s="33">
        <f t="shared" si="3"/>
        <v>2603.0300000000002</v>
      </c>
    </row>
    <row r="116" spans="1:17" ht="24.95" customHeight="1">
      <c r="A116" s="10" t="str">
        <f t="shared" si="2"/>
        <v>1441|1440011|98|2025|1</v>
      </c>
      <c r="B116" s="10">
        <v>1441</v>
      </c>
      <c r="C116" s="10">
        <v>1440011</v>
      </c>
      <c r="D116" s="10">
        <v>98</v>
      </c>
      <c r="E116" s="10">
        <v>2025</v>
      </c>
      <c r="F116" s="10">
        <v>10</v>
      </c>
      <c r="G116" s="10">
        <v>1</v>
      </c>
      <c r="H116" s="10">
        <v>58352910604</v>
      </c>
      <c r="I116" s="11" t="s">
        <v>283</v>
      </c>
      <c r="J116" s="10">
        <v>3611</v>
      </c>
      <c r="K116" s="11" t="s">
        <v>70</v>
      </c>
      <c r="L116" s="9">
        <v>46038</v>
      </c>
      <c r="M116" s="10">
        <v>1</v>
      </c>
      <c r="N116" s="3">
        <v>6985.94</v>
      </c>
      <c r="O116" s="3">
        <v>0</v>
      </c>
      <c r="P116" s="3">
        <v>0</v>
      </c>
      <c r="Q116" s="33">
        <f t="shared" si="3"/>
        <v>6985.94</v>
      </c>
    </row>
    <row r="117" spans="1:17" ht="24.95" customHeight="1">
      <c r="A117" s="10" t="str">
        <f t="shared" si="2"/>
        <v>1441|1440011|100|2025|1</v>
      </c>
      <c r="B117" s="10">
        <v>1441</v>
      </c>
      <c r="C117" s="10">
        <v>1440011</v>
      </c>
      <c r="D117" s="10">
        <v>100</v>
      </c>
      <c r="E117" s="10">
        <v>2025</v>
      </c>
      <c r="F117" s="10">
        <v>10</v>
      </c>
      <c r="G117" s="10">
        <v>1</v>
      </c>
      <c r="H117" s="10">
        <v>96572523691</v>
      </c>
      <c r="I117" s="11" t="s">
        <v>285</v>
      </c>
      <c r="J117" s="10">
        <v>3611</v>
      </c>
      <c r="K117" s="11" t="s">
        <v>70</v>
      </c>
      <c r="L117" s="9">
        <v>46038</v>
      </c>
      <c r="M117" s="10">
        <v>1</v>
      </c>
      <c r="N117" s="3">
        <v>9374.2199999999993</v>
      </c>
      <c r="O117" s="3">
        <v>0</v>
      </c>
      <c r="P117" s="3">
        <v>0</v>
      </c>
      <c r="Q117" s="33">
        <f t="shared" si="3"/>
        <v>9374.2199999999993</v>
      </c>
    </row>
    <row r="118" spans="1:17" ht="24.95" customHeight="1">
      <c r="A118" s="10" t="str">
        <f t="shared" si="2"/>
        <v>1441|1440011|101|2025|1</v>
      </c>
      <c r="B118" s="10">
        <v>1441</v>
      </c>
      <c r="C118" s="10">
        <v>1440011</v>
      </c>
      <c r="D118" s="10">
        <v>101</v>
      </c>
      <c r="E118" s="10">
        <v>2025</v>
      </c>
      <c r="F118" s="10">
        <v>10</v>
      </c>
      <c r="G118" s="10">
        <v>1</v>
      </c>
      <c r="H118" s="10">
        <v>16618025672</v>
      </c>
      <c r="I118" s="11" t="s">
        <v>287</v>
      </c>
      <c r="J118" s="10">
        <v>3611</v>
      </c>
      <c r="K118" s="11" t="s">
        <v>70</v>
      </c>
      <c r="L118" s="9">
        <v>46038</v>
      </c>
      <c r="M118" s="10">
        <v>1</v>
      </c>
      <c r="N118" s="3">
        <v>3698.77</v>
      </c>
      <c r="O118" s="3">
        <v>0</v>
      </c>
      <c r="P118" s="3">
        <v>0</v>
      </c>
      <c r="Q118" s="33">
        <f t="shared" si="3"/>
        <v>3698.77</v>
      </c>
    </row>
    <row r="119" spans="1:17" ht="24.95" customHeight="1">
      <c r="A119" s="10" t="str">
        <f t="shared" si="2"/>
        <v>1441|1440011|108|2025|1</v>
      </c>
      <c r="B119" s="10">
        <v>1441</v>
      </c>
      <c r="C119" s="10">
        <v>1440011</v>
      </c>
      <c r="D119" s="10">
        <v>108</v>
      </c>
      <c r="E119" s="10">
        <v>2025</v>
      </c>
      <c r="F119" s="10">
        <v>10</v>
      </c>
      <c r="G119" s="10">
        <v>1</v>
      </c>
      <c r="H119" s="10">
        <v>20660570610</v>
      </c>
      <c r="I119" s="11" t="s">
        <v>289</v>
      </c>
      <c r="J119" s="10">
        <v>3611</v>
      </c>
      <c r="K119" s="11" t="s">
        <v>70</v>
      </c>
      <c r="L119" s="9">
        <v>46038</v>
      </c>
      <c r="M119" s="10">
        <v>1</v>
      </c>
      <c r="N119" s="3">
        <v>13721.82</v>
      </c>
      <c r="O119" s="3">
        <v>0</v>
      </c>
      <c r="P119" s="3">
        <v>0</v>
      </c>
      <c r="Q119" s="33">
        <f t="shared" si="3"/>
        <v>13721.82</v>
      </c>
    </row>
    <row r="120" spans="1:17" ht="24.95" customHeight="1">
      <c r="A120" s="10" t="str">
        <f t="shared" si="2"/>
        <v>1441|1440011|124|2025|1</v>
      </c>
      <c r="B120" s="10">
        <v>1441</v>
      </c>
      <c r="C120" s="10">
        <v>1440011</v>
      </c>
      <c r="D120" s="10">
        <v>124</v>
      </c>
      <c r="E120" s="10">
        <v>2025</v>
      </c>
      <c r="F120" s="10">
        <v>10</v>
      </c>
      <c r="G120" s="10">
        <v>1</v>
      </c>
      <c r="H120" s="10">
        <v>10212674650</v>
      </c>
      <c r="I120" s="11" t="s">
        <v>291</v>
      </c>
      <c r="J120" s="10">
        <v>3611</v>
      </c>
      <c r="K120" s="11" t="s">
        <v>70</v>
      </c>
      <c r="L120" s="9">
        <v>46038</v>
      </c>
      <c r="M120" s="10">
        <v>1</v>
      </c>
      <c r="N120" s="3">
        <v>3977.87</v>
      </c>
      <c r="O120" s="3">
        <v>0</v>
      </c>
      <c r="P120" s="3">
        <v>0</v>
      </c>
      <c r="Q120" s="33">
        <f t="shared" si="3"/>
        <v>3977.87</v>
      </c>
    </row>
    <row r="121" spans="1:17" ht="24.95" customHeight="1">
      <c r="A121" s="10" t="str">
        <f t="shared" si="2"/>
        <v>1441|1440011|125|2025|1</v>
      </c>
      <c r="B121" s="10">
        <v>1441</v>
      </c>
      <c r="C121" s="10">
        <v>1440011</v>
      </c>
      <c r="D121" s="10">
        <v>125</v>
      </c>
      <c r="E121" s="10">
        <v>2025</v>
      </c>
      <c r="F121" s="10">
        <v>10</v>
      </c>
      <c r="G121" s="10">
        <v>1</v>
      </c>
      <c r="H121" s="10">
        <v>62297406649</v>
      </c>
      <c r="I121" s="11" t="s">
        <v>293</v>
      </c>
      <c r="J121" s="10">
        <v>3611</v>
      </c>
      <c r="K121" s="11" t="s">
        <v>70</v>
      </c>
      <c r="L121" s="9">
        <v>46038</v>
      </c>
      <c r="M121" s="10">
        <v>1</v>
      </c>
      <c r="N121" s="3">
        <v>1955.33</v>
      </c>
      <c r="O121" s="3">
        <v>0</v>
      </c>
      <c r="P121" s="3">
        <v>0</v>
      </c>
      <c r="Q121" s="33">
        <f t="shared" si="3"/>
        <v>1955.33</v>
      </c>
    </row>
    <row r="122" spans="1:17" ht="24.95" customHeight="1">
      <c r="A122" s="10" t="str">
        <f t="shared" si="2"/>
        <v>1441|1440011|127|2025|1</v>
      </c>
      <c r="B122" s="10">
        <v>1441</v>
      </c>
      <c r="C122" s="10">
        <v>1440011</v>
      </c>
      <c r="D122" s="10">
        <v>127</v>
      </c>
      <c r="E122" s="10">
        <v>2025</v>
      </c>
      <c r="F122" s="10">
        <v>10</v>
      </c>
      <c r="G122" s="10">
        <v>1</v>
      </c>
      <c r="H122" s="10">
        <v>98321560687</v>
      </c>
      <c r="I122" s="11" t="s">
        <v>295</v>
      </c>
      <c r="J122" s="10">
        <v>3611</v>
      </c>
      <c r="K122" s="11" t="s">
        <v>70</v>
      </c>
      <c r="L122" s="9">
        <v>46038</v>
      </c>
      <c r="M122" s="10">
        <v>1</v>
      </c>
      <c r="N122" s="3">
        <v>3480.75</v>
      </c>
      <c r="O122" s="3">
        <v>0</v>
      </c>
      <c r="P122" s="3">
        <v>0</v>
      </c>
      <c r="Q122" s="33">
        <f t="shared" si="3"/>
        <v>3480.75</v>
      </c>
    </row>
    <row r="123" spans="1:17" ht="24.95" customHeight="1">
      <c r="A123" s="10" t="str">
        <f t="shared" si="2"/>
        <v>1441|1440011|128|2025|1</v>
      </c>
      <c r="B123" s="10">
        <v>1441</v>
      </c>
      <c r="C123" s="10">
        <v>1440011</v>
      </c>
      <c r="D123" s="10">
        <v>128</v>
      </c>
      <c r="E123" s="10">
        <v>2025</v>
      </c>
      <c r="F123" s="10">
        <v>10</v>
      </c>
      <c r="G123" s="10">
        <v>1</v>
      </c>
      <c r="H123" s="10">
        <v>56653212653</v>
      </c>
      <c r="I123" s="11" t="s">
        <v>297</v>
      </c>
      <c r="J123" s="10">
        <v>3611</v>
      </c>
      <c r="K123" s="11" t="s">
        <v>70</v>
      </c>
      <c r="L123" s="9">
        <v>46038</v>
      </c>
      <c r="M123" s="10">
        <v>1</v>
      </c>
      <c r="N123" s="3">
        <v>2109.8200000000002</v>
      </c>
      <c r="O123" s="3">
        <v>0</v>
      </c>
      <c r="P123" s="3">
        <v>0</v>
      </c>
      <c r="Q123" s="33">
        <f t="shared" si="3"/>
        <v>2109.8200000000002</v>
      </c>
    </row>
    <row r="124" spans="1:17" ht="24.95" customHeight="1">
      <c r="A124" s="10" t="str">
        <f t="shared" si="2"/>
        <v>1441|1440011|130|2025|1</v>
      </c>
      <c r="B124" s="10">
        <v>1441</v>
      </c>
      <c r="C124" s="10">
        <v>1440011</v>
      </c>
      <c r="D124" s="10">
        <v>130</v>
      </c>
      <c r="E124" s="10">
        <v>2025</v>
      </c>
      <c r="F124" s="10">
        <v>10</v>
      </c>
      <c r="G124" s="10">
        <v>1</v>
      </c>
      <c r="H124" s="10">
        <v>59424451687</v>
      </c>
      <c r="I124" s="11" t="s">
        <v>299</v>
      </c>
      <c r="J124" s="10">
        <v>3611</v>
      </c>
      <c r="K124" s="11" t="s">
        <v>70</v>
      </c>
      <c r="L124" s="9">
        <v>46038</v>
      </c>
      <c r="M124" s="10">
        <v>1</v>
      </c>
      <c r="N124" s="3">
        <v>3239.75</v>
      </c>
      <c r="O124" s="3">
        <v>0</v>
      </c>
      <c r="P124" s="3">
        <v>0</v>
      </c>
      <c r="Q124" s="33">
        <f t="shared" si="3"/>
        <v>3239.75</v>
      </c>
    </row>
    <row r="125" spans="1:17" ht="24.95" customHeight="1">
      <c r="A125" s="10" t="str">
        <f t="shared" si="2"/>
        <v>1441|1440011|133|2025|1</v>
      </c>
      <c r="B125" s="10">
        <v>1441</v>
      </c>
      <c r="C125" s="10">
        <v>1440011</v>
      </c>
      <c r="D125" s="10">
        <v>133</v>
      </c>
      <c r="E125" s="10">
        <v>2025</v>
      </c>
      <c r="F125" s="10">
        <v>10</v>
      </c>
      <c r="G125" s="10">
        <v>1</v>
      </c>
      <c r="H125" s="10">
        <v>69209960653</v>
      </c>
      <c r="I125" s="11" t="s">
        <v>301</v>
      </c>
      <c r="J125" s="10">
        <v>3611</v>
      </c>
      <c r="K125" s="11" t="s">
        <v>70</v>
      </c>
      <c r="L125" s="9">
        <v>46038</v>
      </c>
      <c r="M125" s="10">
        <v>1</v>
      </c>
      <c r="N125" s="3">
        <v>2113.3200000000002</v>
      </c>
      <c r="O125" s="3">
        <v>0</v>
      </c>
      <c r="P125" s="3">
        <v>0</v>
      </c>
      <c r="Q125" s="33">
        <f t="shared" si="3"/>
        <v>2113.3200000000002</v>
      </c>
    </row>
    <row r="126" spans="1:17" ht="24.95" customHeight="1">
      <c r="A126" s="10" t="str">
        <f t="shared" si="2"/>
        <v>1441|1440011|135|2025|1</v>
      </c>
      <c r="B126" s="10">
        <v>1441</v>
      </c>
      <c r="C126" s="10">
        <v>1440011</v>
      </c>
      <c r="D126" s="10">
        <v>135</v>
      </c>
      <c r="E126" s="10">
        <v>2025</v>
      </c>
      <c r="F126" s="10">
        <v>10</v>
      </c>
      <c r="G126" s="10">
        <v>1</v>
      </c>
      <c r="H126" s="10">
        <v>94454981604</v>
      </c>
      <c r="I126" s="11" t="s">
        <v>303</v>
      </c>
      <c r="J126" s="10">
        <v>3611</v>
      </c>
      <c r="K126" s="11" t="s">
        <v>70</v>
      </c>
      <c r="L126" s="9">
        <v>46038</v>
      </c>
      <c r="M126" s="10">
        <v>1</v>
      </c>
      <c r="N126" s="3">
        <v>17000</v>
      </c>
      <c r="O126" s="3">
        <v>0</v>
      </c>
      <c r="P126" s="3">
        <v>0</v>
      </c>
      <c r="Q126" s="33">
        <f t="shared" si="3"/>
        <v>17000</v>
      </c>
    </row>
    <row r="127" spans="1:17" ht="24.95" customHeight="1">
      <c r="A127" s="10" t="str">
        <f t="shared" si="2"/>
        <v>1441|1440011|138|2025|1</v>
      </c>
      <c r="B127" s="10">
        <v>1441</v>
      </c>
      <c r="C127" s="10">
        <v>1440011</v>
      </c>
      <c r="D127" s="10">
        <v>138</v>
      </c>
      <c r="E127" s="10">
        <v>2025</v>
      </c>
      <c r="F127" s="10">
        <v>10</v>
      </c>
      <c r="G127" s="10">
        <v>1</v>
      </c>
      <c r="H127" s="10">
        <v>54710693668</v>
      </c>
      <c r="I127" s="11" t="s">
        <v>305</v>
      </c>
      <c r="J127" s="10">
        <v>3611</v>
      </c>
      <c r="K127" s="11" t="s">
        <v>70</v>
      </c>
      <c r="L127" s="9">
        <v>46038</v>
      </c>
      <c r="M127" s="10">
        <v>1</v>
      </c>
      <c r="N127" s="3">
        <v>9554.1</v>
      </c>
      <c r="O127" s="3">
        <v>0</v>
      </c>
      <c r="P127" s="3">
        <v>0</v>
      </c>
      <c r="Q127" s="33">
        <f t="shared" si="3"/>
        <v>9554.1</v>
      </c>
    </row>
    <row r="128" spans="1:17" ht="24.95" customHeight="1">
      <c r="A128" s="10" t="str">
        <f t="shared" si="2"/>
        <v>1441|1440011|139|2025|1</v>
      </c>
      <c r="B128" s="10">
        <v>1441</v>
      </c>
      <c r="C128" s="10">
        <v>1440011</v>
      </c>
      <c r="D128" s="10">
        <v>139</v>
      </c>
      <c r="E128" s="10">
        <v>2025</v>
      </c>
      <c r="F128" s="10">
        <v>10</v>
      </c>
      <c r="G128" s="10">
        <v>1</v>
      </c>
      <c r="H128" s="10">
        <v>12964038000163</v>
      </c>
      <c r="I128" s="11" t="s">
        <v>307</v>
      </c>
      <c r="J128" s="10">
        <v>3920</v>
      </c>
      <c r="K128" s="11" t="s">
        <v>70</v>
      </c>
      <c r="L128" s="9">
        <v>46038</v>
      </c>
      <c r="M128" s="10">
        <v>1</v>
      </c>
      <c r="N128" s="3">
        <v>6528.6</v>
      </c>
      <c r="O128" s="3">
        <v>0</v>
      </c>
      <c r="P128" s="3">
        <v>0</v>
      </c>
      <c r="Q128" s="33">
        <f t="shared" si="3"/>
        <v>6528.6</v>
      </c>
    </row>
    <row r="129" spans="1:17" ht="24.95" customHeight="1">
      <c r="A129" s="10" t="str">
        <f t="shared" si="2"/>
        <v>1441|1440011|140|2025|1</v>
      </c>
      <c r="B129" s="10">
        <v>1441</v>
      </c>
      <c r="C129" s="10">
        <v>1440011</v>
      </c>
      <c r="D129" s="10">
        <v>140</v>
      </c>
      <c r="E129" s="10">
        <v>2025</v>
      </c>
      <c r="F129" s="10">
        <v>10</v>
      </c>
      <c r="G129" s="10">
        <v>1</v>
      </c>
      <c r="H129" s="10">
        <v>15226019000128</v>
      </c>
      <c r="I129" s="11" t="s">
        <v>309</v>
      </c>
      <c r="J129" s="10">
        <v>3920</v>
      </c>
      <c r="K129" s="11" t="s">
        <v>70</v>
      </c>
      <c r="L129" s="9">
        <v>46038</v>
      </c>
      <c r="M129" s="10">
        <v>1</v>
      </c>
      <c r="N129" s="3">
        <v>8264.61</v>
      </c>
      <c r="O129" s="3">
        <v>0</v>
      </c>
      <c r="P129" s="3">
        <v>0</v>
      </c>
      <c r="Q129" s="33">
        <f t="shared" si="3"/>
        <v>8264.61</v>
      </c>
    </row>
    <row r="130" spans="1:17" ht="24.95" customHeight="1">
      <c r="A130" s="10" t="str">
        <f t="shared" si="2"/>
        <v>1441|1440011|141|2025|1</v>
      </c>
      <c r="B130" s="10">
        <v>1441</v>
      </c>
      <c r="C130" s="10">
        <v>1440011</v>
      </c>
      <c r="D130" s="10">
        <v>141</v>
      </c>
      <c r="E130" s="10">
        <v>2025</v>
      </c>
      <c r="F130" s="10">
        <v>10</v>
      </c>
      <c r="G130" s="10">
        <v>1</v>
      </c>
      <c r="H130" s="10">
        <v>3801004600</v>
      </c>
      <c r="I130" s="11" t="s">
        <v>311</v>
      </c>
      <c r="J130" s="10">
        <v>3611</v>
      </c>
      <c r="K130" s="11" t="s">
        <v>70</v>
      </c>
      <c r="L130" s="9">
        <v>46038</v>
      </c>
      <c r="M130" s="10">
        <v>1</v>
      </c>
      <c r="N130" s="3">
        <v>3648.03</v>
      </c>
      <c r="O130" s="3">
        <v>0</v>
      </c>
      <c r="P130" s="3">
        <v>0</v>
      </c>
      <c r="Q130" s="33">
        <f t="shared" si="3"/>
        <v>3648.03</v>
      </c>
    </row>
    <row r="131" spans="1:17" ht="24.95" customHeight="1">
      <c r="A131" s="10" t="str">
        <f t="shared" si="2"/>
        <v>1441|1440011|142|2025|1</v>
      </c>
      <c r="B131" s="10">
        <v>1441</v>
      </c>
      <c r="C131" s="10">
        <v>1440011</v>
      </c>
      <c r="D131" s="10">
        <v>142</v>
      </c>
      <c r="E131" s="10">
        <v>2025</v>
      </c>
      <c r="F131" s="10">
        <v>10</v>
      </c>
      <c r="G131" s="10">
        <v>1</v>
      </c>
      <c r="H131" s="10">
        <v>87992400763</v>
      </c>
      <c r="I131" s="11" t="s">
        <v>313</v>
      </c>
      <c r="J131" s="10">
        <v>3611</v>
      </c>
      <c r="K131" s="11" t="s">
        <v>70</v>
      </c>
      <c r="L131" s="9">
        <v>46038</v>
      </c>
      <c r="M131" s="10">
        <v>1</v>
      </c>
      <c r="N131" s="3">
        <v>8404.11</v>
      </c>
      <c r="O131" s="3">
        <v>0</v>
      </c>
      <c r="P131" s="3">
        <v>0</v>
      </c>
      <c r="Q131" s="33">
        <f t="shared" si="3"/>
        <v>8404.11</v>
      </c>
    </row>
    <row r="132" spans="1:17" ht="24.95" customHeight="1">
      <c r="A132" s="10" t="str">
        <f t="shared" si="2"/>
        <v>1441|1440011|143|2025|1</v>
      </c>
      <c r="B132" s="10">
        <v>1441</v>
      </c>
      <c r="C132" s="10">
        <v>1440011</v>
      </c>
      <c r="D132" s="10">
        <v>143</v>
      </c>
      <c r="E132" s="10">
        <v>2025</v>
      </c>
      <c r="F132" s="10">
        <v>10</v>
      </c>
      <c r="G132" s="10">
        <v>1</v>
      </c>
      <c r="H132" s="10">
        <v>51801027668</v>
      </c>
      <c r="I132" s="11" t="s">
        <v>315</v>
      </c>
      <c r="J132" s="10">
        <v>3611</v>
      </c>
      <c r="K132" s="11" t="s">
        <v>70</v>
      </c>
      <c r="L132" s="9">
        <v>46038</v>
      </c>
      <c r="M132" s="10">
        <v>1</v>
      </c>
      <c r="N132" s="3">
        <v>5458.84</v>
      </c>
      <c r="O132" s="3">
        <v>0</v>
      </c>
      <c r="P132" s="3">
        <v>0</v>
      </c>
      <c r="Q132" s="33">
        <f t="shared" si="3"/>
        <v>5458.84</v>
      </c>
    </row>
    <row r="133" spans="1:17" ht="24.95" customHeight="1">
      <c r="A133" s="10" t="str">
        <f t="shared" ref="A133:A196" si="4">B133&amp;"|"&amp;C133&amp;"|"&amp;D133&amp;"|"&amp;E133&amp;"|"&amp;M133</f>
        <v>1441|1440011|144|2025|1</v>
      </c>
      <c r="B133" s="10">
        <v>1441</v>
      </c>
      <c r="C133" s="10">
        <v>1440011</v>
      </c>
      <c r="D133" s="10">
        <v>144</v>
      </c>
      <c r="E133" s="10">
        <v>2025</v>
      </c>
      <c r="F133" s="10">
        <v>10</v>
      </c>
      <c r="G133" s="10">
        <v>1</v>
      </c>
      <c r="H133" s="10">
        <v>2895180679</v>
      </c>
      <c r="I133" s="11" t="s">
        <v>317</v>
      </c>
      <c r="J133" s="10">
        <v>3611</v>
      </c>
      <c r="K133" s="11" t="s">
        <v>70</v>
      </c>
      <c r="L133" s="9">
        <v>46038</v>
      </c>
      <c r="M133" s="10">
        <v>1</v>
      </c>
      <c r="N133" s="3">
        <v>5278.01</v>
      </c>
      <c r="O133" s="3">
        <v>0</v>
      </c>
      <c r="P133" s="3">
        <v>0</v>
      </c>
      <c r="Q133" s="33">
        <f t="shared" ref="Q133:Q196" si="5">N133-O133-P133</f>
        <v>5278.01</v>
      </c>
    </row>
    <row r="134" spans="1:17" ht="24.95" customHeight="1">
      <c r="A134" s="10" t="str">
        <f t="shared" si="4"/>
        <v>1441|1440011|145|2025|1</v>
      </c>
      <c r="B134" s="10">
        <v>1441</v>
      </c>
      <c r="C134" s="10">
        <v>1440011</v>
      </c>
      <c r="D134" s="10">
        <v>145</v>
      </c>
      <c r="E134" s="10">
        <v>2025</v>
      </c>
      <c r="F134" s="10">
        <v>10</v>
      </c>
      <c r="G134" s="10">
        <v>1</v>
      </c>
      <c r="H134" s="10">
        <v>95644954668</v>
      </c>
      <c r="I134" s="11" t="s">
        <v>318</v>
      </c>
      <c r="J134" s="10">
        <v>3611</v>
      </c>
      <c r="K134" s="11" t="s">
        <v>70</v>
      </c>
      <c r="L134" s="9">
        <v>46038</v>
      </c>
      <c r="M134" s="10">
        <v>1</v>
      </c>
      <c r="N134" s="3">
        <v>9985.08</v>
      </c>
      <c r="O134" s="3">
        <v>0</v>
      </c>
      <c r="P134" s="3">
        <v>0</v>
      </c>
      <c r="Q134" s="33">
        <f t="shared" si="5"/>
        <v>9985.08</v>
      </c>
    </row>
    <row r="135" spans="1:17" ht="24.95" customHeight="1">
      <c r="A135" s="10" t="str">
        <f t="shared" si="4"/>
        <v>1441|1440011|147|2025|1</v>
      </c>
      <c r="B135" s="10">
        <v>1441</v>
      </c>
      <c r="C135" s="10">
        <v>1440011</v>
      </c>
      <c r="D135" s="10">
        <v>147</v>
      </c>
      <c r="E135" s="10">
        <v>2025</v>
      </c>
      <c r="F135" s="10">
        <v>10</v>
      </c>
      <c r="G135" s="10">
        <v>1</v>
      </c>
      <c r="H135" s="10">
        <v>41733882000181</v>
      </c>
      <c r="I135" s="11" t="s">
        <v>320</v>
      </c>
      <c r="J135" s="10">
        <v>3920</v>
      </c>
      <c r="K135" s="11" t="s">
        <v>70</v>
      </c>
      <c r="L135" s="9">
        <v>46038</v>
      </c>
      <c r="M135" s="10">
        <v>1</v>
      </c>
      <c r="N135" s="3">
        <v>9053.7900000000009</v>
      </c>
      <c r="O135" s="3">
        <v>0</v>
      </c>
      <c r="P135" s="3">
        <v>0</v>
      </c>
      <c r="Q135" s="33">
        <f t="shared" si="5"/>
        <v>9053.7900000000009</v>
      </c>
    </row>
    <row r="136" spans="1:17" ht="24.95" customHeight="1">
      <c r="A136" s="10" t="str">
        <f t="shared" si="4"/>
        <v>1441|1440011|148|2025|1</v>
      </c>
      <c r="B136" s="10">
        <v>1441</v>
      </c>
      <c r="C136" s="10">
        <v>1440011</v>
      </c>
      <c r="D136" s="10">
        <v>148</v>
      </c>
      <c r="E136" s="10">
        <v>2025</v>
      </c>
      <c r="F136" s="10">
        <v>10</v>
      </c>
      <c r="G136" s="10">
        <v>1</v>
      </c>
      <c r="H136" s="10">
        <v>23732170000166</v>
      </c>
      <c r="I136" s="11" t="s">
        <v>322</v>
      </c>
      <c r="J136" s="10">
        <v>3920</v>
      </c>
      <c r="K136" s="11" t="s">
        <v>70</v>
      </c>
      <c r="L136" s="9">
        <v>46038</v>
      </c>
      <c r="M136" s="10">
        <v>1</v>
      </c>
      <c r="N136" s="3">
        <v>16007.38</v>
      </c>
      <c r="O136" s="3">
        <v>0</v>
      </c>
      <c r="P136" s="3">
        <v>0</v>
      </c>
      <c r="Q136" s="33">
        <f t="shared" si="5"/>
        <v>16007.38</v>
      </c>
    </row>
    <row r="137" spans="1:17" ht="24.95" customHeight="1">
      <c r="A137" s="10" t="str">
        <f t="shared" si="4"/>
        <v>1441|1440011|150|2025|1</v>
      </c>
      <c r="B137" s="10">
        <v>1441</v>
      </c>
      <c r="C137" s="10">
        <v>1440011</v>
      </c>
      <c r="D137" s="10">
        <v>150</v>
      </c>
      <c r="E137" s="10">
        <v>2025</v>
      </c>
      <c r="F137" s="10">
        <v>10</v>
      </c>
      <c r="G137" s="10">
        <v>1</v>
      </c>
      <c r="H137" s="10">
        <v>22510183000128</v>
      </c>
      <c r="I137" s="11" t="s">
        <v>324</v>
      </c>
      <c r="J137" s="10">
        <v>3920</v>
      </c>
      <c r="K137" s="11" t="s">
        <v>70</v>
      </c>
      <c r="L137" s="9">
        <v>46038</v>
      </c>
      <c r="M137" s="10">
        <v>1</v>
      </c>
      <c r="N137" s="3">
        <v>14294.6</v>
      </c>
      <c r="O137" s="3">
        <v>0</v>
      </c>
      <c r="P137" s="3">
        <v>0</v>
      </c>
      <c r="Q137" s="33">
        <f t="shared" si="5"/>
        <v>14294.6</v>
      </c>
    </row>
    <row r="138" spans="1:17" ht="24.95" customHeight="1">
      <c r="A138" s="10" t="str">
        <f t="shared" si="4"/>
        <v>1441|1440011|151|2025|1</v>
      </c>
      <c r="B138" s="10">
        <v>1441</v>
      </c>
      <c r="C138" s="10">
        <v>1440011</v>
      </c>
      <c r="D138" s="10">
        <v>151</v>
      </c>
      <c r="E138" s="10">
        <v>2025</v>
      </c>
      <c r="F138" s="10">
        <v>10</v>
      </c>
      <c r="G138" s="10">
        <v>1</v>
      </c>
      <c r="H138" s="10">
        <v>38437345000180</v>
      </c>
      <c r="I138" s="11" t="s">
        <v>326</v>
      </c>
      <c r="J138" s="10">
        <v>3920</v>
      </c>
      <c r="K138" s="11" t="s">
        <v>70</v>
      </c>
      <c r="L138" s="9">
        <v>46038</v>
      </c>
      <c r="M138" s="10">
        <v>1</v>
      </c>
      <c r="N138" s="3">
        <v>11174.4</v>
      </c>
      <c r="O138" s="3">
        <v>0</v>
      </c>
      <c r="P138" s="3">
        <v>0</v>
      </c>
      <c r="Q138" s="33">
        <f t="shared" si="5"/>
        <v>11174.4</v>
      </c>
    </row>
    <row r="139" spans="1:17" ht="24.95" customHeight="1">
      <c r="A139" s="10" t="str">
        <f t="shared" si="4"/>
        <v>1441|1440011|152|2025|1</v>
      </c>
      <c r="B139" s="10">
        <v>1441</v>
      </c>
      <c r="C139" s="10">
        <v>1440011</v>
      </c>
      <c r="D139" s="10">
        <v>152</v>
      </c>
      <c r="E139" s="10">
        <v>2025</v>
      </c>
      <c r="F139" s="10">
        <v>10</v>
      </c>
      <c r="G139" s="10">
        <v>1</v>
      </c>
      <c r="H139" s="10">
        <v>14165537000116</v>
      </c>
      <c r="I139" s="11" t="s">
        <v>328</v>
      </c>
      <c r="J139" s="10">
        <v>3920</v>
      </c>
      <c r="K139" s="11" t="s">
        <v>70</v>
      </c>
      <c r="L139" s="9">
        <v>46038</v>
      </c>
      <c r="M139" s="10">
        <v>1</v>
      </c>
      <c r="N139" s="3">
        <v>8404.1</v>
      </c>
      <c r="O139" s="3">
        <v>0</v>
      </c>
      <c r="P139" s="3">
        <v>0</v>
      </c>
      <c r="Q139" s="33">
        <f t="shared" si="5"/>
        <v>8404.1</v>
      </c>
    </row>
    <row r="140" spans="1:17" ht="24.95" customHeight="1">
      <c r="A140" s="10" t="str">
        <f t="shared" si="4"/>
        <v>1441|1440011|153|2025|1</v>
      </c>
      <c r="B140" s="10">
        <v>1441</v>
      </c>
      <c r="C140" s="10">
        <v>1440011</v>
      </c>
      <c r="D140" s="10">
        <v>153</v>
      </c>
      <c r="E140" s="10">
        <v>2025</v>
      </c>
      <c r="F140" s="10">
        <v>10</v>
      </c>
      <c r="G140" s="10">
        <v>1</v>
      </c>
      <c r="H140" s="10">
        <v>11027551000165</v>
      </c>
      <c r="I140" s="11" t="s">
        <v>330</v>
      </c>
      <c r="J140" s="10">
        <v>3920</v>
      </c>
      <c r="K140" s="11" t="s">
        <v>70</v>
      </c>
      <c r="L140" s="9">
        <v>46038</v>
      </c>
      <c r="M140" s="10">
        <v>1</v>
      </c>
      <c r="N140" s="3">
        <v>8161.21</v>
      </c>
      <c r="O140" s="3">
        <v>0</v>
      </c>
      <c r="P140" s="3">
        <v>0</v>
      </c>
      <c r="Q140" s="33">
        <f t="shared" si="5"/>
        <v>8161.21</v>
      </c>
    </row>
    <row r="141" spans="1:17" ht="24.95" customHeight="1">
      <c r="A141" s="10" t="str">
        <f t="shared" si="4"/>
        <v>1441|1440011|154|2025|1</v>
      </c>
      <c r="B141" s="10">
        <v>1441</v>
      </c>
      <c r="C141" s="10">
        <v>1440011</v>
      </c>
      <c r="D141" s="10">
        <v>154</v>
      </c>
      <c r="E141" s="10">
        <v>2025</v>
      </c>
      <c r="F141" s="10">
        <v>10</v>
      </c>
      <c r="G141" s="10">
        <v>1</v>
      </c>
      <c r="H141" s="10">
        <v>38236252000197</v>
      </c>
      <c r="I141" s="11" t="s">
        <v>332</v>
      </c>
      <c r="J141" s="10">
        <v>3920</v>
      </c>
      <c r="K141" s="11" t="s">
        <v>70</v>
      </c>
      <c r="L141" s="9">
        <v>46038</v>
      </c>
      <c r="M141" s="10">
        <v>1</v>
      </c>
      <c r="N141" s="3">
        <v>26220.15</v>
      </c>
      <c r="O141" s="3">
        <v>0</v>
      </c>
      <c r="P141" s="3">
        <v>0</v>
      </c>
      <c r="Q141" s="33">
        <f t="shared" si="5"/>
        <v>26220.15</v>
      </c>
    </row>
    <row r="142" spans="1:17" ht="24.95" customHeight="1">
      <c r="A142" s="10" t="str">
        <f t="shared" si="4"/>
        <v>1441|1440011|155|2025|1</v>
      </c>
      <c r="B142" s="10">
        <v>1441</v>
      </c>
      <c r="C142" s="10">
        <v>1440011</v>
      </c>
      <c r="D142" s="10">
        <v>155</v>
      </c>
      <c r="E142" s="10">
        <v>2025</v>
      </c>
      <c r="F142" s="10">
        <v>10</v>
      </c>
      <c r="G142" s="10">
        <v>1</v>
      </c>
      <c r="H142" s="10">
        <v>34975444000164</v>
      </c>
      <c r="I142" s="11" t="s">
        <v>334</v>
      </c>
      <c r="J142" s="10">
        <v>3920</v>
      </c>
      <c r="K142" s="11" t="s">
        <v>70</v>
      </c>
      <c r="L142" s="9">
        <v>46038</v>
      </c>
      <c r="M142" s="10">
        <v>1</v>
      </c>
      <c r="N142" s="3">
        <v>42953.91</v>
      </c>
      <c r="O142" s="3">
        <v>0</v>
      </c>
      <c r="P142" s="3">
        <v>0</v>
      </c>
      <c r="Q142" s="33">
        <f t="shared" si="5"/>
        <v>42953.91</v>
      </c>
    </row>
    <row r="143" spans="1:17" ht="24.95" customHeight="1">
      <c r="A143" s="10" t="str">
        <f t="shared" si="4"/>
        <v>1441|1440011|170|2025|1</v>
      </c>
      <c r="B143" s="10">
        <v>1441</v>
      </c>
      <c r="C143" s="10">
        <v>1440011</v>
      </c>
      <c r="D143" s="10">
        <v>170</v>
      </c>
      <c r="E143" s="10">
        <v>2025</v>
      </c>
      <c r="F143" s="10">
        <v>10</v>
      </c>
      <c r="G143" s="10">
        <v>1</v>
      </c>
      <c r="H143" s="10">
        <v>37454422000147</v>
      </c>
      <c r="I143" s="11" t="s">
        <v>336</v>
      </c>
      <c r="J143" s="10">
        <v>3920</v>
      </c>
      <c r="K143" s="11" t="s">
        <v>70</v>
      </c>
      <c r="L143" s="9">
        <v>46038</v>
      </c>
      <c r="M143" s="10">
        <v>1</v>
      </c>
      <c r="N143" s="3">
        <v>6934.9</v>
      </c>
      <c r="O143" s="3">
        <v>0</v>
      </c>
      <c r="P143" s="3">
        <v>0</v>
      </c>
      <c r="Q143" s="33">
        <f t="shared" si="5"/>
        <v>6934.9</v>
      </c>
    </row>
    <row r="144" spans="1:17" ht="24.95" customHeight="1">
      <c r="A144" s="10" t="str">
        <f t="shared" si="4"/>
        <v>1441|1440011|172|2025|1</v>
      </c>
      <c r="B144" s="10">
        <v>1441</v>
      </c>
      <c r="C144" s="10">
        <v>1440011</v>
      </c>
      <c r="D144" s="10">
        <v>172</v>
      </c>
      <c r="E144" s="10">
        <v>2025</v>
      </c>
      <c r="F144" s="10">
        <v>10</v>
      </c>
      <c r="G144" s="10">
        <v>1</v>
      </c>
      <c r="H144" s="10">
        <v>18124040000100</v>
      </c>
      <c r="I144" s="11" t="s">
        <v>338</v>
      </c>
      <c r="J144" s="10">
        <v>3920</v>
      </c>
      <c r="K144" s="11" t="s">
        <v>70</v>
      </c>
      <c r="L144" s="9">
        <v>46038</v>
      </c>
      <c r="M144" s="10">
        <v>1</v>
      </c>
      <c r="N144" s="3">
        <v>10455.780000000001</v>
      </c>
      <c r="O144" s="3">
        <v>0</v>
      </c>
      <c r="P144" s="3">
        <v>0</v>
      </c>
      <c r="Q144" s="33">
        <f t="shared" si="5"/>
        <v>10455.780000000001</v>
      </c>
    </row>
    <row r="145" spans="1:17" ht="24.95" customHeight="1">
      <c r="A145" s="10" t="str">
        <f t="shared" si="4"/>
        <v>1441|1440011|177|2025|1</v>
      </c>
      <c r="B145" s="10">
        <v>1441</v>
      </c>
      <c r="C145" s="10">
        <v>1440011</v>
      </c>
      <c r="D145" s="10">
        <v>177</v>
      </c>
      <c r="E145" s="10">
        <v>2025</v>
      </c>
      <c r="F145" s="10">
        <v>10</v>
      </c>
      <c r="G145" s="10">
        <v>1</v>
      </c>
      <c r="H145" s="10">
        <v>7329219000188</v>
      </c>
      <c r="I145" s="11" t="s">
        <v>340</v>
      </c>
      <c r="J145" s="10">
        <v>3920</v>
      </c>
      <c r="K145" s="11" t="s">
        <v>70</v>
      </c>
      <c r="L145" s="9">
        <v>46038</v>
      </c>
      <c r="M145" s="10">
        <v>1</v>
      </c>
      <c r="N145" s="3">
        <v>21000</v>
      </c>
      <c r="O145" s="3">
        <v>0</v>
      </c>
      <c r="P145" s="3">
        <v>0</v>
      </c>
      <c r="Q145" s="33">
        <f t="shared" si="5"/>
        <v>21000</v>
      </c>
    </row>
    <row r="146" spans="1:17" ht="24.95" customHeight="1">
      <c r="A146" s="10" t="str">
        <f t="shared" si="4"/>
        <v>1441|1440011|199|2025|1</v>
      </c>
      <c r="B146" s="10">
        <v>1441</v>
      </c>
      <c r="C146" s="10">
        <v>1440011</v>
      </c>
      <c r="D146" s="10">
        <v>199</v>
      </c>
      <c r="E146" s="10">
        <v>2025</v>
      </c>
      <c r="F146" s="10">
        <v>10</v>
      </c>
      <c r="G146" s="10">
        <v>1</v>
      </c>
      <c r="H146" s="10">
        <v>3354844000129</v>
      </c>
      <c r="I146" s="11" t="s">
        <v>342</v>
      </c>
      <c r="J146" s="10">
        <v>4002</v>
      </c>
      <c r="K146" s="11" t="s">
        <v>82</v>
      </c>
      <c r="L146" s="9">
        <v>46038</v>
      </c>
      <c r="M146" s="10">
        <v>1</v>
      </c>
      <c r="N146" s="3">
        <v>153608.95999999999</v>
      </c>
      <c r="O146" s="3">
        <v>0</v>
      </c>
      <c r="P146" s="3">
        <v>0</v>
      </c>
      <c r="Q146" s="33">
        <f t="shared" si="5"/>
        <v>153608.95999999999</v>
      </c>
    </row>
    <row r="147" spans="1:17" ht="24.95" customHeight="1">
      <c r="A147" s="10" t="str">
        <f t="shared" si="4"/>
        <v>1441|1440011|205|2025|1</v>
      </c>
      <c r="B147" s="10">
        <v>1441</v>
      </c>
      <c r="C147" s="10">
        <v>1440011</v>
      </c>
      <c r="D147" s="10">
        <v>205</v>
      </c>
      <c r="E147" s="10">
        <v>2025</v>
      </c>
      <c r="F147" s="10">
        <v>10</v>
      </c>
      <c r="G147" s="10">
        <v>1</v>
      </c>
      <c r="H147" s="10">
        <v>12723002000198</v>
      </c>
      <c r="I147" s="11" t="s">
        <v>344</v>
      </c>
      <c r="J147" s="10">
        <v>3920</v>
      </c>
      <c r="K147" s="11" t="s">
        <v>70</v>
      </c>
      <c r="L147" s="9">
        <v>46038</v>
      </c>
      <c r="M147" s="10">
        <v>1</v>
      </c>
      <c r="N147" s="3">
        <v>4212.79</v>
      </c>
      <c r="O147" s="3">
        <v>0</v>
      </c>
      <c r="P147" s="3">
        <v>0</v>
      </c>
      <c r="Q147" s="33">
        <f t="shared" si="5"/>
        <v>4212.79</v>
      </c>
    </row>
    <row r="148" spans="1:17" ht="24.95" customHeight="1">
      <c r="A148" s="10" t="str">
        <f t="shared" si="4"/>
        <v>1441|1440011|237|2025|1</v>
      </c>
      <c r="B148" s="10">
        <v>1441</v>
      </c>
      <c r="C148" s="10">
        <v>1440011</v>
      </c>
      <c r="D148" s="10">
        <v>237</v>
      </c>
      <c r="E148" s="10">
        <v>2025</v>
      </c>
      <c r="F148" s="10">
        <v>10</v>
      </c>
      <c r="G148" s="10">
        <v>1</v>
      </c>
      <c r="H148" s="10">
        <v>29315416000180</v>
      </c>
      <c r="I148" s="11" t="s">
        <v>346</v>
      </c>
      <c r="J148" s="10">
        <v>3920</v>
      </c>
      <c r="K148" s="11" t="s">
        <v>70</v>
      </c>
      <c r="L148" s="9">
        <v>46038</v>
      </c>
      <c r="M148" s="10">
        <v>1</v>
      </c>
      <c r="N148" s="3">
        <v>2664.49</v>
      </c>
      <c r="O148" s="3">
        <v>0</v>
      </c>
      <c r="P148" s="3">
        <v>0</v>
      </c>
      <c r="Q148" s="33">
        <f t="shared" si="5"/>
        <v>2664.49</v>
      </c>
    </row>
    <row r="149" spans="1:17" ht="24.95" customHeight="1">
      <c r="A149" s="10" t="str">
        <f t="shared" si="4"/>
        <v>1441|1440011|267|2025|1</v>
      </c>
      <c r="B149" s="10">
        <v>1441</v>
      </c>
      <c r="C149" s="10">
        <v>1440011</v>
      </c>
      <c r="D149" s="10">
        <v>267</v>
      </c>
      <c r="E149" s="10">
        <v>2025</v>
      </c>
      <c r="F149" s="10">
        <v>10</v>
      </c>
      <c r="G149" s="10">
        <v>1</v>
      </c>
      <c r="H149" s="10">
        <v>64486426000180</v>
      </c>
      <c r="I149" s="11" t="s">
        <v>348</v>
      </c>
      <c r="J149" s="10">
        <v>3920</v>
      </c>
      <c r="K149" s="11" t="s">
        <v>70</v>
      </c>
      <c r="L149" s="9">
        <v>46038</v>
      </c>
      <c r="M149" s="10">
        <v>1</v>
      </c>
      <c r="N149" s="3">
        <v>12500</v>
      </c>
      <c r="O149" s="3">
        <v>0</v>
      </c>
      <c r="P149" s="3">
        <v>0</v>
      </c>
      <c r="Q149" s="33">
        <f t="shared" si="5"/>
        <v>12500</v>
      </c>
    </row>
    <row r="150" spans="1:17" ht="24.95" customHeight="1">
      <c r="A150" s="10" t="str">
        <f t="shared" si="4"/>
        <v>1441|1440011|310|2025|1</v>
      </c>
      <c r="B150" s="10">
        <v>1441</v>
      </c>
      <c r="C150" s="10">
        <v>1440011</v>
      </c>
      <c r="D150" s="10">
        <v>310</v>
      </c>
      <c r="E150" s="10">
        <v>2025</v>
      </c>
      <c r="F150" s="10">
        <v>10</v>
      </c>
      <c r="G150" s="10">
        <v>1</v>
      </c>
      <c r="H150" s="10">
        <v>3922282000172</v>
      </c>
      <c r="I150" s="11" t="s">
        <v>350</v>
      </c>
      <c r="J150" s="10">
        <v>3920</v>
      </c>
      <c r="K150" s="11" t="s">
        <v>70</v>
      </c>
      <c r="L150" s="9">
        <v>46038</v>
      </c>
      <c r="M150" s="10">
        <v>1</v>
      </c>
      <c r="N150" s="3">
        <v>800</v>
      </c>
      <c r="O150" s="3">
        <v>0</v>
      </c>
      <c r="P150" s="3">
        <v>0</v>
      </c>
      <c r="Q150" s="33">
        <f t="shared" si="5"/>
        <v>800</v>
      </c>
    </row>
    <row r="151" spans="1:17" ht="24.95" customHeight="1">
      <c r="A151" s="10" t="str">
        <f t="shared" si="4"/>
        <v>1441|1440011|362|2025|1</v>
      </c>
      <c r="B151" s="10">
        <v>1441</v>
      </c>
      <c r="C151" s="10">
        <v>1440011</v>
      </c>
      <c r="D151" s="10">
        <v>362</v>
      </c>
      <c r="E151" s="10">
        <v>2025</v>
      </c>
      <c r="F151" s="10">
        <v>10</v>
      </c>
      <c r="G151" s="10">
        <v>1</v>
      </c>
      <c r="H151" s="10">
        <v>31519474000178</v>
      </c>
      <c r="I151" s="11" t="s">
        <v>352</v>
      </c>
      <c r="J151" s="10">
        <v>3920</v>
      </c>
      <c r="K151" s="11" t="s">
        <v>70</v>
      </c>
      <c r="L151" s="9">
        <v>46038</v>
      </c>
      <c r="M151" s="10">
        <v>1</v>
      </c>
      <c r="N151" s="3">
        <v>17300</v>
      </c>
      <c r="O151" s="3">
        <v>0</v>
      </c>
      <c r="P151" s="3">
        <v>0</v>
      </c>
      <c r="Q151" s="33">
        <f t="shared" si="5"/>
        <v>17300</v>
      </c>
    </row>
    <row r="152" spans="1:17" ht="24.95" customHeight="1">
      <c r="A152" s="10" t="str">
        <f t="shared" si="4"/>
        <v>1441|1440011|375|2025|1</v>
      </c>
      <c r="B152" s="10">
        <v>1441</v>
      </c>
      <c r="C152" s="10">
        <v>1440011</v>
      </c>
      <c r="D152" s="10">
        <v>375</v>
      </c>
      <c r="E152" s="10">
        <v>2025</v>
      </c>
      <c r="F152" s="10">
        <v>10</v>
      </c>
      <c r="G152" s="10">
        <v>1</v>
      </c>
      <c r="H152" s="10">
        <v>52549488000104</v>
      </c>
      <c r="I152" s="11" t="s">
        <v>354</v>
      </c>
      <c r="J152" s="10">
        <v>3920</v>
      </c>
      <c r="K152" s="11" t="s">
        <v>70</v>
      </c>
      <c r="L152" s="9">
        <v>46038</v>
      </c>
      <c r="M152" s="10">
        <v>1</v>
      </c>
      <c r="N152" s="3">
        <v>28000</v>
      </c>
      <c r="O152" s="3">
        <v>0</v>
      </c>
      <c r="P152" s="3">
        <v>0</v>
      </c>
      <c r="Q152" s="33">
        <f t="shared" si="5"/>
        <v>28000</v>
      </c>
    </row>
    <row r="153" spans="1:17" ht="24.95" customHeight="1">
      <c r="A153" s="10" t="str">
        <f t="shared" si="4"/>
        <v>1441|1440005|89|2025|1</v>
      </c>
      <c r="B153" s="10">
        <v>1441</v>
      </c>
      <c r="C153" s="10">
        <v>1440005</v>
      </c>
      <c r="D153" s="10">
        <v>89</v>
      </c>
      <c r="E153" s="10">
        <v>2025</v>
      </c>
      <c r="F153" s="10">
        <v>10</v>
      </c>
      <c r="G153" s="10">
        <v>1</v>
      </c>
      <c r="H153" s="10">
        <v>17138140000123</v>
      </c>
      <c r="I153" s="11" t="s">
        <v>355</v>
      </c>
      <c r="J153" s="10">
        <v>3008</v>
      </c>
      <c r="K153" s="11" t="s">
        <v>114</v>
      </c>
      <c r="L153" s="9">
        <v>46041</v>
      </c>
      <c r="M153" s="10">
        <v>1</v>
      </c>
      <c r="N153" s="3">
        <v>41400</v>
      </c>
      <c r="O153" s="3">
        <v>0</v>
      </c>
      <c r="P153" s="3">
        <v>0</v>
      </c>
      <c r="Q153" s="33">
        <f t="shared" si="5"/>
        <v>41400</v>
      </c>
    </row>
    <row r="154" spans="1:17" ht="24.95" customHeight="1">
      <c r="A154" s="10" t="str">
        <f t="shared" si="4"/>
        <v>1441|1440005|140|2025|1</v>
      </c>
      <c r="B154" s="10">
        <v>1441</v>
      </c>
      <c r="C154" s="10">
        <v>1440005</v>
      </c>
      <c r="D154" s="10">
        <v>140</v>
      </c>
      <c r="E154" s="10">
        <v>2025</v>
      </c>
      <c r="F154" s="10">
        <v>10</v>
      </c>
      <c r="G154" s="10">
        <v>1</v>
      </c>
      <c r="H154" s="10">
        <v>14234924000167</v>
      </c>
      <c r="I154" s="11" t="s">
        <v>356</v>
      </c>
      <c r="J154" s="10">
        <v>3022</v>
      </c>
      <c r="K154" s="11" t="s">
        <v>357</v>
      </c>
      <c r="L154" s="9">
        <v>46041</v>
      </c>
      <c r="M154" s="10">
        <v>1</v>
      </c>
      <c r="N154" s="3">
        <v>606.34</v>
      </c>
      <c r="O154" s="3">
        <v>0</v>
      </c>
      <c r="P154" s="3">
        <v>0</v>
      </c>
      <c r="Q154" s="33">
        <f t="shared" si="5"/>
        <v>606.34</v>
      </c>
    </row>
    <row r="155" spans="1:17" ht="24.95" customHeight="1">
      <c r="A155" s="10" t="str">
        <f t="shared" si="4"/>
        <v>1441|1440005|141|2025|1</v>
      </c>
      <c r="B155" s="10">
        <v>1441</v>
      </c>
      <c r="C155" s="10">
        <v>1440005</v>
      </c>
      <c r="D155" s="10">
        <v>141</v>
      </c>
      <c r="E155" s="10">
        <v>2025</v>
      </c>
      <c r="F155" s="10">
        <v>10</v>
      </c>
      <c r="G155" s="10">
        <v>1</v>
      </c>
      <c r="H155" s="10">
        <v>14234924000167</v>
      </c>
      <c r="I155" s="11" t="s">
        <v>356</v>
      </c>
      <c r="J155" s="10">
        <v>3005</v>
      </c>
      <c r="K155" s="11" t="s">
        <v>358</v>
      </c>
      <c r="L155" s="9">
        <v>46041</v>
      </c>
      <c r="M155" s="10">
        <v>1</v>
      </c>
      <c r="N155" s="3">
        <v>20533.79</v>
      </c>
      <c r="O155" s="3">
        <v>0</v>
      </c>
      <c r="P155" s="3">
        <v>0</v>
      </c>
      <c r="Q155" s="33">
        <f t="shared" si="5"/>
        <v>20533.79</v>
      </c>
    </row>
    <row r="156" spans="1:17" ht="24.95" customHeight="1">
      <c r="A156" s="10" t="str">
        <f t="shared" si="4"/>
        <v>1441|1440005|142|2025|1</v>
      </c>
      <c r="B156" s="10">
        <v>1441</v>
      </c>
      <c r="C156" s="10">
        <v>1440005</v>
      </c>
      <c r="D156" s="10">
        <v>142</v>
      </c>
      <c r="E156" s="10">
        <v>2025</v>
      </c>
      <c r="F156" s="10">
        <v>10</v>
      </c>
      <c r="G156" s="10">
        <v>1</v>
      </c>
      <c r="H156" s="10">
        <v>14234924000167</v>
      </c>
      <c r="I156" s="11" t="s">
        <v>356</v>
      </c>
      <c r="J156" s="10">
        <v>3001</v>
      </c>
      <c r="K156" s="11" t="s">
        <v>359</v>
      </c>
      <c r="L156" s="9">
        <v>46041</v>
      </c>
      <c r="M156" s="10">
        <v>1</v>
      </c>
      <c r="N156" s="3">
        <v>1041.3399999999999</v>
      </c>
      <c r="O156" s="3">
        <v>0</v>
      </c>
      <c r="P156" s="3">
        <v>0</v>
      </c>
      <c r="Q156" s="33">
        <f t="shared" si="5"/>
        <v>1041.3399999999999</v>
      </c>
    </row>
    <row r="157" spans="1:17" ht="24.95" customHeight="1">
      <c r="A157" s="10" t="str">
        <f t="shared" si="4"/>
        <v>1441|1440005|162|2025|1</v>
      </c>
      <c r="B157" s="10">
        <v>1441</v>
      </c>
      <c r="C157" s="10">
        <v>1440005</v>
      </c>
      <c r="D157" s="10">
        <v>162</v>
      </c>
      <c r="E157" s="10">
        <v>2025</v>
      </c>
      <c r="F157" s="10">
        <v>10</v>
      </c>
      <c r="G157" s="10">
        <v>1</v>
      </c>
      <c r="H157" s="10">
        <v>63458794000151</v>
      </c>
      <c r="I157" s="11" t="s">
        <v>360</v>
      </c>
      <c r="J157" s="10">
        <v>5212</v>
      </c>
      <c r="K157" s="11" t="s">
        <v>38</v>
      </c>
      <c r="L157" s="9">
        <v>46041</v>
      </c>
      <c r="M157" s="10">
        <v>1</v>
      </c>
      <c r="N157" s="3">
        <v>2794.11</v>
      </c>
      <c r="O157" s="3">
        <v>0</v>
      </c>
      <c r="P157" s="3">
        <v>0</v>
      </c>
      <c r="Q157" s="33">
        <f t="shared" si="5"/>
        <v>2794.11</v>
      </c>
    </row>
    <row r="158" spans="1:17" ht="24.95" customHeight="1">
      <c r="A158" s="10" t="str">
        <f t="shared" si="4"/>
        <v>1441|1440006|35|2025|1</v>
      </c>
      <c r="B158" s="10">
        <v>1441</v>
      </c>
      <c r="C158" s="10">
        <v>1440006</v>
      </c>
      <c r="D158" s="10">
        <v>35</v>
      </c>
      <c r="E158" s="10">
        <v>2025</v>
      </c>
      <c r="F158" s="10">
        <v>10</v>
      </c>
      <c r="G158" s="10">
        <v>1</v>
      </c>
      <c r="H158" s="10">
        <v>17645773000128</v>
      </c>
      <c r="I158" s="11" t="s">
        <v>362</v>
      </c>
      <c r="J158" s="10">
        <v>3948</v>
      </c>
      <c r="K158" s="11" t="s">
        <v>25</v>
      </c>
      <c r="L158" s="9">
        <v>46041</v>
      </c>
      <c r="M158" s="10">
        <v>1</v>
      </c>
      <c r="N158" s="3">
        <v>8750</v>
      </c>
      <c r="O158" s="74">
        <v>175</v>
      </c>
      <c r="P158" s="3">
        <v>0</v>
      </c>
      <c r="Q158" s="33">
        <f t="shared" si="5"/>
        <v>8575</v>
      </c>
    </row>
    <row r="159" spans="1:17" ht="24.95" customHeight="1">
      <c r="A159" s="10" t="str">
        <f t="shared" si="4"/>
        <v>1441|1440006|41|2025|1</v>
      </c>
      <c r="B159" s="10">
        <v>1441</v>
      </c>
      <c r="C159" s="10">
        <v>1440006</v>
      </c>
      <c r="D159" s="10">
        <v>41</v>
      </c>
      <c r="E159" s="10">
        <v>2025</v>
      </c>
      <c r="F159" s="10">
        <v>10</v>
      </c>
      <c r="G159" s="10">
        <v>1</v>
      </c>
      <c r="H159" s="10">
        <v>17645773000128</v>
      </c>
      <c r="I159" s="11" t="s">
        <v>362</v>
      </c>
      <c r="J159" s="10">
        <v>3948</v>
      </c>
      <c r="K159" s="11" t="s">
        <v>25</v>
      </c>
      <c r="L159" s="9">
        <v>46041</v>
      </c>
      <c r="M159" s="10">
        <v>1</v>
      </c>
      <c r="N159" s="3">
        <v>4950</v>
      </c>
      <c r="O159" s="74">
        <v>99</v>
      </c>
      <c r="P159" s="3">
        <v>0</v>
      </c>
      <c r="Q159" s="33">
        <f t="shared" si="5"/>
        <v>4851</v>
      </c>
    </row>
    <row r="160" spans="1:17" ht="24.95" customHeight="1">
      <c r="A160" s="10" t="str">
        <f t="shared" si="4"/>
        <v>1441|1440011|171|2025|1</v>
      </c>
      <c r="B160" s="10">
        <v>1441</v>
      </c>
      <c r="C160" s="10">
        <v>1440011</v>
      </c>
      <c r="D160" s="10">
        <v>171</v>
      </c>
      <c r="E160" s="10">
        <v>2025</v>
      </c>
      <c r="F160" s="10">
        <v>10</v>
      </c>
      <c r="G160" s="10">
        <v>1</v>
      </c>
      <c r="H160" s="10">
        <v>87883807000106</v>
      </c>
      <c r="I160" s="11" t="s">
        <v>365</v>
      </c>
      <c r="J160" s="10">
        <v>3910</v>
      </c>
      <c r="K160" s="11" t="s">
        <v>366</v>
      </c>
      <c r="L160" s="9">
        <v>46041</v>
      </c>
      <c r="M160" s="10">
        <v>1</v>
      </c>
      <c r="N160" s="3">
        <v>326.39999999999998</v>
      </c>
      <c r="O160" s="3">
        <v>0</v>
      </c>
      <c r="P160" s="3">
        <v>0</v>
      </c>
      <c r="Q160" s="33">
        <f t="shared" si="5"/>
        <v>326.39999999999998</v>
      </c>
    </row>
    <row r="161" spans="1:17" ht="24.95" customHeight="1">
      <c r="A161" s="10" t="str">
        <f t="shared" si="4"/>
        <v>1441|1440011|209|2025|1</v>
      </c>
      <c r="B161" s="10">
        <v>1441</v>
      </c>
      <c r="C161" s="10">
        <v>1440011</v>
      </c>
      <c r="D161" s="10">
        <v>209</v>
      </c>
      <c r="E161" s="10">
        <v>2025</v>
      </c>
      <c r="F161" s="10">
        <v>10</v>
      </c>
      <c r="G161" s="10">
        <v>1</v>
      </c>
      <c r="H161" s="10">
        <v>18745455000100</v>
      </c>
      <c r="I161" s="11" t="s">
        <v>368</v>
      </c>
      <c r="J161" s="10">
        <v>3999</v>
      </c>
      <c r="K161" s="11" t="s">
        <v>92</v>
      </c>
      <c r="L161" s="9">
        <v>46041</v>
      </c>
      <c r="M161" s="10">
        <v>1</v>
      </c>
      <c r="N161" s="3">
        <v>243.05</v>
      </c>
      <c r="O161" s="74">
        <v>4.8600000000000003</v>
      </c>
      <c r="P161" s="3">
        <v>0</v>
      </c>
      <c r="Q161" s="33">
        <f t="shared" si="5"/>
        <v>238.19</v>
      </c>
    </row>
    <row r="162" spans="1:17" ht="24.95" customHeight="1">
      <c r="A162" s="10" t="str">
        <f t="shared" si="4"/>
        <v>1441|1440011|260|2025|1</v>
      </c>
      <c r="B162" s="10">
        <v>1441</v>
      </c>
      <c r="C162" s="10">
        <v>1440011</v>
      </c>
      <c r="D162" s="10">
        <v>260</v>
      </c>
      <c r="E162" s="10">
        <v>2025</v>
      </c>
      <c r="F162" s="10">
        <v>10</v>
      </c>
      <c r="G162" s="10">
        <v>1</v>
      </c>
      <c r="H162" s="10">
        <v>14822303000102</v>
      </c>
      <c r="I162" s="11" t="s">
        <v>370</v>
      </c>
      <c r="J162" s="10">
        <v>4002</v>
      </c>
      <c r="K162" s="11" t="s">
        <v>82</v>
      </c>
      <c r="L162" s="9">
        <v>46041</v>
      </c>
      <c r="M162" s="10">
        <v>1</v>
      </c>
      <c r="N162" s="3">
        <v>58035.49</v>
      </c>
      <c r="O162" s="3">
        <v>0</v>
      </c>
      <c r="P162" s="3">
        <v>0</v>
      </c>
      <c r="Q162" s="33">
        <f t="shared" si="5"/>
        <v>58035.49</v>
      </c>
    </row>
    <row r="163" spans="1:17" ht="24.95" customHeight="1">
      <c r="A163" s="10" t="str">
        <f t="shared" si="4"/>
        <v>1441|1440011|396|2025|1</v>
      </c>
      <c r="B163" s="10">
        <v>1441</v>
      </c>
      <c r="C163" s="10">
        <v>1440011</v>
      </c>
      <c r="D163" s="10">
        <v>396</v>
      </c>
      <c r="E163" s="10">
        <v>2025</v>
      </c>
      <c r="F163" s="10">
        <v>10</v>
      </c>
      <c r="G163" s="10">
        <v>1</v>
      </c>
      <c r="H163" s="10">
        <v>7094346000145</v>
      </c>
      <c r="I163" s="11" t="s">
        <v>372</v>
      </c>
      <c r="J163" s="10">
        <v>4002</v>
      </c>
      <c r="K163" s="11" t="s">
        <v>82</v>
      </c>
      <c r="L163" s="9">
        <v>46041</v>
      </c>
      <c r="M163" s="10">
        <v>1</v>
      </c>
      <c r="N163" s="3">
        <v>41029.39</v>
      </c>
      <c r="O163" s="74">
        <v>2256.62</v>
      </c>
      <c r="P163" s="3">
        <v>0</v>
      </c>
      <c r="Q163" s="33">
        <f t="shared" si="5"/>
        <v>38772.769999999997</v>
      </c>
    </row>
    <row r="164" spans="1:17" ht="24.95" customHeight="1">
      <c r="A164" s="10" t="str">
        <f t="shared" si="4"/>
        <v>1441|1440011|396|2025|2</v>
      </c>
      <c r="B164" s="10">
        <v>1441</v>
      </c>
      <c r="C164" s="10">
        <v>1440011</v>
      </c>
      <c r="D164" s="10">
        <v>396</v>
      </c>
      <c r="E164" s="10">
        <v>2025</v>
      </c>
      <c r="F164" s="10">
        <v>10</v>
      </c>
      <c r="G164" s="10">
        <v>1</v>
      </c>
      <c r="H164" s="10">
        <v>7094346000145</v>
      </c>
      <c r="I164" s="11" t="s">
        <v>372</v>
      </c>
      <c r="J164" s="10">
        <v>4002</v>
      </c>
      <c r="K164" s="11" t="s">
        <v>82</v>
      </c>
      <c r="L164" s="9">
        <v>46041</v>
      </c>
      <c r="M164" s="10">
        <v>2</v>
      </c>
      <c r="N164" s="3">
        <v>41697.360000000001</v>
      </c>
      <c r="O164" s="74">
        <v>2293.36</v>
      </c>
      <c r="P164" s="3">
        <v>0</v>
      </c>
      <c r="Q164" s="33">
        <f t="shared" si="5"/>
        <v>39404</v>
      </c>
    </row>
    <row r="165" spans="1:17" ht="24.95" customHeight="1">
      <c r="A165" s="10" t="str">
        <f t="shared" si="4"/>
        <v>1441|1440005|146|2025|1</v>
      </c>
      <c r="B165" s="10">
        <v>1441</v>
      </c>
      <c r="C165" s="10">
        <v>1440005</v>
      </c>
      <c r="D165" s="10">
        <v>146</v>
      </c>
      <c r="E165" s="10">
        <v>2025</v>
      </c>
      <c r="F165" s="10">
        <v>10</v>
      </c>
      <c r="G165" s="10">
        <v>1</v>
      </c>
      <c r="H165" s="10">
        <v>66455593000199</v>
      </c>
      <c r="I165" s="11" t="s">
        <v>373</v>
      </c>
      <c r="J165" s="10">
        <v>5214</v>
      </c>
      <c r="K165" s="11" t="s">
        <v>374</v>
      </c>
      <c r="L165" s="9">
        <v>46042</v>
      </c>
      <c r="M165" s="10">
        <v>1</v>
      </c>
      <c r="N165" s="3">
        <v>7730</v>
      </c>
      <c r="O165" s="3">
        <v>0</v>
      </c>
      <c r="P165" s="3">
        <v>0</v>
      </c>
      <c r="Q165" s="33">
        <f t="shared" si="5"/>
        <v>7730</v>
      </c>
    </row>
    <row r="166" spans="1:17" ht="24.95" customHeight="1">
      <c r="A166" s="10" t="str">
        <f t="shared" si="4"/>
        <v>1441|1440005|156|2025|1</v>
      </c>
      <c r="B166" s="10">
        <v>1441</v>
      </c>
      <c r="C166" s="10">
        <v>1440005</v>
      </c>
      <c r="D166" s="10">
        <v>156</v>
      </c>
      <c r="E166" s="10">
        <v>2025</v>
      </c>
      <c r="F166" s="10">
        <v>10</v>
      </c>
      <c r="G166" s="10">
        <v>1</v>
      </c>
      <c r="H166" s="10">
        <v>36079995000175</v>
      </c>
      <c r="I166" s="11" t="s">
        <v>376</v>
      </c>
      <c r="J166" s="10">
        <v>3024</v>
      </c>
      <c r="K166" s="11" t="s">
        <v>377</v>
      </c>
      <c r="L166" s="9">
        <v>46042</v>
      </c>
      <c r="M166" s="10">
        <v>1</v>
      </c>
      <c r="N166" s="3">
        <v>15000</v>
      </c>
      <c r="O166" s="3">
        <v>0</v>
      </c>
      <c r="P166" s="3">
        <v>0</v>
      </c>
      <c r="Q166" s="33">
        <f t="shared" si="5"/>
        <v>15000</v>
      </c>
    </row>
    <row r="167" spans="1:17" ht="24.95" customHeight="1">
      <c r="A167" s="10" t="str">
        <f t="shared" si="4"/>
        <v>1441|1440011|146|2025|2</v>
      </c>
      <c r="B167" s="10">
        <v>1441</v>
      </c>
      <c r="C167" s="10">
        <v>1440011</v>
      </c>
      <c r="D167" s="10">
        <v>146</v>
      </c>
      <c r="E167" s="10">
        <v>2025</v>
      </c>
      <c r="F167" s="10">
        <v>10</v>
      </c>
      <c r="G167" s="10">
        <v>1</v>
      </c>
      <c r="H167" s="10">
        <v>34028316001509</v>
      </c>
      <c r="I167" s="11" t="s">
        <v>72</v>
      </c>
      <c r="J167" s="10">
        <v>3906</v>
      </c>
      <c r="K167" s="11" t="s">
        <v>73</v>
      </c>
      <c r="L167" s="9">
        <v>46042</v>
      </c>
      <c r="M167" s="10">
        <v>2</v>
      </c>
      <c r="N167" s="3">
        <v>214735.71</v>
      </c>
      <c r="O167" s="3">
        <v>0</v>
      </c>
      <c r="P167" s="3">
        <v>0</v>
      </c>
      <c r="Q167" s="33">
        <f t="shared" si="5"/>
        <v>214735.71</v>
      </c>
    </row>
    <row r="168" spans="1:17" ht="24.95" customHeight="1">
      <c r="A168" s="10" t="str">
        <f t="shared" si="4"/>
        <v>1441|1440011|258|2025|1</v>
      </c>
      <c r="B168" s="10">
        <v>1441</v>
      </c>
      <c r="C168" s="10">
        <v>1440011</v>
      </c>
      <c r="D168" s="10">
        <v>258</v>
      </c>
      <c r="E168" s="10">
        <v>2025</v>
      </c>
      <c r="F168" s="10">
        <v>10</v>
      </c>
      <c r="G168" s="10">
        <v>1</v>
      </c>
      <c r="H168" s="10">
        <v>10658360000139</v>
      </c>
      <c r="I168" s="11" t="s">
        <v>379</v>
      </c>
      <c r="J168" s="10">
        <v>3921</v>
      </c>
      <c r="K168" s="11" t="s">
        <v>79</v>
      </c>
      <c r="L168" s="9">
        <v>46042</v>
      </c>
      <c r="M168" s="10">
        <v>1</v>
      </c>
      <c r="N168" s="3">
        <v>1246.82</v>
      </c>
      <c r="O168" s="74">
        <v>137.15</v>
      </c>
      <c r="P168" s="3">
        <v>0</v>
      </c>
      <c r="Q168" s="33">
        <f t="shared" si="5"/>
        <v>1109.6699999999998</v>
      </c>
    </row>
    <row r="169" spans="1:17" ht="24.95" customHeight="1">
      <c r="A169" s="10" t="str">
        <f t="shared" si="4"/>
        <v>1441|1440011|292|2025|1</v>
      </c>
      <c r="B169" s="10">
        <v>1441</v>
      </c>
      <c r="C169" s="10">
        <v>1440011</v>
      </c>
      <c r="D169" s="10">
        <v>292</v>
      </c>
      <c r="E169" s="10">
        <v>2025</v>
      </c>
      <c r="F169" s="10">
        <v>10</v>
      </c>
      <c r="G169" s="10">
        <v>1</v>
      </c>
      <c r="H169" s="10">
        <v>6880466000105</v>
      </c>
      <c r="I169" s="11" t="s">
        <v>381</v>
      </c>
      <c r="J169" s="10">
        <v>3939</v>
      </c>
      <c r="K169" s="11" t="s">
        <v>382</v>
      </c>
      <c r="L169" s="9">
        <v>46042</v>
      </c>
      <c r="M169" s="10">
        <v>1</v>
      </c>
      <c r="N169" s="3">
        <v>220</v>
      </c>
      <c r="O169" s="74">
        <v>3.4</v>
      </c>
      <c r="P169" s="3">
        <v>0</v>
      </c>
      <c r="Q169" s="33">
        <f t="shared" si="5"/>
        <v>216.6</v>
      </c>
    </row>
    <row r="170" spans="1:17" ht="24.95" customHeight="1">
      <c r="A170" s="10" t="str">
        <f t="shared" si="4"/>
        <v>1441|1440011|292|2025|2</v>
      </c>
      <c r="B170" s="10">
        <v>1441</v>
      </c>
      <c r="C170" s="10">
        <v>1440011</v>
      </c>
      <c r="D170" s="10">
        <v>292</v>
      </c>
      <c r="E170" s="10">
        <v>2025</v>
      </c>
      <c r="F170" s="10">
        <v>10</v>
      </c>
      <c r="G170" s="10">
        <v>1</v>
      </c>
      <c r="H170" s="10">
        <v>6880466000105</v>
      </c>
      <c r="I170" s="11" t="s">
        <v>381</v>
      </c>
      <c r="J170" s="10">
        <v>3939</v>
      </c>
      <c r="K170" s="11" t="s">
        <v>382</v>
      </c>
      <c r="L170" s="9">
        <v>46042</v>
      </c>
      <c r="M170" s="10">
        <v>2</v>
      </c>
      <c r="N170" s="3">
        <v>880</v>
      </c>
      <c r="O170" s="74">
        <v>13.6</v>
      </c>
      <c r="P170" s="3">
        <v>0</v>
      </c>
      <c r="Q170" s="33">
        <f t="shared" si="5"/>
        <v>866.4</v>
      </c>
    </row>
    <row r="171" spans="1:17" ht="24.95" customHeight="1">
      <c r="A171" s="10" t="str">
        <f t="shared" si="4"/>
        <v>1441|1440011|179|2025|1</v>
      </c>
      <c r="B171" s="10">
        <v>1441</v>
      </c>
      <c r="C171" s="10">
        <v>1440011</v>
      </c>
      <c r="D171" s="10">
        <v>179</v>
      </c>
      <c r="E171" s="10">
        <v>2025</v>
      </c>
      <c r="F171" s="10">
        <v>10</v>
      </c>
      <c r="G171" s="10">
        <v>1</v>
      </c>
      <c r="H171" s="10">
        <v>5340639000130</v>
      </c>
      <c r="I171" s="11" t="s">
        <v>384</v>
      </c>
      <c r="J171" s="10">
        <v>3987</v>
      </c>
      <c r="K171" s="11" t="s">
        <v>385</v>
      </c>
      <c r="L171" s="9">
        <v>46043</v>
      </c>
      <c r="M171" s="10">
        <v>1</v>
      </c>
      <c r="N171" s="3">
        <v>14461.66</v>
      </c>
      <c r="O171" s="3">
        <v>0</v>
      </c>
      <c r="P171" s="3">
        <v>0</v>
      </c>
      <c r="Q171" s="33">
        <f t="shared" si="5"/>
        <v>14461.66</v>
      </c>
    </row>
    <row r="172" spans="1:17" ht="24.95" customHeight="1">
      <c r="A172" s="10" t="str">
        <f t="shared" si="4"/>
        <v>1441|1440011|363|2025|1</v>
      </c>
      <c r="B172" s="10">
        <v>1441</v>
      </c>
      <c r="C172" s="10">
        <v>1440011</v>
      </c>
      <c r="D172" s="10">
        <v>363</v>
      </c>
      <c r="E172" s="10">
        <v>2025</v>
      </c>
      <c r="F172" s="10">
        <v>10</v>
      </c>
      <c r="G172" s="10">
        <v>1</v>
      </c>
      <c r="H172" s="10">
        <v>8804604000100</v>
      </c>
      <c r="I172" s="11" t="s">
        <v>387</v>
      </c>
      <c r="J172" s="10">
        <v>3931</v>
      </c>
      <c r="K172" s="11" t="s">
        <v>388</v>
      </c>
      <c r="L172" s="9">
        <v>46043</v>
      </c>
      <c r="M172" s="10">
        <v>1</v>
      </c>
      <c r="N172" s="3">
        <v>63360</v>
      </c>
      <c r="O172" s="74">
        <v>1900.8</v>
      </c>
      <c r="P172" s="3">
        <v>0</v>
      </c>
      <c r="Q172" s="33">
        <f t="shared" si="5"/>
        <v>61459.199999999997</v>
      </c>
    </row>
    <row r="173" spans="1:17" ht="24.95" customHeight="1">
      <c r="A173" s="10" t="str">
        <f t="shared" si="4"/>
        <v>1441|1440011|378|2025|1</v>
      </c>
      <c r="B173" s="10">
        <v>1441</v>
      </c>
      <c r="C173" s="10">
        <v>1440011</v>
      </c>
      <c r="D173" s="10">
        <v>378</v>
      </c>
      <c r="E173" s="10">
        <v>2025</v>
      </c>
      <c r="F173" s="10">
        <v>10</v>
      </c>
      <c r="G173" s="10">
        <v>1</v>
      </c>
      <c r="H173" s="10">
        <v>47272347000238</v>
      </c>
      <c r="I173" s="11" t="s">
        <v>390</v>
      </c>
      <c r="J173" s="10">
        <v>3931</v>
      </c>
      <c r="K173" s="11" t="s">
        <v>388</v>
      </c>
      <c r="L173" s="9">
        <v>46043</v>
      </c>
      <c r="M173" s="10">
        <v>1</v>
      </c>
      <c r="N173" s="3">
        <v>4894.5</v>
      </c>
      <c r="O173" s="3">
        <v>0</v>
      </c>
      <c r="P173" s="3">
        <v>0</v>
      </c>
      <c r="Q173" s="33">
        <f t="shared" si="5"/>
        <v>4894.5</v>
      </c>
    </row>
    <row r="174" spans="1:17" ht="24.95" customHeight="1">
      <c r="A174" s="10" t="str">
        <f t="shared" si="4"/>
        <v>1441|1440011|387|2025|1</v>
      </c>
      <c r="B174" s="10">
        <v>1441</v>
      </c>
      <c r="C174" s="10">
        <v>1440011</v>
      </c>
      <c r="D174" s="10">
        <v>387</v>
      </c>
      <c r="E174" s="10">
        <v>2025</v>
      </c>
      <c r="F174" s="10">
        <v>10</v>
      </c>
      <c r="G174" s="10">
        <v>1</v>
      </c>
      <c r="H174" s="10">
        <v>1017250000105</v>
      </c>
      <c r="I174" s="11" t="s">
        <v>392</v>
      </c>
      <c r="J174" s="10">
        <v>3304</v>
      </c>
      <c r="K174" s="11" t="s">
        <v>14</v>
      </c>
      <c r="L174" s="9">
        <v>46043</v>
      </c>
      <c r="M174" s="10">
        <v>1</v>
      </c>
      <c r="N174" s="3">
        <v>1568</v>
      </c>
      <c r="O174" s="3">
        <v>0</v>
      </c>
      <c r="P174" s="3">
        <v>0</v>
      </c>
      <c r="Q174" s="33">
        <f t="shared" si="5"/>
        <v>1568</v>
      </c>
    </row>
    <row r="175" spans="1:17" ht="24.95" customHeight="1">
      <c r="A175" s="10" t="str">
        <f t="shared" si="4"/>
        <v>1441|1440011|198|2025|1</v>
      </c>
      <c r="B175" s="10">
        <v>1441</v>
      </c>
      <c r="C175" s="10">
        <v>1440011</v>
      </c>
      <c r="D175" s="10">
        <v>198</v>
      </c>
      <c r="E175" s="10">
        <v>2025</v>
      </c>
      <c r="F175" s="10">
        <v>10</v>
      </c>
      <c r="G175" s="10">
        <v>1</v>
      </c>
      <c r="H175" s="10">
        <v>7403266000124</v>
      </c>
      <c r="I175" s="11" t="s">
        <v>394</v>
      </c>
      <c r="J175" s="10">
        <v>4002</v>
      </c>
      <c r="K175" s="11" t="s">
        <v>82</v>
      </c>
      <c r="L175" s="9">
        <v>46044</v>
      </c>
      <c r="M175" s="10">
        <v>1</v>
      </c>
      <c r="N175" s="3">
        <v>17892.68</v>
      </c>
      <c r="O175" s="3">
        <v>0</v>
      </c>
      <c r="P175" s="3">
        <v>0</v>
      </c>
      <c r="Q175" s="33">
        <f t="shared" si="5"/>
        <v>17892.68</v>
      </c>
    </row>
    <row r="176" spans="1:17" ht="24.95" customHeight="1">
      <c r="A176" s="10" t="str">
        <f t="shared" si="4"/>
        <v>1441|1440011|198|2025|2</v>
      </c>
      <c r="B176" s="10">
        <v>1441</v>
      </c>
      <c r="C176" s="10">
        <v>1440011</v>
      </c>
      <c r="D176" s="10">
        <v>198</v>
      </c>
      <c r="E176" s="10">
        <v>2025</v>
      </c>
      <c r="F176" s="10">
        <v>10</v>
      </c>
      <c r="G176" s="10">
        <v>1</v>
      </c>
      <c r="H176" s="10">
        <v>7403266000124</v>
      </c>
      <c r="I176" s="11" t="s">
        <v>394</v>
      </c>
      <c r="J176" s="10">
        <v>4002</v>
      </c>
      <c r="K176" s="11" t="s">
        <v>82</v>
      </c>
      <c r="L176" s="9">
        <v>46044</v>
      </c>
      <c r="M176" s="10">
        <v>2</v>
      </c>
      <c r="N176" s="3">
        <v>19188.89</v>
      </c>
      <c r="O176" s="3">
        <v>0</v>
      </c>
      <c r="P176" s="3">
        <v>0</v>
      </c>
      <c r="Q176" s="33">
        <f t="shared" si="5"/>
        <v>19188.89</v>
      </c>
    </row>
    <row r="177" spans="1:17" ht="24.95" customHeight="1">
      <c r="A177" s="10" t="str">
        <f t="shared" si="4"/>
        <v>1441|1440011|198|2025|3</v>
      </c>
      <c r="B177" s="10">
        <v>1441</v>
      </c>
      <c r="C177" s="10">
        <v>1440011</v>
      </c>
      <c r="D177" s="10">
        <v>198</v>
      </c>
      <c r="E177" s="10">
        <v>2025</v>
      </c>
      <c r="F177" s="10">
        <v>10</v>
      </c>
      <c r="G177" s="10">
        <v>1</v>
      </c>
      <c r="H177" s="10">
        <v>7403266000124</v>
      </c>
      <c r="I177" s="11" t="s">
        <v>394</v>
      </c>
      <c r="J177" s="10">
        <v>4002</v>
      </c>
      <c r="K177" s="11" t="s">
        <v>82</v>
      </c>
      <c r="L177" s="9">
        <v>46044</v>
      </c>
      <c r="M177" s="10">
        <v>3</v>
      </c>
      <c r="N177" s="3">
        <v>19157.73</v>
      </c>
      <c r="O177" s="3">
        <v>0</v>
      </c>
      <c r="P177" s="3">
        <v>0</v>
      </c>
      <c r="Q177" s="33">
        <f t="shared" si="5"/>
        <v>19157.73</v>
      </c>
    </row>
    <row r="178" spans="1:17" ht="24.95" customHeight="1">
      <c r="A178" s="10" t="str">
        <f t="shared" si="4"/>
        <v>1441|1440011|304|2025|1</v>
      </c>
      <c r="B178" s="10">
        <v>1441</v>
      </c>
      <c r="C178" s="10">
        <v>1440011</v>
      </c>
      <c r="D178" s="10">
        <v>304</v>
      </c>
      <c r="E178" s="10">
        <v>2025</v>
      </c>
      <c r="F178" s="10">
        <v>10</v>
      </c>
      <c r="G178" s="10">
        <v>1</v>
      </c>
      <c r="H178" s="10">
        <v>33641663000144</v>
      </c>
      <c r="I178" s="11" t="s">
        <v>396</v>
      </c>
      <c r="J178" s="10">
        <v>3502</v>
      </c>
      <c r="K178" s="11" t="s">
        <v>397</v>
      </c>
      <c r="L178" s="9">
        <v>46044</v>
      </c>
      <c r="M178" s="10">
        <v>1</v>
      </c>
      <c r="N178" s="3">
        <v>132800</v>
      </c>
      <c r="O178" s="3">
        <v>0</v>
      </c>
      <c r="P178" s="3">
        <v>0</v>
      </c>
      <c r="Q178" s="33">
        <f t="shared" si="5"/>
        <v>132800</v>
      </c>
    </row>
    <row r="179" spans="1:17" ht="24.95" customHeight="1">
      <c r="A179" s="10" t="str">
        <f t="shared" si="4"/>
        <v>1441|1440011|185|2025|1</v>
      </c>
      <c r="B179" s="10">
        <v>1441</v>
      </c>
      <c r="C179" s="10">
        <v>1440011</v>
      </c>
      <c r="D179" s="10">
        <v>185</v>
      </c>
      <c r="E179" s="10">
        <v>2025</v>
      </c>
      <c r="F179" s="10">
        <v>10</v>
      </c>
      <c r="G179" s="10">
        <v>1</v>
      </c>
      <c r="H179" s="10">
        <v>405867000127</v>
      </c>
      <c r="I179" s="11" t="s">
        <v>399</v>
      </c>
      <c r="J179" s="10">
        <v>3999</v>
      </c>
      <c r="K179" s="11" t="s">
        <v>92</v>
      </c>
      <c r="L179" s="9">
        <v>46048</v>
      </c>
      <c r="M179" s="10">
        <v>1</v>
      </c>
      <c r="N179" s="3">
        <v>7786.2</v>
      </c>
      <c r="O179" s="74">
        <v>389.31</v>
      </c>
      <c r="P179" s="3">
        <v>0</v>
      </c>
      <c r="Q179" s="33">
        <f t="shared" si="5"/>
        <v>7396.8899999999994</v>
      </c>
    </row>
    <row r="180" spans="1:17" ht="24.95" customHeight="1">
      <c r="A180" s="10" t="str">
        <f t="shared" si="4"/>
        <v>1441|1440011|189|2025|2</v>
      </c>
      <c r="B180" s="10">
        <v>1441</v>
      </c>
      <c r="C180" s="10">
        <v>1440011</v>
      </c>
      <c r="D180" s="10">
        <v>189</v>
      </c>
      <c r="E180" s="10">
        <v>2025</v>
      </c>
      <c r="F180" s="10">
        <v>10</v>
      </c>
      <c r="G180" s="10">
        <v>1</v>
      </c>
      <c r="H180" s="10">
        <v>16636540000104</v>
      </c>
      <c r="I180" s="11" t="s">
        <v>195</v>
      </c>
      <c r="J180" s="10">
        <v>4003</v>
      </c>
      <c r="K180" s="11" t="s">
        <v>196</v>
      </c>
      <c r="L180" s="9">
        <v>46048</v>
      </c>
      <c r="M180" s="10">
        <v>2</v>
      </c>
      <c r="N180" s="3">
        <v>2478.0500000000002</v>
      </c>
      <c r="O180" s="3">
        <v>0</v>
      </c>
      <c r="P180" s="3">
        <v>0</v>
      </c>
      <c r="Q180" s="33">
        <f t="shared" si="5"/>
        <v>2478.0500000000002</v>
      </c>
    </row>
    <row r="181" spans="1:17" ht="24.95" customHeight="1">
      <c r="A181" s="10" t="str">
        <f t="shared" si="4"/>
        <v>1441|1440011|194|2025|2</v>
      </c>
      <c r="B181" s="10">
        <v>1441</v>
      </c>
      <c r="C181" s="10">
        <v>1440011</v>
      </c>
      <c r="D181" s="10">
        <v>194</v>
      </c>
      <c r="E181" s="10">
        <v>2025</v>
      </c>
      <c r="F181" s="10">
        <v>10</v>
      </c>
      <c r="G181" s="10">
        <v>1</v>
      </c>
      <c r="H181" s="10">
        <v>46019498000135</v>
      </c>
      <c r="I181" s="11" t="s">
        <v>251</v>
      </c>
      <c r="J181" s="10">
        <v>4002</v>
      </c>
      <c r="K181" s="11" t="s">
        <v>82</v>
      </c>
      <c r="L181" s="9">
        <v>46048</v>
      </c>
      <c r="M181" s="10">
        <v>2</v>
      </c>
      <c r="N181" s="3">
        <v>160.77000000000001</v>
      </c>
      <c r="O181" s="3">
        <v>0</v>
      </c>
      <c r="P181" s="3">
        <v>0</v>
      </c>
      <c r="Q181" s="33">
        <f t="shared" si="5"/>
        <v>160.77000000000001</v>
      </c>
    </row>
    <row r="182" spans="1:17" ht="24.95" customHeight="1">
      <c r="A182" s="10" t="str">
        <f t="shared" si="4"/>
        <v>1441|1440011|194|2025|3</v>
      </c>
      <c r="B182" s="10">
        <v>1441</v>
      </c>
      <c r="C182" s="10">
        <v>1440011</v>
      </c>
      <c r="D182" s="10">
        <v>194</v>
      </c>
      <c r="E182" s="10">
        <v>2025</v>
      </c>
      <c r="F182" s="10">
        <v>10</v>
      </c>
      <c r="G182" s="10">
        <v>1</v>
      </c>
      <c r="H182" s="10">
        <v>46019498000135</v>
      </c>
      <c r="I182" s="11" t="s">
        <v>251</v>
      </c>
      <c r="J182" s="10">
        <v>4002</v>
      </c>
      <c r="K182" s="11" t="s">
        <v>82</v>
      </c>
      <c r="L182" s="9">
        <v>46048</v>
      </c>
      <c r="M182" s="10">
        <v>3</v>
      </c>
      <c r="N182" s="3">
        <v>178.52</v>
      </c>
      <c r="O182" s="3">
        <v>0</v>
      </c>
      <c r="P182" s="3">
        <v>0</v>
      </c>
      <c r="Q182" s="33">
        <f t="shared" si="5"/>
        <v>178.52</v>
      </c>
    </row>
    <row r="183" spans="1:17" ht="24.95" customHeight="1">
      <c r="A183" s="10" t="str">
        <f t="shared" si="4"/>
        <v>1441|1440011|194|2025|4</v>
      </c>
      <c r="B183" s="10">
        <v>1441</v>
      </c>
      <c r="C183" s="10">
        <v>1440011</v>
      </c>
      <c r="D183" s="10">
        <v>194</v>
      </c>
      <c r="E183" s="10">
        <v>2025</v>
      </c>
      <c r="F183" s="10">
        <v>10</v>
      </c>
      <c r="G183" s="10">
        <v>1</v>
      </c>
      <c r="H183" s="10">
        <v>46019498000135</v>
      </c>
      <c r="I183" s="11" t="s">
        <v>251</v>
      </c>
      <c r="J183" s="10">
        <v>4002</v>
      </c>
      <c r="K183" s="11" t="s">
        <v>82</v>
      </c>
      <c r="L183" s="9">
        <v>46048</v>
      </c>
      <c r="M183" s="10">
        <v>4</v>
      </c>
      <c r="N183" s="3">
        <v>3610.3</v>
      </c>
      <c r="O183" s="3">
        <v>0</v>
      </c>
      <c r="P183" s="3">
        <v>0</v>
      </c>
      <c r="Q183" s="33">
        <f t="shared" si="5"/>
        <v>3610.3</v>
      </c>
    </row>
    <row r="184" spans="1:17" ht="24.95" customHeight="1">
      <c r="A184" s="10" t="str">
        <f t="shared" si="4"/>
        <v>1441|1440011|194|2025|5</v>
      </c>
      <c r="B184" s="10">
        <v>1441</v>
      </c>
      <c r="C184" s="10">
        <v>1440011</v>
      </c>
      <c r="D184" s="10">
        <v>194</v>
      </c>
      <c r="E184" s="10">
        <v>2025</v>
      </c>
      <c r="F184" s="10">
        <v>10</v>
      </c>
      <c r="G184" s="10">
        <v>1</v>
      </c>
      <c r="H184" s="10">
        <v>46019498000135</v>
      </c>
      <c r="I184" s="11" t="s">
        <v>251</v>
      </c>
      <c r="J184" s="10">
        <v>4002</v>
      </c>
      <c r="K184" s="11" t="s">
        <v>82</v>
      </c>
      <c r="L184" s="9">
        <v>46048</v>
      </c>
      <c r="M184" s="10">
        <v>5</v>
      </c>
      <c r="N184" s="3">
        <v>7527.71</v>
      </c>
      <c r="O184" s="3">
        <v>0</v>
      </c>
      <c r="P184" s="3">
        <v>0</v>
      </c>
      <c r="Q184" s="33">
        <f t="shared" si="5"/>
        <v>7527.71</v>
      </c>
    </row>
    <row r="185" spans="1:17" ht="24.95" customHeight="1">
      <c r="A185" s="10" t="str">
        <f t="shared" si="4"/>
        <v>1441|1440011|204|2025|2</v>
      </c>
      <c r="B185" s="10">
        <v>1441</v>
      </c>
      <c r="C185" s="10">
        <v>1440011</v>
      </c>
      <c r="D185" s="10">
        <v>204</v>
      </c>
      <c r="E185" s="10">
        <v>2025</v>
      </c>
      <c r="F185" s="10">
        <v>10</v>
      </c>
      <c r="G185" s="10">
        <v>1</v>
      </c>
      <c r="H185" s="10">
        <v>16636540000104</v>
      </c>
      <c r="I185" s="11" t="s">
        <v>195</v>
      </c>
      <c r="J185" s="10">
        <v>4003</v>
      </c>
      <c r="K185" s="11" t="s">
        <v>196</v>
      </c>
      <c r="L185" s="9">
        <v>46048</v>
      </c>
      <c r="M185" s="10">
        <v>2</v>
      </c>
      <c r="N185" s="3">
        <v>37178</v>
      </c>
      <c r="O185" s="3">
        <v>0</v>
      </c>
      <c r="P185" s="3">
        <v>0</v>
      </c>
      <c r="Q185" s="33">
        <f t="shared" si="5"/>
        <v>37178</v>
      </c>
    </row>
    <row r="186" spans="1:17" ht="24.95" customHeight="1">
      <c r="A186" s="10" t="str">
        <f t="shared" si="4"/>
        <v>1441|1440005|139|2025|1</v>
      </c>
      <c r="B186" s="10">
        <v>1441</v>
      </c>
      <c r="C186" s="10">
        <v>1440005</v>
      </c>
      <c r="D186" s="10">
        <v>139</v>
      </c>
      <c r="E186" s="10">
        <v>2025</v>
      </c>
      <c r="F186" s="10">
        <v>10</v>
      </c>
      <c r="G186" s="10">
        <v>1</v>
      </c>
      <c r="H186" s="10">
        <v>14234924000167</v>
      </c>
      <c r="I186" s="11" t="s">
        <v>356</v>
      </c>
      <c r="J186" s="10">
        <v>3099</v>
      </c>
      <c r="K186" s="11" t="s">
        <v>12</v>
      </c>
      <c r="L186" s="9">
        <v>46049</v>
      </c>
      <c r="M186" s="10">
        <v>1</v>
      </c>
      <c r="N186" s="3">
        <v>5818.48</v>
      </c>
      <c r="O186" s="3">
        <v>0</v>
      </c>
      <c r="P186" s="3">
        <v>0</v>
      </c>
      <c r="Q186" s="33">
        <f t="shared" si="5"/>
        <v>5818.48</v>
      </c>
    </row>
    <row r="187" spans="1:17" ht="24.95" customHeight="1">
      <c r="A187" s="10" t="str">
        <f t="shared" si="4"/>
        <v>1441|1440011|178|2025|1</v>
      </c>
      <c r="B187" s="10">
        <v>1441</v>
      </c>
      <c r="C187" s="10">
        <v>1440011</v>
      </c>
      <c r="D187" s="10">
        <v>178</v>
      </c>
      <c r="E187" s="10">
        <v>2025</v>
      </c>
      <c r="F187" s="10">
        <v>10</v>
      </c>
      <c r="G187" s="10">
        <v>1</v>
      </c>
      <c r="H187" s="10">
        <v>34028316001509</v>
      </c>
      <c r="I187" s="11" t="s">
        <v>72</v>
      </c>
      <c r="J187" s="10">
        <v>3915</v>
      </c>
      <c r="K187" s="11" t="s">
        <v>401</v>
      </c>
      <c r="L187" s="9">
        <v>46049</v>
      </c>
      <c r="M187" s="10">
        <v>1</v>
      </c>
      <c r="N187" s="3">
        <v>24.18</v>
      </c>
      <c r="O187" s="3">
        <v>0</v>
      </c>
      <c r="P187" s="3">
        <v>0</v>
      </c>
      <c r="Q187" s="33">
        <f t="shared" si="5"/>
        <v>24.18</v>
      </c>
    </row>
    <row r="188" spans="1:17" ht="24.95" customHeight="1">
      <c r="A188" s="10" t="str">
        <f t="shared" si="4"/>
        <v>1441|1440011|178|2025|2</v>
      </c>
      <c r="B188" s="10">
        <v>1441</v>
      </c>
      <c r="C188" s="10">
        <v>1440011</v>
      </c>
      <c r="D188" s="10">
        <v>178</v>
      </c>
      <c r="E188" s="10">
        <v>2025</v>
      </c>
      <c r="F188" s="10">
        <v>10</v>
      </c>
      <c r="G188" s="10">
        <v>1</v>
      </c>
      <c r="H188" s="10">
        <v>34028316001509</v>
      </c>
      <c r="I188" s="11" t="s">
        <v>72</v>
      </c>
      <c r="J188" s="10">
        <v>3915</v>
      </c>
      <c r="K188" s="11" t="s">
        <v>401</v>
      </c>
      <c r="L188" s="9">
        <v>46049</v>
      </c>
      <c r="M188" s="10">
        <v>2</v>
      </c>
      <c r="N188" s="3">
        <v>30874.82</v>
      </c>
      <c r="O188" s="3">
        <v>0</v>
      </c>
      <c r="P188" s="3">
        <v>0</v>
      </c>
      <c r="Q188" s="33">
        <f t="shared" si="5"/>
        <v>30874.82</v>
      </c>
    </row>
    <row r="189" spans="1:17" ht="24.95" customHeight="1">
      <c r="A189" s="10" t="str">
        <f t="shared" si="4"/>
        <v>1441|1440011|201|2025|1</v>
      </c>
      <c r="B189" s="10">
        <v>1441</v>
      </c>
      <c r="C189" s="10">
        <v>1440011</v>
      </c>
      <c r="D189" s="10">
        <v>201</v>
      </c>
      <c r="E189" s="10">
        <v>2025</v>
      </c>
      <c r="F189" s="10">
        <v>10</v>
      </c>
      <c r="G189" s="10">
        <v>1</v>
      </c>
      <c r="H189" s="10">
        <v>7346326000114</v>
      </c>
      <c r="I189" s="11" t="s">
        <v>403</v>
      </c>
      <c r="J189" s="10">
        <v>4002</v>
      </c>
      <c r="K189" s="11" t="s">
        <v>82</v>
      </c>
      <c r="L189" s="9">
        <v>46049</v>
      </c>
      <c r="M189" s="10">
        <v>1</v>
      </c>
      <c r="N189" s="3">
        <v>265622.71999999997</v>
      </c>
      <c r="O189" s="3">
        <v>0</v>
      </c>
      <c r="P189" s="3">
        <v>0</v>
      </c>
      <c r="Q189" s="33">
        <f t="shared" si="5"/>
        <v>265622.71999999997</v>
      </c>
    </row>
    <row r="190" spans="1:17" ht="24.95" customHeight="1">
      <c r="A190" s="10" t="str">
        <f t="shared" si="4"/>
        <v>1441|1440011|203|2025|2</v>
      </c>
      <c r="B190" s="10">
        <v>1441</v>
      </c>
      <c r="C190" s="10">
        <v>1440011</v>
      </c>
      <c r="D190" s="10">
        <v>203</v>
      </c>
      <c r="E190" s="10">
        <v>2025</v>
      </c>
      <c r="F190" s="10">
        <v>10</v>
      </c>
      <c r="G190" s="10">
        <v>1</v>
      </c>
      <c r="H190" s="10">
        <v>16636540000104</v>
      </c>
      <c r="I190" s="11" t="s">
        <v>195</v>
      </c>
      <c r="J190" s="10">
        <v>4003</v>
      </c>
      <c r="K190" s="11" t="s">
        <v>196</v>
      </c>
      <c r="L190" s="9">
        <v>46049</v>
      </c>
      <c r="M190" s="10">
        <v>2</v>
      </c>
      <c r="N190" s="3">
        <v>8051</v>
      </c>
      <c r="O190" s="3">
        <v>0</v>
      </c>
      <c r="P190" s="3">
        <v>0</v>
      </c>
      <c r="Q190" s="33">
        <f t="shared" si="5"/>
        <v>8051</v>
      </c>
    </row>
    <row r="191" spans="1:17" ht="24.95" customHeight="1">
      <c r="A191" s="10" t="str">
        <f t="shared" si="4"/>
        <v>1441|1440011|329|2025|2</v>
      </c>
      <c r="B191" s="10">
        <v>1441</v>
      </c>
      <c r="C191" s="10">
        <v>1440011</v>
      </c>
      <c r="D191" s="10">
        <v>329</v>
      </c>
      <c r="E191" s="10">
        <v>2025</v>
      </c>
      <c r="F191" s="10">
        <v>10</v>
      </c>
      <c r="G191" s="10">
        <v>1</v>
      </c>
      <c r="H191" s="10">
        <v>16636540000104</v>
      </c>
      <c r="I191" s="11" t="s">
        <v>195</v>
      </c>
      <c r="J191" s="10">
        <v>4003</v>
      </c>
      <c r="K191" s="11" t="s">
        <v>196</v>
      </c>
      <c r="L191" s="9">
        <v>46049</v>
      </c>
      <c r="M191" s="10">
        <v>2</v>
      </c>
      <c r="N191" s="3">
        <v>423</v>
      </c>
      <c r="O191" s="3">
        <v>0</v>
      </c>
      <c r="P191" s="3">
        <v>0</v>
      </c>
      <c r="Q191" s="33">
        <f t="shared" si="5"/>
        <v>423</v>
      </c>
    </row>
    <row r="192" spans="1:17" ht="24.95" customHeight="1">
      <c r="A192" s="10" t="str">
        <f t="shared" si="4"/>
        <v>1441|1440011|410|2025|1</v>
      </c>
      <c r="B192" s="10">
        <v>1441</v>
      </c>
      <c r="C192" s="10">
        <v>1440011</v>
      </c>
      <c r="D192" s="10">
        <v>410</v>
      </c>
      <c r="E192" s="10">
        <v>2025</v>
      </c>
      <c r="F192" s="10">
        <v>10</v>
      </c>
      <c r="G192" s="10">
        <v>1</v>
      </c>
      <c r="H192" s="10">
        <v>17328595000101</v>
      </c>
      <c r="I192" s="11" t="s">
        <v>405</v>
      </c>
      <c r="J192" s="10">
        <v>3917</v>
      </c>
      <c r="K192" s="11" t="s">
        <v>406</v>
      </c>
      <c r="L192" s="9">
        <v>46049</v>
      </c>
      <c r="M192" s="10">
        <v>1</v>
      </c>
      <c r="N192" s="3">
        <v>27314</v>
      </c>
      <c r="O192" s="3">
        <v>0</v>
      </c>
      <c r="P192" s="3">
        <v>0</v>
      </c>
      <c r="Q192" s="33">
        <f t="shared" si="5"/>
        <v>27314</v>
      </c>
    </row>
    <row r="193" spans="1:17" ht="24.95" customHeight="1">
      <c r="A193" s="10" t="str">
        <f t="shared" si="4"/>
        <v>1441|1440005|130|2025|1</v>
      </c>
      <c r="B193" s="10">
        <v>1441</v>
      </c>
      <c r="C193" s="10">
        <v>1440005</v>
      </c>
      <c r="D193" s="10">
        <v>130</v>
      </c>
      <c r="E193" s="10">
        <v>2025</v>
      </c>
      <c r="F193" s="10">
        <v>10</v>
      </c>
      <c r="G193" s="10">
        <v>1</v>
      </c>
      <c r="H193" s="10">
        <v>7789113000167</v>
      </c>
      <c r="I193" s="11" t="s">
        <v>229</v>
      </c>
      <c r="J193" s="10">
        <v>5207</v>
      </c>
      <c r="K193" s="11" t="s">
        <v>407</v>
      </c>
      <c r="L193" s="9">
        <v>46050</v>
      </c>
      <c r="M193" s="10">
        <v>1</v>
      </c>
      <c r="N193" s="3">
        <v>373302</v>
      </c>
      <c r="O193" s="3">
        <v>0</v>
      </c>
      <c r="P193" s="3">
        <v>0</v>
      </c>
      <c r="Q193" s="33">
        <f t="shared" si="5"/>
        <v>373302</v>
      </c>
    </row>
    <row r="194" spans="1:17" ht="24.95" customHeight="1">
      <c r="A194" s="10" t="str">
        <f t="shared" si="4"/>
        <v>1441|1440005|174|2025|1</v>
      </c>
      <c r="B194" s="10">
        <v>1441</v>
      </c>
      <c r="C194" s="10">
        <v>1440005</v>
      </c>
      <c r="D194" s="10">
        <v>174</v>
      </c>
      <c r="E194" s="10">
        <v>2025</v>
      </c>
      <c r="F194" s="10">
        <v>10</v>
      </c>
      <c r="G194" s="10">
        <v>1</v>
      </c>
      <c r="H194" s="10">
        <v>38588648000101</v>
      </c>
      <c r="I194" s="11" t="s">
        <v>409</v>
      </c>
      <c r="J194" s="10">
        <v>3016</v>
      </c>
      <c r="K194" s="11" t="s">
        <v>410</v>
      </c>
      <c r="L194" s="9">
        <v>46050</v>
      </c>
      <c r="M194" s="10">
        <v>1</v>
      </c>
      <c r="N194" s="3">
        <v>1060</v>
      </c>
      <c r="O194" s="3">
        <v>0</v>
      </c>
      <c r="P194" s="3">
        <v>0</v>
      </c>
      <c r="Q194" s="33">
        <f t="shared" si="5"/>
        <v>1060</v>
      </c>
    </row>
    <row r="195" spans="1:17" ht="24.95" customHeight="1">
      <c r="A195" s="10" t="str">
        <f t="shared" si="4"/>
        <v>1441|1440005|175|2025|1</v>
      </c>
      <c r="B195" s="10">
        <v>1441</v>
      </c>
      <c r="C195" s="10">
        <v>1440005</v>
      </c>
      <c r="D195" s="10">
        <v>175</v>
      </c>
      <c r="E195" s="10">
        <v>2025</v>
      </c>
      <c r="F195" s="10">
        <v>10</v>
      </c>
      <c r="G195" s="10">
        <v>1</v>
      </c>
      <c r="H195" s="10">
        <v>38588648000101</v>
      </c>
      <c r="I195" s="11" t="s">
        <v>409</v>
      </c>
      <c r="J195" s="10">
        <v>3015</v>
      </c>
      <c r="K195" s="11" t="s">
        <v>411</v>
      </c>
      <c r="L195" s="9">
        <v>46050</v>
      </c>
      <c r="M195" s="10">
        <v>1</v>
      </c>
      <c r="N195" s="3">
        <v>2520</v>
      </c>
      <c r="O195" s="3">
        <v>0</v>
      </c>
      <c r="P195" s="3">
        <v>0</v>
      </c>
      <c r="Q195" s="33">
        <f t="shared" si="5"/>
        <v>2520</v>
      </c>
    </row>
    <row r="196" spans="1:17" ht="24.95" customHeight="1">
      <c r="A196" s="10" t="str">
        <f t="shared" si="4"/>
        <v>1441|1440005|21|2025|1</v>
      </c>
      <c r="B196" s="10">
        <v>1441</v>
      </c>
      <c r="C196" s="10">
        <v>1440005</v>
      </c>
      <c r="D196" s="10">
        <v>21</v>
      </c>
      <c r="E196" s="10">
        <v>2025</v>
      </c>
      <c r="F196" s="10">
        <v>10</v>
      </c>
      <c r="G196" s="10">
        <v>1</v>
      </c>
      <c r="H196" s="10">
        <v>29126669000106</v>
      </c>
      <c r="I196" s="11" t="s">
        <v>413</v>
      </c>
      <c r="J196" s="10">
        <v>3010</v>
      </c>
      <c r="K196" s="11" t="s">
        <v>6</v>
      </c>
      <c r="L196" s="9">
        <v>46051</v>
      </c>
      <c r="M196" s="10">
        <v>1</v>
      </c>
      <c r="N196" s="3">
        <v>752</v>
      </c>
      <c r="O196" s="3">
        <v>0</v>
      </c>
      <c r="P196" s="3">
        <v>0</v>
      </c>
      <c r="Q196" s="33">
        <f t="shared" si="5"/>
        <v>752</v>
      </c>
    </row>
    <row r="197" spans="1:17" ht="24.95" customHeight="1">
      <c r="A197" s="10" t="str">
        <f t="shared" ref="A197:A260" si="6">B197&amp;"|"&amp;C197&amp;"|"&amp;D197&amp;"|"&amp;E197&amp;"|"&amp;M197</f>
        <v>1441|1440005|176|2025|1</v>
      </c>
      <c r="B197" s="10">
        <v>1441</v>
      </c>
      <c r="C197" s="10">
        <v>1440005</v>
      </c>
      <c r="D197" s="10">
        <v>176</v>
      </c>
      <c r="E197" s="10">
        <v>2025</v>
      </c>
      <c r="F197" s="10">
        <v>10</v>
      </c>
      <c r="G197" s="10">
        <v>1</v>
      </c>
      <c r="H197" s="10">
        <v>38588648000101</v>
      </c>
      <c r="I197" s="11" t="s">
        <v>409</v>
      </c>
      <c r="J197" s="10">
        <v>5207</v>
      </c>
      <c r="K197" s="11" t="s">
        <v>407</v>
      </c>
      <c r="L197" s="9">
        <v>46051</v>
      </c>
      <c r="M197" s="10">
        <v>1</v>
      </c>
      <c r="N197" s="3">
        <v>220</v>
      </c>
      <c r="O197" s="3">
        <v>0</v>
      </c>
      <c r="P197" s="3">
        <v>0</v>
      </c>
      <c r="Q197" s="33">
        <f t="shared" ref="Q197:Q260" si="7">N197-O197-P197</f>
        <v>220</v>
      </c>
    </row>
    <row r="198" spans="1:17" ht="24.95" customHeight="1">
      <c r="A198" s="10" t="str">
        <f t="shared" si="6"/>
        <v>1441|1440011|194|2025|6</v>
      </c>
      <c r="B198" s="10">
        <v>1441</v>
      </c>
      <c r="C198" s="10">
        <v>1440011</v>
      </c>
      <c r="D198" s="10">
        <v>194</v>
      </c>
      <c r="E198" s="10">
        <v>2025</v>
      </c>
      <c r="F198" s="10">
        <v>10</v>
      </c>
      <c r="G198" s="10">
        <v>1</v>
      </c>
      <c r="H198" s="10">
        <v>46019498000135</v>
      </c>
      <c r="I198" s="11" t="s">
        <v>251</v>
      </c>
      <c r="J198" s="10">
        <v>4002</v>
      </c>
      <c r="K198" s="11" t="s">
        <v>82</v>
      </c>
      <c r="L198" s="9">
        <v>46051</v>
      </c>
      <c r="M198" s="10">
        <v>6</v>
      </c>
      <c r="N198" s="3">
        <v>333.19</v>
      </c>
      <c r="O198" s="3">
        <v>0</v>
      </c>
      <c r="P198" s="3">
        <v>0</v>
      </c>
      <c r="Q198" s="33">
        <f t="shared" si="7"/>
        <v>333.19</v>
      </c>
    </row>
    <row r="199" spans="1:17" ht="24.95" customHeight="1">
      <c r="A199" s="10" t="str">
        <f t="shared" si="6"/>
        <v>1441|1440011|194|2025|7</v>
      </c>
      <c r="B199" s="10">
        <v>1441</v>
      </c>
      <c r="C199" s="10">
        <v>1440011</v>
      </c>
      <c r="D199" s="10">
        <v>194</v>
      </c>
      <c r="E199" s="10">
        <v>2025</v>
      </c>
      <c r="F199" s="10">
        <v>10</v>
      </c>
      <c r="G199" s="10">
        <v>1</v>
      </c>
      <c r="H199" s="10">
        <v>46019498000135</v>
      </c>
      <c r="I199" s="11" t="s">
        <v>251</v>
      </c>
      <c r="J199" s="10">
        <v>4002</v>
      </c>
      <c r="K199" s="11" t="s">
        <v>82</v>
      </c>
      <c r="L199" s="9">
        <v>46051</v>
      </c>
      <c r="M199" s="10">
        <v>7</v>
      </c>
      <c r="N199" s="3">
        <v>370.21</v>
      </c>
      <c r="O199" s="3">
        <v>0</v>
      </c>
      <c r="P199" s="3">
        <v>0</v>
      </c>
      <c r="Q199" s="33">
        <f t="shared" si="7"/>
        <v>370.21</v>
      </c>
    </row>
    <row r="200" spans="1:17" ht="24.95" customHeight="1">
      <c r="A200" s="10" t="str">
        <f t="shared" si="6"/>
        <v>1441|1440011|247|2025|1</v>
      </c>
      <c r="B200" s="10">
        <v>1441</v>
      </c>
      <c r="C200" s="10">
        <v>1440011</v>
      </c>
      <c r="D200" s="10">
        <v>247</v>
      </c>
      <c r="E200" s="10">
        <v>2025</v>
      </c>
      <c r="F200" s="10">
        <v>10</v>
      </c>
      <c r="G200" s="10">
        <v>1</v>
      </c>
      <c r="H200" s="10">
        <v>2421421000111</v>
      </c>
      <c r="I200" s="11" t="s">
        <v>415</v>
      </c>
      <c r="J200" s="10">
        <v>4004</v>
      </c>
      <c r="K200" s="11" t="s">
        <v>416</v>
      </c>
      <c r="L200" s="9">
        <v>46051</v>
      </c>
      <c r="M200" s="10">
        <v>1</v>
      </c>
      <c r="N200" s="3">
        <v>26793.98</v>
      </c>
      <c r="O200" s="3">
        <v>0</v>
      </c>
      <c r="P200" s="3">
        <v>0</v>
      </c>
      <c r="Q200" s="33">
        <f t="shared" si="7"/>
        <v>26793.98</v>
      </c>
    </row>
    <row r="201" spans="1:17" ht="24.95" customHeight="1">
      <c r="A201" s="10" t="str">
        <f t="shared" si="6"/>
        <v>1441|1440005|3|2025|1</v>
      </c>
      <c r="B201" s="10">
        <v>1441</v>
      </c>
      <c r="C201" s="10">
        <v>1440005</v>
      </c>
      <c r="D201" s="10">
        <v>3</v>
      </c>
      <c r="E201" s="10">
        <v>2025</v>
      </c>
      <c r="F201" s="10">
        <v>10</v>
      </c>
      <c r="G201" s="10">
        <v>1</v>
      </c>
      <c r="H201" s="10">
        <v>66455593000199</v>
      </c>
      <c r="I201" s="11" t="s">
        <v>373</v>
      </c>
      <c r="J201" s="10">
        <v>5214</v>
      </c>
      <c r="K201" s="11" t="s">
        <v>374</v>
      </c>
      <c r="L201" s="9">
        <v>46052</v>
      </c>
      <c r="M201" s="10">
        <v>1</v>
      </c>
      <c r="N201" s="3">
        <v>89153.25</v>
      </c>
      <c r="O201" s="3">
        <v>0</v>
      </c>
      <c r="P201" s="3">
        <v>0</v>
      </c>
      <c r="Q201" s="33">
        <f t="shared" si="7"/>
        <v>89153.25</v>
      </c>
    </row>
    <row r="202" spans="1:17" ht="24.95" customHeight="1">
      <c r="A202" s="10" t="str">
        <f t="shared" si="6"/>
        <v>1441|1440005|163|2025|2</v>
      </c>
      <c r="B202" s="10">
        <v>1441</v>
      </c>
      <c r="C202" s="10">
        <v>1440005</v>
      </c>
      <c r="D202" s="10">
        <v>163</v>
      </c>
      <c r="E202" s="10">
        <v>2025</v>
      </c>
      <c r="F202" s="10">
        <v>10</v>
      </c>
      <c r="G202" s="10">
        <v>1</v>
      </c>
      <c r="H202" s="10">
        <v>42981902000104</v>
      </c>
      <c r="I202" s="11" t="s">
        <v>116</v>
      </c>
      <c r="J202" s="10">
        <v>3020</v>
      </c>
      <c r="K202" s="11" t="s">
        <v>10</v>
      </c>
      <c r="L202" s="9">
        <v>46052</v>
      </c>
      <c r="M202" s="10">
        <v>2</v>
      </c>
      <c r="N202" s="3">
        <v>944</v>
      </c>
      <c r="O202" s="3">
        <v>0</v>
      </c>
      <c r="P202" s="3">
        <v>0</v>
      </c>
      <c r="Q202" s="33">
        <f t="shared" si="7"/>
        <v>944</v>
      </c>
    </row>
    <row r="203" spans="1:17" ht="24.95" customHeight="1">
      <c r="A203" s="10" t="str">
        <f t="shared" si="6"/>
        <v>1441|1440011|91|2025|1</v>
      </c>
      <c r="B203" s="10">
        <v>1441</v>
      </c>
      <c r="C203" s="10">
        <v>1440011</v>
      </c>
      <c r="D203" s="10">
        <v>91</v>
      </c>
      <c r="E203" s="10">
        <v>2025</v>
      </c>
      <c r="F203" s="10">
        <v>10</v>
      </c>
      <c r="G203" s="10">
        <v>1</v>
      </c>
      <c r="H203" s="10">
        <v>21154554000113</v>
      </c>
      <c r="I203" s="11" t="s">
        <v>69</v>
      </c>
      <c r="J203" s="10">
        <v>3920</v>
      </c>
      <c r="K203" s="11" t="s">
        <v>70</v>
      </c>
      <c r="L203" s="9">
        <v>46052</v>
      </c>
      <c r="M203" s="10">
        <v>1</v>
      </c>
      <c r="N203" s="3">
        <v>17797.150000000001</v>
      </c>
      <c r="O203" s="3">
        <v>0</v>
      </c>
      <c r="P203" s="3">
        <v>0</v>
      </c>
      <c r="Q203" s="33">
        <f t="shared" si="7"/>
        <v>17797.150000000001</v>
      </c>
    </row>
    <row r="204" spans="1:17" ht="24.95" customHeight="1">
      <c r="A204" s="10" t="str">
        <f t="shared" si="6"/>
        <v>1441|1440011|240|2025|2</v>
      </c>
      <c r="B204" s="10">
        <v>1441</v>
      </c>
      <c r="C204" s="10">
        <v>1440011</v>
      </c>
      <c r="D204" s="10">
        <v>240</v>
      </c>
      <c r="E204" s="10">
        <v>2025</v>
      </c>
      <c r="F204" s="10">
        <v>10</v>
      </c>
      <c r="G204" s="10">
        <v>1</v>
      </c>
      <c r="H204" s="10">
        <v>76535764000143</v>
      </c>
      <c r="I204" s="11" t="s">
        <v>217</v>
      </c>
      <c r="J204" s="10">
        <v>4005</v>
      </c>
      <c r="K204" s="11" t="s">
        <v>218</v>
      </c>
      <c r="L204" s="9">
        <v>46052</v>
      </c>
      <c r="M204" s="10">
        <v>2</v>
      </c>
      <c r="N204" s="3">
        <v>1223.58</v>
      </c>
      <c r="O204" s="3">
        <v>0</v>
      </c>
      <c r="P204" s="3">
        <v>0</v>
      </c>
      <c r="Q204" s="33">
        <f t="shared" si="7"/>
        <v>1223.58</v>
      </c>
    </row>
    <row r="205" spans="1:17" ht="24.95" customHeight="1">
      <c r="A205" s="10" t="str">
        <f t="shared" si="6"/>
        <v>1441|1440011|377|2025|1</v>
      </c>
      <c r="B205" s="10">
        <v>1441</v>
      </c>
      <c r="C205" s="10">
        <v>1440011</v>
      </c>
      <c r="D205" s="10">
        <v>377</v>
      </c>
      <c r="E205" s="10">
        <v>2025</v>
      </c>
      <c r="F205" s="10">
        <v>10</v>
      </c>
      <c r="G205" s="10">
        <v>1</v>
      </c>
      <c r="H205" s="10">
        <v>59240824000181</v>
      </c>
      <c r="I205" s="11" t="s">
        <v>420</v>
      </c>
      <c r="J205" s="10">
        <v>3904</v>
      </c>
      <c r="K205" s="11" t="s">
        <v>421</v>
      </c>
      <c r="L205" s="9">
        <v>46052</v>
      </c>
      <c r="M205" s="10">
        <v>1</v>
      </c>
      <c r="N205" s="3">
        <v>7765.2</v>
      </c>
      <c r="O205" s="3">
        <v>0</v>
      </c>
      <c r="P205" s="3">
        <v>0</v>
      </c>
      <c r="Q205" s="33">
        <f t="shared" si="7"/>
        <v>7765.2</v>
      </c>
    </row>
    <row r="206" spans="1:17" ht="24.95" customHeight="1">
      <c r="A206" s="10" t="str">
        <f t="shared" si="6"/>
        <v>||||</v>
      </c>
      <c r="B206" s="10"/>
      <c r="C206" s="10"/>
      <c r="D206" s="10"/>
      <c r="E206" s="10"/>
      <c r="F206" s="10"/>
      <c r="G206" s="10"/>
      <c r="H206" s="10"/>
      <c r="I206" s="11"/>
      <c r="J206" s="10"/>
      <c r="K206" s="11"/>
      <c r="L206" s="9"/>
      <c r="M206" s="10"/>
      <c r="N206" s="3"/>
      <c r="O206" s="3"/>
      <c r="P206" s="3"/>
      <c r="Q206" s="33">
        <f t="shared" si="7"/>
        <v>0</v>
      </c>
    </row>
    <row r="207" spans="1:17" ht="24.95" customHeight="1">
      <c r="A207" s="10" t="str">
        <f t="shared" si="6"/>
        <v>||||</v>
      </c>
      <c r="B207" s="10"/>
      <c r="C207" s="10"/>
      <c r="D207" s="10"/>
      <c r="E207" s="10"/>
      <c r="F207" s="10"/>
      <c r="G207" s="10"/>
      <c r="H207" s="10"/>
      <c r="I207" s="11"/>
      <c r="J207" s="10"/>
      <c r="K207" s="11"/>
      <c r="L207" s="9"/>
      <c r="M207" s="10"/>
      <c r="N207" s="3"/>
      <c r="O207" s="3"/>
      <c r="P207" s="3"/>
      <c r="Q207" s="33">
        <f t="shared" si="7"/>
        <v>0</v>
      </c>
    </row>
    <row r="208" spans="1:17" ht="24.95" customHeight="1">
      <c r="A208" s="10" t="str">
        <f t="shared" si="6"/>
        <v>||||</v>
      </c>
      <c r="B208" s="10"/>
      <c r="C208" s="10"/>
      <c r="D208" s="10"/>
      <c r="E208" s="10"/>
      <c r="F208" s="10"/>
      <c r="G208" s="10"/>
      <c r="H208" s="10"/>
      <c r="I208" s="11"/>
      <c r="J208" s="10"/>
      <c r="K208" s="11"/>
      <c r="L208" s="9"/>
      <c r="M208" s="10"/>
      <c r="N208" s="3"/>
      <c r="O208" s="3"/>
      <c r="P208" s="3"/>
      <c r="Q208" s="33">
        <f t="shared" si="7"/>
        <v>0</v>
      </c>
    </row>
    <row r="209" spans="1:17" ht="24.95" customHeight="1">
      <c r="A209" s="10" t="str">
        <f t="shared" si="6"/>
        <v>||||</v>
      </c>
      <c r="B209" s="10"/>
      <c r="C209" s="10"/>
      <c r="D209" s="10"/>
      <c r="E209" s="10"/>
      <c r="F209" s="10"/>
      <c r="G209" s="10"/>
      <c r="H209" s="10"/>
      <c r="I209" s="11"/>
      <c r="J209" s="10"/>
      <c r="K209" s="11"/>
      <c r="L209" s="9"/>
      <c r="M209" s="10"/>
      <c r="N209" s="3"/>
      <c r="O209" s="3"/>
      <c r="P209" s="3"/>
      <c r="Q209" s="33">
        <f t="shared" si="7"/>
        <v>0</v>
      </c>
    </row>
    <row r="210" spans="1:17" ht="24.95" customHeight="1">
      <c r="A210" s="10" t="str">
        <f t="shared" si="6"/>
        <v>||||</v>
      </c>
      <c r="B210" s="10"/>
      <c r="C210" s="10"/>
      <c r="D210" s="10"/>
      <c r="E210" s="10"/>
      <c r="F210" s="10"/>
      <c r="G210" s="10"/>
      <c r="H210" s="10"/>
      <c r="I210" s="11"/>
      <c r="J210" s="10"/>
      <c r="K210" s="11"/>
      <c r="L210" s="9"/>
      <c r="M210" s="10"/>
      <c r="N210" s="3"/>
      <c r="O210" s="3"/>
      <c r="P210" s="3"/>
      <c r="Q210" s="33">
        <f t="shared" si="7"/>
        <v>0</v>
      </c>
    </row>
    <row r="211" spans="1:17" ht="24.95" customHeight="1">
      <c r="A211" s="10" t="str">
        <f t="shared" si="6"/>
        <v>||||</v>
      </c>
      <c r="B211" s="10"/>
      <c r="C211" s="10"/>
      <c r="D211" s="10"/>
      <c r="E211" s="10"/>
      <c r="F211" s="10"/>
      <c r="G211" s="10"/>
      <c r="H211" s="10"/>
      <c r="I211" s="11"/>
      <c r="J211" s="10"/>
      <c r="K211" s="11"/>
      <c r="L211" s="9"/>
      <c r="M211" s="10"/>
      <c r="N211" s="3"/>
      <c r="O211" s="3"/>
      <c r="P211" s="3"/>
      <c r="Q211" s="33">
        <f t="shared" si="7"/>
        <v>0</v>
      </c>
    </row>
    <row r="212" spans="1:17" ht="24.95" customHeight="1">
      <c r="A212" s="10" t="str">
        <f t="shared" si="6"/>
        <v>||||</v>
      </c>
      <c r="B212" s="10"/>
      <c r="C212" s="10"/>
      <c r="D212" s="10"/>
      <c r="E212" s="10"/>
      <c r="F212" s="10"/>
      <c r="G212" s="10"/>
      <c r="H212" s="10"/>
      <c r="I212" s="11"/>
      <c r="J212" s="10"/>
      <c r="K212" s="11"/>
      <c r="L212" s="9"/>
      <c r="M212" s="10"/>
      <c r="N212" s="3"/>
      <c r="O212" s="3"/>
      <c r="P212" s="3"/>
      <c r="Q212" s="33">
        <f t="shared" si="7"/>
        <v>0</v>
      </c>
    </row>
    <row r="213" spans="1:17" ht="24.95" customHeight="1">
      <c r="A213" s="10" t="str">
        <f t="shared" si="6"/>
        <v>||||</v>
      </c>
      <c r="B213" s="10"/>
      <c r="C213" s="10"/>
      <c r="D213" s="10"/>
      <c r="E213" s="10"/>
      <c r="F213" s="10"/>
      <c r="G213" s="10"/>
      <c r="H213" s="10"/>
      <c r="I213" s="11"/>
      <c r="J213" s="10"/>
      <c r="K213" s="11"/>
      <c r="L213" s="9"/>
      <c r="M213" s="10"/>
      <c r="N213" s="3"/>
      <c r="O213" s="3"/>
      <c r="P213" s="3"/>
      <c r="Q213" s="33">
        <f t="shared" si="7"/>
        <v>0</v>
      </c>
    </row>
    <row r="214" spans="1:17" ht="24.95" customHeight="1">
      <c r="A214" s="10" t="str">
        <f t="shared" si="6"/>
        <v>||||</v>
      </c>
      <c r="B214" s="10"/>
      <c r="C214" s="10"/>
      <c r="D214" s="10"/>
      <c r="E214" s="10"/>
      <c r="F214" s="10"/>
      <c r="G214" s="10"/>
      <c r="H214" s="10"/>
      <c r="I214" s="11"/>
      <c r="J214" s="10"/>
      <c r="K214" s="11"/>
      <c r="L214" s="9"/>
      <c r="M214" s="10"/>
      <c r="N214" s="3"/>
      <c r="O214" s="3"/>
      <c r="P214" s="3"/>
      <c r="Q214" s="33">
        <f t="shared" si="7"/>
        <v>0</v>
      </c>
    </row>
    <row r="215" spans="1:17" ht="24.95" customHeight="1">
      <c r="A215" s="10" t="str">
        <f t="shared" si="6"/>
        <v>||||</v>
      </c>
      <c r="B215" s="10"/>
      <c r="C215" s="10"/>
      <c r="D215" s="10"/>
      <c r="E215" s="10"/>
      <c r="F215" s="10"/>
      <c r="G215" s="10"/>
      <c r="H215" s="10"/>
      <c r="I215" s="11"/>
      <c r="J215" s="10"/>
      <c r="K215" s="11"/>
      <c r="L215" s="9"/>
      <c r="M215" s="10"/>
      <c r="N215" s="3"/>
      <c r="O215" s="3"/>
      <c r="P215" s="3"/>
      <c r="Q215" s="33">
        <f t="shared" si="7"/>
        <v>0</v>
      </c>
    </row>
    <row r="216" spans="1:17" ht="24.95" customHeight="1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customHeight="1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customHeight="1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customHeight="1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customHeight="1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customHeight="1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customHeight="1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customHeight="1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customHeight="1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customHeight="1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customHeight="1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customHeight="1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customHeight="1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customHeight="1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customHeight="1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customHeight="1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customHeight="1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customHeight="1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customHeight="1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customHeight="1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customHeight="1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customHeight="1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customHeight="1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customHeight="1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customHeight="1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customHeight="1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customHeight="1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customHeight="1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customHeight="1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customHeight="1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customHeight="1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customHeight="1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customHeight="1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customHeight="1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customHeight="1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customHeight="1">
      <c r="A251" s="10" t="str">
        <f t="shared" si="6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7"/>
        <v>0</v>
      </c>
    </row>
    <row r="252" spans="1:17" ht="24.95" customHeight="1">
      <c r="A252" s="10" t="str">
        <f t="shared" si="6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7"/>
        <v>0</v>
      </c>
    </row>
    <row r="253" spans="1:17" ht="24.95" customHeight="1">
      <c r="A253" s="10" t="str">
        <f t="shared" si="6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7"/>
        <v>0</v>
      </c>
    </row>
    <row r="254" spans="1:17" ht="24.95" customHeight="1">
      <c r="A254" s="10" t="str">
        <f t="shared" si="6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7"/>
        <v>0</v>
      </c>
    </row>
    <row r="255" spans="1:17" ht="24.95" customHeight="1">
      <c r="A255" s="10" t="str">
        <f t="shared" si="6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7"/>
        <v>0</v>
      </c>
    </row>
    <row r="256" spans="1:17" ht="24.95" customHeight="1">
      <c r="A256" s="10" t="str">
        <f t="shared" si="6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7"/>
        <v>0</v>
      </c>
    </row>
    <row r="257" spans="1:17" ht="24.95" customHeight="1">
      <c r="A257" s="10" t="str">
        <f t="shared" si="6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7"/>
        <v>0</v>
      </c>
    </row>
    <row r="258" spans="1:17" ht="24.95" customHeight="1">
      <c r="A258" s="10" t="str">
        <f t="shared" si="6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7"/>
        <v>0</v>
      </c>
    </row>
    <row r="259" spans="1:17" ht="24.95" customHeight="1">
      <c r="A259" s="10" t="str">
        <f t="shared" si="6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7"/>
        <v>0</v>
      </c>
    </row>
    <row r="260" spans="1:17" ht="24.95" customHeight="1">
      <c r="A260" s="10" t="str">
        <f t="shared" si="6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7"/>
        <v>0</v>
      </c>
    </row>
    <row r="261" spans="1:17" ht="24.95" customHeight="1">
      <c r="A261" s="10" t="str">
        <f t="shared" ref="A261:A324" si="8">B261&amp;"|"&amp;C261&amp;"|"&amp;D261&amp;"|"&amp;E261&amp;"|"&amp;M261</f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ref="Q261:Q324" si="9">N261-O261-P261</f>
        <v>0</v>
      </c>
    </row>
    <row r="262" spans="1:17" ht="24.95" customHeight="1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customHeight="1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customHeight="1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customHeight="1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customHeight="1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customHeight="1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customHeight="1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customHeight="1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customHeight="1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customHeight="1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customHeight="1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customHeight="1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customHeight="1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customHeight="1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customHeight="1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customHeight="1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customHeight="1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customHeight="1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customHeight="1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customHeight="1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customHeight="1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customHeight="1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customHeight="1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customHeight="1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customHeight="1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customHeight="1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customHeight="1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customHeight="1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customHeight="1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customHeight="1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customHeight="1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customHeight="1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customHeight="1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customHeight="1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customHeight="1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customHeight="1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customHeight="1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customHeight="1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customHeight="1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customHeight="1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customHeight="1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customHeight="1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customHeight="1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customHeight="1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customHeight="1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customHeight="1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customHeight="1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customHeight="1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customHeight="1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customHeight="1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customHeight="1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customHeight="1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customHeight="1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customHeight="1">
      <c r="A315" s="10" t="str">
        <f t="shared" si="8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9"/>
        <v>0</v>
      </c>
    </row>
    <row r="316" spans="1:17" ht="24.95" customHeight="1">
      <c r="A316" s="10" t="str">
        <f t="shared" si="8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9"/>
        <v>0</v>
      </c>
    </row>
    <row r="317" spans="1:17" ht="24.95" customHeight="1">
      <c r="A317" s="10" t="str">
        <f t="shared" si="8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9"/>
        <v>0</v>
      </c>
    </row>
    <row r="318" spans="1:17" ht="24.95" customHeight="1">
      <c r="A318" s="10" t="str">
        <f t="shared" si="8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9"/>
        <v>0</v>
      </c>
    </row>
    <row r="319" spans="1:17" ht="24.95" customHeight="1">
      <c r="A319" s="10" t="str">
        <f t="shared" si="8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9"/>
        <v>0</v>
      </c>
    </row>
    <row r="320" spans="1:17" ht="24.95" customHeight="1">
      <c r="A320" s="10" t="str">
        <f t="shared" si="8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9"/>
        <v>0</v>
      </c>
    </row>
    <row r="321" spans="1:17" ht="24.95" customHeight="1">
      <c r="A321" s="10" t="str">
        <f t="shared" si="8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9"/>
        <v>0</v>
      </c>
    </row>
    <row r="322" spans="1:17" ht="24.95" customHeight="1">
      <c r="A322" s="10" t="str">
        <f t="shared" si="8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9"/>
        <v>0</v>
      </c>
    </row>
    <row r="323" spans="1:17" ht="24.95" customHeight="1">
      <c r="A323" s="10" t="str">
        <f t="shared" si="8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9"/>
        <v>0</v>
      </c>
    </row>
    <row r="324" spans="1:17" ht="24.95" customHeight="1">
      <c r="A324" s="10" t="str">
        <f t="shared" si="8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9"/>
        <v>0</v>
      </c>
    </row>
    <row r="325" spans="1:17" ht="24.95" customHeight="1">
      <c r="A325" s="10" t="str">
        <f t="shared" ref="A325:A388" si="10">B325&amp;"|"&amp;C325&amp;"|"&amp;D325&amp;"|"&amp;E325&amp;"|"&amp;M325</f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ref="Q325:Q388" si="11">N325-O325-P325</f>
        <v>0</v>
      </c>
    </row>
    <row r="326" spans="1:17" ht="24.95" customHeight="1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customHeight="1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customHeight="1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customHeight="1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customHeight="1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customHeight="1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customHeight="1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customHeight="1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customHeight="1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customHeight="1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customHeight="1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customHeight="1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customHeight="1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customHeight="1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customHeight="1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customHeight="1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customHeight="1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customHeight="1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customHeight="1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customHeight="1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customHeight="1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customHeight="1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customHeight="1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customHeight="1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customHeight="1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customHeight="1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customHeight="1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customHeight="1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customHeight="1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customHeight="1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customHeight="1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customHeight="1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customHeight="1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customHeight="1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customHeight="1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customHeight="1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customHeight="1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customHeight="1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customHeight="1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customHeight="1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customHeight="1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customHeight="1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customHeight="1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customHeight="1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customHeight="1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customHeight="1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customHeight="1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customHeight="1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customHeight="1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customHeight="1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customHeight="1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customHeight="1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customHeight="1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customHeight="1">
      <c r="A379" s="10" t="str">
        <f t="shared" si="10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1"/>
        <v>0</v>
      </c>
    </row>
    <row r="380" spans="1:17" ht="24.95" customHeight="1">
      <c r="A380" s="10" t="str">
        <f t="shared" si="10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1"/>
        <v>0</v>
      </c>
    </row>
    <row r="381" spans="1:17" ht="24.95" customHeight="1">
      <c r="A381" s="10" t="str">
        <f t="shared" si="10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1"/>
        <v>0</v>
      </c>
    </row>
    <row r="382" spans="1:17" ht="24.95" customHeight="1">
      <c r="A382" s="10" t="str">
        <f t="shared" si="10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1"/>
        <v>0</v>
      </c>
    </row>
    <row r="383" spans="1:17" ht="24.95" customHeight="1">
      <c r="A383" s="10" t="str">
        <f t="shared" si="10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1"/>
        <v>0</v>
      </c>
    </row>
    <row r="384" spans="1:17" ht="24.95" customHeight="1">
      <c r="A384" s="10" t="str">
        <f t="shared" si="10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1"/>
        <v>0</v>
      </c>
    </row>
    <row r="385" spans="1:17" ht="24.95" customHeight="1">
      <c r="A385" s="10" t="str">
        <f t="shared" si="10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1"/>
        <v>0</v>
      </c>
    </row>
    <row r="386" spans="1:17" ht="24.95" customHeight="1">
      <c r="A386" s="10" t="str">
        <f t="shared" si="10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1"/>
        <v>0</v>
      </c>
    </row>
    <row r="387" spans="1:17" ht="24.95" customHeight="1">
      <c r="A387" s="10" t="str">
        <f t="shared" si="10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1"/>
        <v>0</v>
      </c>
    </row>
    <row r="388" spans="1:17" ht="24.95" customHeight="1">
      <c r="A388" s="10" t="str">
        <f t="shared" si="10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1"/>
        <v>0</v>
      </c>
    </row>
    <row r="389" spans="1:17" ht="24.95" customHeight="1">
      <c r="A389" s="10" t="str">
        <f t="shared" ref="A389:A452" si="12">B389&amp;"|"&amp;C389&amp;"|"&amp;D389&amp;"|"&amp;E389&amp;"|"&amp;M389</f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ref="Q389:Q452" si="13">N389-O389-P389</f>
        <v>0</v>
      </c>
    </row>
    <row r="390" spans="1:17" ht="24.95" customHeight="1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customHeight="1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customHeight="1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customHeight="1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customHeight="1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customHeight="1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customHeight="1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customHeight="1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customHeight="1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customHeight="1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customHeight="1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customHeight="1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customHeight="1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customHeight="1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customHeight="1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customHeight="1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customHeight="1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customHeight="1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customHeight="1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customHeight="1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customHeight="1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customHeight="1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customHeight="1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customHeight="1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customHeight="1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customHeight="1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customHeight="1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customHeight="1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customHeight="1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customHeight="1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customHeight="1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customHeight="1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customHeight="1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customHeight="1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customHeight="1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customHeight="1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customHeight="1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customHeight="1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customHeight="1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customHeight="1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customHeight="1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customHeight="1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customHeight="1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customHeight="1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customHeight="1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customHeight="1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customHeight="1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customHeight="1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customHeight="1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customHeight="1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customHeight="1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customHeight="1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customHeight="1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customHeight="1">
      <c r="A443" s="10" t="str">
        <f t="shared" si="12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3"/>
        <v>0</v>
      </c>
    </row>
    <row r="444" spans="1:17" ht="24.95" customHeight="1">
      <c r="A444" s="10" t="str">
        <f t="shared" si="12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3"/>
        <v>0</v>
      </c>
    </row>
    <row r="445" spans="1:17" ht="24.95" customHeight="1">
      <c r="A445" s="10" t="str">
        <f t="shared" si="12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3"/>
        <v>0</v>
      </c>
    </row>
    <row r="446" spans="1:17" ht="24.95" customHeight="1">
      <c r="A446" s="10" t="str">
        <f t="shared" si="12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3"/>
        <v>0</v>
      </c>
    </row>
    <row r="447" spans="1:17" ht="24.95" customHeight="1">
      <c r="A447" s="10" t="str">
        <f t="shared" si="12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3"/>
        <v>0</v>
      </c>
    </row>
    <row r="448" spans="1:17" ht="24.95" customHeight="1">
      <c r="A448" s="10" t="str">
        <f t="shared" si="12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3"/>
        <v>0</v>
      </c>
    </row>
    <row r="449" spans="1:17" ht="24.95" customHeight="1">
      <c r="A449" s="10" t="str">
        <f t="shared" si="12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3"/>
        <v>0</v>
      </c>
    </row>
    <row r="450" spans="1:17" ht="24.95" customHeight="1">
      <c r="A450" s="10" t="str">
        <f t="shared" si="12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3"/>
        <v>0</v>
      </c>
    </row>
    <row r="451" spans="1:17" ht="24.95" customHeight="1">
      <c r="A451" s="10" t="str">
        <f t="shared" si="12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3"/>
        <v>0</v>
      </c>
    </row>
    <row r="452" spans="1:17" ht="24.95" customHeight="1">
      <c r="A452" s="10" t="str">
        <f t="shared" si="12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3"/>
        <v>0</v>
      </c>
    </row>
    <row r="453" spans="1:17" ht="24.95" customHeight="1">
      <c r="A453" s="10" t="str">
        <f t="shared" ref="A453:A516" si="14">B453&amp;"|"&amp;C453&amp;"|"&amp;D453&amp;"|"&amp;E453&amp;"|"&amp;M453</f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ref="Q453:Q516" si="15">N453-O453-P453</f>
        <v>0</v>
      </c>
    </row>
    <row r="454" spans="1:17" ht="24.95" customHeight="1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customHeight="1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customHeight="1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customHeight="1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customHeight="1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customHeight="1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customHeight="1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customHeight="1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customHeight="1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customHeight="1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customHeight="1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customHeight="1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customHeight="1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customHeight="1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customHeight="1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customHeight="1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customHeight="1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customHeight="1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customHeight="1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customHeight="1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customHeight="1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customHeight="1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customHeight="1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customHeight="1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customHeight="1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customHeight="1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customHeight="1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customHeight="1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customHeight="1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customHeight="1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customHeight="1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customHeight="1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customHeight="1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customHeight="1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customHeight="1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customHeight="1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customHeight="1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customHeight="1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customHeight="1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customHeight="1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customHeight="1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customHeight="1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customHeight="1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customHeight="1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customHeight="1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customHeight="1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customHeight="1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customHeight="1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customHeight="1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customHeight="1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customHeight="1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customHeight="1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customHeight="1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customHeight="1">
      <c r="A507" s="10" t="str">
        <f t="shared" si="14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5"/>
        <v>0</v>
      </c>
    </row>
    <row r="508" spans="1:17" ht="24.95" customHeight="1">
      <c r="A508" s="10" t="str">
        <f t="shared" si="14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5"/>
        <v>0</v>
      </c>
    </row>
    <row r="509" spans="1:17" ht="24.95" customHeight="1">
      <c r="A509" s="10" t="str">
        <f t="shared" si="14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5"/>
        <v>0</v>
      </c>
    </row>
    <row r="510" spans="1:17" ht="24.95" customHeight="1">
      <c r="A510" s="10" t="str">
        <f t="shared" si="14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5"/>
        <v>0</v>
      </c>
    </row>
    <row r="511" spans="1:17" ht="24.95" customHeight="1">
      <c r="A511" s="10" t="str">
        <f t="shared" si="14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5"/>
        <v>0</v>
      </c>
    </row>
    <row r="512" spans="1:17" ht="24.95" customHeight="1">
      <c r="A512" s="10" t="str">
        <f t="shared" si="14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5"/>
        <v>0</v>
      </c>
    </row>
    <row r="513" spans="1:17" ht="24.95" customHeight="1">
      <c r="A513" s="10" t="str">
        <f t="shared" si="14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5"/>
        <v>0</v>
      </c>
    </row>
    <row r="514" spans="1:17" ht="24.95" customHeight="1">
      <c r="A514" s="10" t="str">
        <f t="shared" si="14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5"/>
        <v>0</v>
      </c>
    </row>
    <row r="515" spans="1:17" ht="24.95" customHeight="1">
      <c r="A515" s="10" t="str">
        <f t="shared" si="14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5"/>
        <v>0</v>
      </c>
    </row>
    <row r="516" spans="1:17" ht="24.95" customHeight="1">
      <c r="A516" s="10" t="str">
        <f t="shared" si="14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5"/>
        <v>0</v>
      </c>
    </row>
    <row r="517" spans="1:17" ht="24.95" customHeight="1">
      <c r="A517" s="10" t="str">
        <f t="shared" ref="A517:A580" si="16">B517&amp;"|"&amp;C517&amp;"|"&amp;D517&amp;"|"&amp;E517&amp;"|"&amp;M517</f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ref="Q517:Q580" si="17">N517-O517-P517</f>
        <v>0</v>
      </c>
    </row>
    <row r="518" spans="1:17" ht="24.95" customHeight="1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customHeight="1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customHeight="1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customHeight="1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customHeight="1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customHeight="1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customHeight="1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customHeight="1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customHeight="1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customHeight="1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customHeight="1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customHeight="1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customHeight="1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customHeight="1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customHeight="1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customHeight="1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customHeight="1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customHeight="1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customHeight="1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customHeight="1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customHeight="1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customHeight="1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customHeight="1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customHeight="1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customHeight="1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customHeight="1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customHeight="1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customHeight="1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customHeight="1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customHeight="1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customHeight="1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customHeight="1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customHeight="1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customHeight="1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customHeight="1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customHeight="1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customHeight="1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customHeight="1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customHeight="1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customHeight="1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customHeight="1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customHeight="1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customHeight="1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customHeight="1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customHeight="1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customHeight="1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customHeight="1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customHeight="1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customHeight="1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customHeight="1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customHeight="1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customHeight="1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customHeight="1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customHeight="1">
      <c r="A571" s="10" t="str">
        <f t="shared" si="16"/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si="17"/>
        <v>0</v>
      </c>
    </row>
    <row r="572" spans="1:17" ht="24.95" customHeight="1">
      <c r="A572" s="10" t="str">
        <f t="shared" si="16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7"/>
        <v>0</v>
      </c>
    </row>
    <row r="573" spans="1:17" ht="24.95" customHeight="1">
      <c r="A573" s="10" t="str">
        <f t="shared" si="16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7"/>
        <v>0</v>
      </c>
    </row>
    <row r="574" spans="1:17" ht="24.95" customHeight="1">
      <c r="A574" s="10" t="str">
        <f t="shared" si="16"/>
        <v>||||</v>
      </c>
      <c r="B574" s="10"/>
      <c r="C574" s="10"/>
      <c r="D574" s="10"/>
      <c r="E574" s="10"/>
      <c r="F574" s="10"/>
      <c r="G574" s="10"/>
      <c r="H574" s="10"/>
      <c r="I574" s="11"/>
      <c r="J574" s="10"/>
      <c r="K574" s="11"/>
      <c r="L574" s="9"/>
      <c r="M574" s="10"/>
      <c r="N574" s="3"/>
      <c r="O574" s="3"/>
      <c r="P574" s="3"/>
      <c r="Q574" s="33">
        <f t="shared" si="17"/>
        <v>0</v>
      </c>
    </row>
    <row r="575" spans="1:17" ht="24.95" customHeight="1">
      <c r="A575" s="10" t="str">
        <f t="shared" si="16"/>
        <v>||||</v>
      </c>
      <c r="B575" s="10"/>
      <c r="C575" s="10"/>
      <c r="D575" s="10"/>
      <c r="E575" s="10"/>
      <c r="F575" s="10"/>
      <c r="G575" s="10"/>
      <c r="H575" s="10"/>
      <c r="I575" s="11"/>
      <c r="J575" s="10"/>
      <c r="K575" s="11"/>
      <c r="L575" s="9"/>
      <c r="M575" s="10"/>
      <c r="N575" s="3"/>
      <c r="O575" s="3"/>
      <c r="P575" s="3"/>
      <c r="Q575" s="33">
        <f t="shared" si="17"/>
        <v>0</v>
      </c>
    </row>
    <row r="576" spans="1:17" ht="24.95" customHeight="1">
      <c r="A576" s="10" t="str">
        <f t="shared" si="16"/>
        <v>||||</v>
      </c>
      <c r="B576" s="10"/>
      <c r="C576" s="10"/>
      <c r="D576" s="10"/>
      <c r="E576" s="10"/>
      <c r="F576" s="10"/>
      <c r="G576" s="10"/>
      <c r="H576" s="10"/>
      <c r="I576" s="11"/>
      <c r="J576" s="10"/>
      <c r="K576" s="11"/>
      <c r="L576" s="9"/>
      <c r="M576" s="10"/>
      <c r="N576" s="3"/>
      <c r="O576" s="3"/>
      <c r="P576" s="3"/>
      <c r="Q576" s="33">
        <f t="shared" si="17"/>
        <v>0</v>
      </c>
    </row>
    <row r="577" spans="1:17" ht="24.95" customHeight="1">
      <c r="A577" s="10" t="str">
        <f t="shared" si="16"/>
        <v>||||</v>
      </c>
      <c r="B577" s="10"/>
      <c r="C577" s="10"/>
      <c r="D577" s="10"/>
      <c r="E577" s="10"/>
      <c r="F577" s="10"/>
      <c r="G577" s="10"/>
      <c r="H577" s="10"/>
      <c r="I577" s="11"/>
      <c r="J577" s="10"/>
      <c r="K577" s="11"/>
      <c r="L577" s="9"/>
      <c r="M577" s="10"/>
      <c r="N577" s="3"/>
      <c r="O577" s="3"/>
      <c r="P577" s="3"/>
      <c r="Q577" s="33">
        <f t="shared" si="17"/>
        <v>0</v>
      </c>
    </row>
    <row r="578" spans="1:17" ht="24.95" customHeight="1">
      <c r="A578" s="10" t="str">
        <f t="shared" si="16"/>
        <v>||||</v>
      </c>
      <c r="B578" s="10"/>
      <c r="C578" s="10"/>
      <c r="D578" s="10"/>
      <c r="E578" s="10"/>
      <c r="F578" s="10"/>
      <c r="G578" s="10"/>
      <c r="H578" s="10"/>
      <c r="I578" s="11"/>
      <c r="J578" s="10"/>
      <c r="K578" s="11"/>
      <c r="L578" s="9"/>
      <c r="M578" s="10"/>
      <c r="N578" s="3"/>
      <c r="O578" s="3"/>
      <c r="P578" s="3"/>
      <c r="Q578" s="33">
        <f t="shared" si="17"/>
        <v>0</v>
      </c>
    </row>
    <row r="579" spans="1:17" ht="24.95" customHeight="1">
      <c r="A579" s="10" t="str">
        <f t="shared" si="16"/>
        <v>||||</v>
      </c>
      <c r="B579" s="10"/>
      <c r="C579" s="10"/>
      <c r="D579" s="10"/>
      <c r="E579" s="10"/>
      <c r="F579" s="10"/>
      <c r="G579" s="10"/>
      <c r="H579" s="10"/>
      <c r="I579" s="11"/>
      <c r="J579" s="10"/>
      <c r="K579" s="11"/>
      <c r="L579" s="9"/>
      <c r="M579" s="10"/>
      <c r="N579" s="3"/>
      <c r="O579" s="3"/>
      <c r="P579" s="3"/>
      <c r="Q579" s="33">
        <f t="shared" si="17"/>
        <v>0</v>
      </c>
    </row>
    <row r="580" spans="1:17" ht="24.95" customHeight="1">
      <c r="A580" s="10" t="str">
        <f t="shared" si="16"/>
        <v>||||</v>
      </c>
      <c r="B580" s="10"/>
      <c r="C580" s="10"/>
      <c r="D580" s="10"/>
      <c r="E580" s="10"/>
      <c r="F580" s="10"/>
      <c r="G580" s="10"/>
      <c r="H580" s="10"/>
      <c r="I580" s="11"/>
      <c r="J580" s="10"/>
      <c r="K580" s="11"/>
      <c r="L580" s="9"/>
      <c r="M580" s="10"/>
      <c r="N580" s="3"/>
      <c r="O580" s="3"/>
      <c r="P580" s="3"/>
      <c r="Q580" s="33">
        <f t="shared" si="17"/>
        <v>0</v>
      </c>
    </row>
    <row r="581" spans="1:17" ht="24.95" customHeight="1">
      <c r="A581" s="10" t="str">
        <f t="shared" ref="A581:A614" si="18">B581&amp;"|"&amp;C581&amp;"|"&amp;D581&amp;"|"&amp;E581&amp;"|"&amp;M581</f>
        <v>||||</v>
      </c>
      <c r="B581" s="10"/>
      <c r="C581" s="10"/>
      <c r="D581" s="10"/>
      <c r="E581" s="10"/>
      <c r="F581" s="10"/>
      <c r="G581" s="10"/>
      <c r="H581" s="10"/>
      <c r="I581" s="11"/>
      <c r="J581" s="10"/>
      <c r="K581" s="11"/>
      <c r="L581" s="9"/>
      <c r="M581" s="10"/>
      <c r="N581" s="3"/>
      <c r="O581" s="3"/>
      <c r="P581" s="3"/>
      <c r="Q581" s="33">
        <f t="shared" ref="Q581:Q614" si="19">N581-O581-P581</f>
        <v>0</v>
      </c>
    </row>
    <row r="582" spans="1:17" ht="24.95" customHeight="1">
      <c r="A582" s="10" t="str">
        <f t="shared" si="18"/>
        <v>||||</v>
      </c>
      <c r="B582" s="10"/>
      <c r="C582" s="10"/>
      <c r="D582" s="10"/>
      <c r="E582" s="10"/>
      <c r="F582" s="10"/>
      <c r="G582" s="10"/>
      <c r="H582" s="10"/>
      <c r="I582" s="11"/>
      <c r="J582" s="10"/>
      <c r="K582" s="11"/>
      <c r="L582" s="9"/>
      <c r="M582" s="10"/>
      <c r="N582" s="3"/>
      <c r="O582" s="3"/>
      <c r="P582" s="3"/>
      <c r="Q582" s="33">
        <f t="shared" si="19"/>
        <v>0</v>
      </c>
    </row>
    <row r="583" spans="1:17" ht="24.95" customHeight="1">
      <c r="A583" s="10" t="str">
        <f t="shared" si="18"/>
        <v>||||</v>
      </c>
      <c r="B583" s="10"/>
      <c r="C583" s="10"/>
      <c r="D583" s="10"/>
      <c r="E583" s="10"/>
      <c r="F583" s="10"/>
      <c r="G583" s="10"/>
      <c r="H583" s="10"/>
      <c r="I583" s="11"/>
      <c r="J583" s="10"/>
      <c r="K583" s="11"/>
      <c r="L583" s="9"/>
      <c r="M583" s="10"/>
      <c r="N583" s="3"/>
      <c r="O583" s="3"/>
      <c r="P583" s="3"/>
      <c r="Q583" s="33">
        <f t="shared" si="19"/>
        <v>0</v>
      </c>
    </row>
    <row r="584" spans="1:17" ht="24.95" customHeight="1">
      <c r="A584" s="10" t="str">
        <f t="shared" si="18"/>
        <v>||||</v>
      </c>
      <c r="B584" s="10"/>
      <c r="C584" s="10"/>
      <c r="D584" s="10"/>
      <c r="E584" s="10"/>
      <c r="F584" s="10"/>
      <c r="G584" s="10"/>
      <c r="H584" s="10"/>
      <c r="I584" s="11"/>
      <c r="J584" s="10"/>
      <c r="K584" s="11"/>
      <c r="L584" s="9"/>
      <c r="M584" s="10"/>
      <c r="N584" s="3"/>
      <c r="O584" s="3"/>
      <c r="P584" s="3"/>
      <c r="Q584" s="33">
        <f t="shared" si="19"/>
        <v>0</v>
      </c>
    </row>
    <row r="585" spans="1:17" ht="24.95" customHeight="1">
      <c r="A585" s="10" t="str">
        <f t="shared" si="18"/>
        <v>||||</v>
      </c>
      <c r="B585" s="10"/>
      <c r="C585" s="10"/>
      <c r="D585" s="10"/>
      <c r="E585" s="10"/>
      <c r="F585" s="10"/>
      <c r="G585" s="10"/>
      <c r="H585" s="10"/>
      <c r="I585" s="11"/>
      <c r="J585" s="10"/>
      <c r="K585" s="11"/>
      <c r="L585" s="9"/>
      <c r="M585" s="10"/>
      <c r="N585" s="3"/>
      <c r="O585" s="3"/>
      <c r="P585" s="3"/>
      <c r="Q585" s="33">
        <f t="shared" si="19"/>
        <v>0</v>
      </c>
    </row>
    <row r="586" spans="1:17" ht="24.95" customHeight="1">
      <c r="A586" s="10" t="str">
        <f t="shared" si="18"/>
        <v>||||</v>
      </c>
      <c r="B586" s="10"/>
      <c r="C586" s="10"/>
      <c r="D586" s="10"/>
      <c r="E586" s="10"/>
      <c r="F586" s="10"/>
      <c r="G586" s="10"/>
      <c r="H586" s="10"/>
      <c r="I586" s="11"/>
      <c r="J586" s="10"/>
      <c r="K586" s="11"/>
      <c r="L586" s="9"/>
      <c r="M586" s="10"/>
      <c r="N586" s="3"/>
      <c r="O586" s="3"/>
      <c r="P586" s="3"/>
      <c r="Q586" s="33">
        <f t="shared" si="19"/>
        <v>0</v>
      </c>
    </row>
    <row r="587" spans="1:17" ht="24.95" customHeight="1">
      <c r="A587" s="10" t="str">
        <f t="shared" si="18"/>
        <v>||||</v>
      </c>
      <c r="B587" s="10"/>
      <c r="C587" s="10"/>
      <c r="D587" s="10"/>
      <c r="E587" s="10"/>
      <c r="F587" s="10"/>
      <c r="G587" s="10"/>
      <c r="H587" s="10"/>
      <c r="I587" s="11"/>
      <c r="J587" s="10"/>
      <c r="K587" s="11"/>
      <c r="L587" s="9"/>
      <c r="M587" s="10"/>
      <c r="N587" s="3"/>
      <c r="O587" s="3"/>
      <c r="P587" s="3"/>
      <c r="Q587" s="33">
        <f t="shared" si="19"/>
        <v>0</v>
      </c>
    </row>
    <row r="588" spans="1:17" ht="24.95" customHeight="1">
      <c r="A588" s="10" t="str">
        <f t="shared" si="18"/>
        <v>||||</v>
      </c>
      <c r="B588" s="10"/>
      <c r="C588" s="10"/>
      <c r="D588" s="10"/>
      <c r="E588" s="10"/>
      <c r="F588" s="10"/>
      <c r="G588" s="10"/>
      <c r="H588" s="10"/>
      <c r="I588" s="11"/>
      <c r="J588" s="10"/>
      <c r="K588" s="11"/>
      <c r="L588" s="9"/>
      <c r="M588" s="10"/>
      <c r="N588" s="3"/>
      <c r="O588" s="3"/>
      <c r="P588" s="3"/>
      <c r="Q588" s="33">
        <f t="shared" si="19"/>
        <v>0</v>
      </c>
    </row>
    <row r="589" spans="1:17" ht="24.95" customHeight="1">
      <c r="A589" s="10" t="str">
        <f t="shared" si="18"/>
        <v>||||</v>
      </c>
      <c r="B589" s="10"/>
      <c r="C589" s="10"/>
      <c r="D589" s="10"/>
      <c r="E589" s="10"/>
      <c r="F589" s="10"/>
      <c r="G589" s="10"/>
      <c r="H589" s="10"/>
      <c r="I589" s="11"/>
      <c r="J589" s="10"/>
      <c r="K589" s="11"/>
      <c r="L589" s="9"/>
      <c r="M589" s="10"/>
      <c r="N589" s="3"/>
      <c r="O589" s="3"/>
      <c r="P589" s="3"/>
      <c r="Q589" s="33">
        <f t="shared" si="19"/>
        <v>0</v>
      </c>
    </row>
    <row r="590" spans="1:17" ht="24.95" customHeight="1">
      <c r="A590" s="10" t="str">
        <f t="shared" si="18"/>
        <v>||||</v>
      </c>
      <c r="B590" s="10"/>
      <c r="C590" s="10"/>
      <c r="D590" s="10"/>
      <c r="E590" s="10"/>
      <c r="F590" s="10"/>
      <c r="G590" s="10"/>
      <c r="H590" s="10"/>
      <c r="I590" s="11"/>
      <c r="J590" s="10"/>
      <c r="K590" s="11"/>
      <c r="L590" s="9"/>
      <c r="M590" s="10"/>
      <c r="N590" s="3"/>
      <c r="O590" s="3"/>
      <c r="P590" s="3"/>
      <c r="Q590" s="33">
        <f t="shared" si="19"/>
        <v>0</v>
      </c>
    </row>
    <row r="591" spans="1:17" ht="24.95" customHeight="1">
      <c r="A591" s="10" t="str">
        <f t="shared" si="18"/>
        <v>||||</v>
      </c>
      <c r="B591" s="10"/>
      <c r="C591" s="10"/>
      <c r="D591" s="10"/>
      <c r="E591" s="10"/>
      <c r="F591" s="10"/>
      <c r="G591" s="10"/>
      <c r="H591" s="10"/>
      <c r="I591" s="11"/>
      <c r="J591" s="10"/>
      <c r="K591" s="11"/>
      <c r="L591" s="9"/>
      <c r="M591" s="10"/>
      <c r="N591" s="3"/>
      <c r="O591" s="3"/>
      <c r="P591" s="3"/>
      <c r="Q591" s="33">
        <f t="shared" si="19"/>
        <v>0</v>
      </c>
    </row>
    <row r="592" spans="1:17" ht="24.95" customHeight="1">
      <c r="A592" s="10" t="str">
        <f t="shared" si="18"/>
        <v>||||</v>
      </c>
      <c r="B592" s="10"/>
      <c r="C592" s="10"/>
      <c r="D592" s="10"/>
      <c r="E592" s="10"/>
      <c r="F592" s="10"/>
      <c r="G592" s="10"/>
      <c r="H592" s="10"/>
      <c r="I592" s="11"/>
      <c r="J592" s="10"/>
      <c r="K592" s="11"/>
      <c r="L592" s="9"/>
      <c r="M592" s="10"/>
      <c r="N592" s="3"/>
      <c r="O592" s="3"/>
      <c r="P592" s="3"/>
      <c r="Q592" s="33">
        <f t="shared" si="19"/>
        <v>0</v>
      </c>
    </row>
    <row r="593" spans="1:17" ht="24.95" customHeight="1">
      <c r="A593" s="10" t="str">
        <f t="shared" si="18"/>
        <v>||||</v>
      </c>
      <c r="B593" s="10"/>
      <c r="C593" s="10"/>
      <c r="D593" s="10"/>
      <c r="E593" s="10"/>
      <c r="F593" s="10"/>
      <c r="G593" s="10"/>
      <c r="H593" s="10"/>
      <c r="I593" s="11"/>
      <c r="J593" s="10"/>
      <c r="K593" s="11"/>
      <c r="L593" s="9"/>
      <c r="M593" s="10"/>
      <c r="N593" s="3"/>
      <c r="O593" s="3"/>
      <c r="P593" s="3"/>
      <c r="Q593" s="33">
        <f t="shared" si="19"/>
        <v>0</v>
      </c>
    </row>
    <row r="594" spans="1:17" ht="24.95" customHeight="1">
      <c r="A594" s="10" t="str">
        <f t="shared" si="18"/>
        <v>||||</v>
      </c>
      <c r="B594" s="10"/>
      <c r="C594" s="10"/>
      <c r="D594" s="10"/>
      <c r="E594" s="10"/>
      <c r="F594" s="10"/>
      <c r="G594" s="10"/>
      <c r="H594" s="10"/>
      <c r="I594" s="11"/>
      <c r="J594" s="10"/>
      <c r="K594" s="11"/>
      <c r="L594" s="9"/>
      <c r="M594" s="10"/>
      <c r="N594" s="3"/>
      <c r="O594" s="3"/>
      <c r="P594" s="3"/>
      <c r="Q594" s="33">
        <f t="shared" si="19"/>
        <v>0</v>
      </c>
    </row>
    <row r="595" spans="1:17" ht="24.95" customHeight="1">
      <c r="A595" s="10" t="str">
        <f t="shared" si="18"/>
        <v>||||</v>
      </c>
      <c r="B595" s="10"/>
      <c r="C595" s="10"/>
      <c r="D595" s="10"/>
      <c r="E595" s="10"/>
      <c r="F595" s="10"/>
      <c r="G595" s="10"/>
      <c r="H595" s="10"/>
      <c r="I595" s="11"/>
      <c r="J595" s="10"/>
      <c r="K595" s="11"/>
      <c r="L595" s="9"/>
      <c r="M595" s="10"/>
      <c r="N595" s="3"/>
      <c r="O595" s="3"/>
      <c r="P595" s="3"/>
      <c r="Q595" s="33">
        <f t="shared" si="19"/>
        <v>0</v>
      </c>
    </row>
    <row r="596" spans="1:17" ht="24.95" customHeight="1">
      <c r="A596" s="10" t="str">
        <f t="shared" si="18"/>
        <v>||||</v>
      </c>
      <c r="B596" s="10"/>
      <c r="C596" s="10"/>
      <c r="D596" s="10"/>
      <c r="E596" s="10"/>
      <c r="F596" s="10"/>
      <c r="G596" s="10"/>
      <c r="H596" s="10"/>
      <c r="I596" s="11"/>
      <c r="J596" s="10"/>
      <c r="K596" s="11"/>
      <c r="L596" s="9"/>
      <c r="M596" s="10"/>
      <c r="N596" s="3"/>
      <c r="O596" s="3"/>
      <c r="P596" s="3"/>
      <c r="Q596" s="33">
        <f t="shared" si="19"/>
        <v>0</v>
      </c>
    </row>
    <row r="597" spans="1:17" ht="24.95" customHeight="1">
      <c r="A597" s="10" t="str">
        <f t="shared" si="18"/>
        <v>||||</v>
      </c>
      <c r="B597" s="10"/>
      <c r="C597" s="10"/>
      <c r="D597" s="10"/>
      <c r="E597" s="10"/>
      <c r="F597" s="10"/>
      <c r="G597" s="10"/>
      <c r="H597" s="10"/>
      <c r="I597" s="11"/>
      <c r="J597" s="10"/>
      <c r="K597" s="11"/>
      <c r="L597" s="9"/>
      <c r="M597" s="10"/>
      <c r="N597" s="3"/>
      <c r="O597" s="3"/>
      <c r="P597" s="3"/>
      <c r="Q597" s="33">
        <f t="shared" si="19"/>
        <v>0</v>
      </c>
    </row>
    <row r="598" spans="1:17" ht="24.95" customHeight="1">
      <c r="A598" s="10" t="str">
        <f t="shared" si="18"/>
        <v>||||</v>
      </c>
      <c r="B598" s="10"/>
      <c r="C598" s="10"/>
      <c r="D598" s="10"/>
      <c r="E598" s="10"/>
      <c r="F598" s="10"/>
      <c r="G598" s="10"/>
      <c r="H598" s="10"/>
      <c r="I598" s="11"/>
      <c r="J598" s="10"/>
      <c r="K598" s="11"/>
      <c r="L598" s="9"/>
      <c r="M598" s="10"/>
      <c r="N598" s="3"/>
      <c r="O598" s="3"/>
      <c r="P598" s="3"/>
      <c r="Q598" s="33">
        <f t="shared" si="19"/>
        <v>0</v>
      </c>
    </row>
    <row r="599" spans="1:17" ht="24.95" customHeight="1">
      <c r="A599" s="10" t="str">
        <f t="shared" si="18"/>
        <v>||||</v>
      </c>
      <c r="B599" s="10"/>
      <c r="C599" s="10"/>
      <c r="D599" s="10"/>
      <c r="E599" s="10"/>
      <c r="F599" s="10"/>
      <c r="G599" s="10"/>
      <c r="H599" s="10"/>
      <c r="I599" s="11"/>
      <c r="J599" s="10"/>
      <c r="K599" s="11"/>
      <c r="L599" s="9"/>
      <c r="M599" s="10"/>
      <c r="N599" s="3"/>
      <c r="O599" s="3"/>
      <c r="P599" s="3"/>
      <c r="Q599" s="33">
        <f t="shared" si="19"/>
        <v>0</v>
      </c>
    </row>
    <row r="600" spans="1:17" ht="24.95" customHeight="1">
      <c r="A600" s="10" t="str">
        <f t="shared" si="18"/>
        <v>||||</v>
      </c>
      <c r="B600" s="10"/>
      <c r="C600" s="10"/>
      <c r="D600" s="10"/>
      <c r="E600" s="10"/>
      <c r="F600" s="10"/>
      <c r="G600" s="10"/>
      <c r="H600" s="10"/>
      <c r="I600" s="11"/>
      <c r="J600" s="10"/>
      <c r="K600" s="11"/>
      <c r="L600" s="9"/>
      <c r="M600" s="10"/>
      <c r="N600" s="3"/>
      <c r="O600" s="3"/>
      <c r="P600" s="3"/>
      <c r="Q600" s="33">
        <f t="shared" si="19"/>
        <v>0</v>
      </c>
    </row>
    <row r="601" spans="1:17" ht="24.95" customHeight="1">
      <c r="A601" s="10" t="str">
        <f t="shared" si="18"/>
        <v>||||</v>
      </c>
      <c r="B601" s="10"/>
      <c r="C601" s="10"/>
      <c r="D601" s="10"/>
      <c r="E601" s="10"/>
      <c r="F601" s="10"/>
      <c r="G601" s="10"/>
      <c r="H601" s="10"/>
      <c r="I601" s="11"/>
      <c r="J601" s="10"/>
      <c r="K601" s="11"/>
      <c r="L601" s="9"/>
      <c r="M601" s="10"/>
      <c r="N601" s="3"/>
      <c r="O601" s="3"/>
      <c r="P601" s="3"/>
      <c r="Q601" s="33">
        <f t="shared" si="19"/>
        <v>0</v>
      </c>
    </row>
    <row r="602" spans="1:17" ht="24.95" customHeight="1">
      <c r="A602" s="10" t="str">
        <f t="shared" si="18"/>
        <v>||||</v>
      </c>
      <c r="B602" s="10"/>
      <c r="C602" s="10"/>
      <c r="D602" s="10"/>
      <c r="E602" s="10"/>
      <c r="F602" s="10"/>
      <c r="G602" s="10"/>
      <c r="H602" s="10"/>
      <c r="I602" s="11"/>
      <c r="J602" s="10"/>
      <c r="K602" s="11"/>
      <c r="L602" s="9"/>
      <c r="M602" s="10"/>
      <c r="N602" s="3"/>
      <c r="O602" s="3"/>
      <c r="P602" s="3"/>
      <c r="Q602" s="33">
        <f t="shared" si="19"/>
        <v>0</v>
      </c>
    </row>
    <row r="603" spans="1:17" ht="24.95" customHeight="1">
      <c r="A603" s="10" t="str">
        <f t="shared" si="18"/>
        <v>||||</v>
      </c>
      <c r="B603" s="10"/>
      <c r="C603" s="10"/>
      <c r="D603" s="10"/>
      <c r="E603" s="10"/>
      <c r="F603" s="10"/>
      <c r="G603" s="10"/>
      <c r="H603" s="10"/>
      <c r="I603" s="11"/>
      <c r="J603" s="10"/>
      <c r="K603" s="11"/>
      <c r="L603" s="9"/>
      <c r="M603" s="10"/>
      <c r="N603" s="3"/>
      <c r="O603" s="3"/>
      <c r="P603" s="3"/>
      <c r="Q603" s="33">
        <f t="shared" si="19"/>
        <v>0</v>
      </c>
    </row>
    <row r="604" spans="1:17" ht="24.95" customHeight="1">
      <c r="A604" s="10" t="str">
        <f t="shared" si="18"/>
        <v>||||</v>
      </c>
      <c r="B604" s="10"/>
      <c r="C604" s="10"/>
      <c r="D604" s="10"/>
      <c r="E604" s="10"/>
      <c r="F604" s="10"/>
      <c r="G604" s="10"/>
      <c r="H604" s="10"/>
      <c r="I604" s="11"/>
      <c r="J604" s="10"/>
      <c r="K604" s="11"/>
      <c r="L604" s="9"/>
      <c r="M604" s="10"/>
      <c r="N604" s="3"/>
      <c r="O604" s="3"/>
      <c r="P604" s="3"/>
      <c r="Q604" s="33">
        <f t="shared" si="19"/>
        <v>0</v>
      </c>
    </row>
    <row r="605" spans="1:17" ht="24.95" customHeight="1">
      <c r="A605" s="10" t="str">
        <f t="shared" si="18"/>
        <v>||||</v>
      </c>
      <c r="B605" s="10"/>
      <c r="C605" s="10"/>
      <c r="D605" s="10"/>
      <c r="E605" s="10"/>
      <c r="F605" s="10"/>
      <c r="G605" s="10"/>
      <c r="H605" s="10"/>
      <c r="I605" s="11"/>
      <c r="J605" s="10"/>
      <c r="K605" s="11"/>
      <c r="L605" s="9"/>
      <c r="M605" s="10"/>
      <c r="N605" s="3"/>
      <c r="O605" s="3"/>
      <c r="P605" s="3"/>
      <c r="Q605" s="33">
        <f t="shared" si="19"/>
        <v>0</v>
      </c>
    </row>
    <row r="606" spans="1:17" ht="24.95" customHeight="1">
      <c r="A606" s="10" t="str">
        <f t="shared" si="18"/>
        <v>||||</v>
      </c>
      <c r="B606" s="10"/>
      <c r="C606" s="10"/>
      <c r="D606" s="10"/>
      <c r="E606" s="10"/>
      <c r="F606" s="10"/>
      <c r="G606" s="10"/>
      <c r="H606" s="10"/>
      <c r="I606" s="11"/>
      <c r="J606" s="10"/>
      <c r="K606" s="11"/>
      <c r="L606" s="9"/>
      <c r="M606" s="10"/>
      <c r="N606" s="3"/>
      <c r="O606" s="3"/>
      <c r="P606" s="3"/>
      <c r="Q606" s="33">
        <f t="shared" si="19"/>
        <v>0</v>
      </c>
    </row>
    <row r="607" spans="1:17" ht="24.95" customHeight="1">
      <c r="A607" s="10" t="str">
        <f t="shared" si="18"/>
        <v>||||</v>
      </c>
      <c r="B607" s="10"/>
      <c r="C607" s="10"/>
      <c r="D607" s="10"/>
      <c r="E607" s="10"/>
      <c r="F607" s="10"/>
      <c r="G607" s="10"/>
      <c r="H607" s="10"/>
      <c r="I607" s="11"/>
      <c r="J607" s="10"/>
      <c r="K607" s="11"/>
      <c r="L607" s="9"/>
      <c r="M607" s="10"/>
      <c r="N607" s="3"/>
      <c r="O607" s="3"/>
      <c r="P607" s="3"/>
      <c r="Q607" s="33">
        <f t="shared" si="19"/>
        <v>0</v>
      </c>
    </row>
    <row r="608" spans="1:17" ht="24.95" customHeight="1">
      <c r="A608" s="10" t="str">
        <f t="shared" si="18"/>
        <v>||||</v>
      </c>
      <c r="B608" s="10"/>
      <c r="C608" s="10"/>
      <c r="D608" s="10"/>
      <c r="E608" s="10"/>
      <c r="F608" s="10"/>
      <c r="G608" s="10"/>
      <c r="H608" s="10"/>
      <c r="I608" s="11"/>
      <c r="J608" s="10"/>
      <c r="K608" s="11"/>
      <c r="L608" s="9"/>
      <c r="M608" s="10"/>
      <c r="N608" s="3"/>
      <c r="O608" s="3"/>
      <c r="P608" s="3"/>
      <c r="Q608" s="33">
        <f t="shared" si="19"/>
        <v>0</v>
      </c>
    </row>
    <row r="609" spans="1:17" ht="24.95" customHeight="1">
      <c r="A609" s="10" t="str">
        <f t="shared" si="18"/>
        <v>||||</v>
      </c>
      <c r="B609" s="10"/>
      <c r="C609" s="10"/>
      <c r="D609" s="10"/>
      <c r="E609" s="10"/>
      <c r="F609" s="10"/>
      <c r="G609" s="10"/>
      <c r="H609" s="10"/>
      <c r="I609" s="11"/>
      <c r="J609" s="10"/>
      <c r="K609" s="11"/>
      <c r="L609" s="9"/>
      <c r="M609" s="10"/>
      <c r="N609" s="3"/>
      <c r="O609" s="3"/>
      <c r="P609" s="3"/>
      <c r="Q609" s="33">
        <f t="shared" si="19"/>
        <v>0</v>
      </c>
    </row>
    <row r="610" spans="1:17" ht="24.95" customHeight="1">
      <c r="A610" s="10" t="str">
        <f t="shared" si="18"/>
        <v>||||</v>
      </c>
      <c r="B610" s="10"/>
      <c r="C610" s="10"/>
      <c r="D610" s="10"/>
      <c r="E610" s="10"/>
      <c r="F610" s="10"/>
      <c r="G610" s="10"/>
      <c r="H610" s="10"/>
      <c r="I610" s="11"/>
      <c r="J610" s="10"/>
      <c r="K610" s="11"/>
      <c r="L610" s="9"/>
      <c r="M610" s="10"/>
      <c r="N610" s="3"/>
      <c r="O610" s="3"/>
      <c r="P610" s="3"/>
      <c r="Q610" s="33">
        <f t="shared" si="19"/>
        <v>0</v>
      </c>
    </row>
    <row r="611" spans="1:17" ht="24.95" customHeight="1">
      <c r="A611" s="10" t="str">
        <f t="shared" si="18"/>
        <v>||||</v>
      </c>
      <c r="B611" s="10"/>
      <c r="C611" s="10"/>
      <c r="D611" s="10"/>
      <c r="E611" s="10"/>
      <c r="F611" s="10"/>
      <c r="G611" s="10"/>
      <c r="H611" s="10"/>
      <c r="I611" s="11"/>
      <c r="J611" s="10"/>
      <c r="K611" s="11"/>
      <c r="L611" s="9"/>
      <c r="M611" s="10"/>
      <c r="N611" s="3"/>
      <c r="O611" s="3"/>
      <c r="P611" s="3"/>
      <c r="Q611" s="33">
        <f t="shared" si="19"/>
        <v>0</v>
      </c>
    </row>
    <row r="612" spans="1:17" ht="24.95" customHeight="1">
      <c r="A612" s="10" t="str">
        <f t="shared" si="18"/>
        <v>||||</v>
      </c>
      <c r="B612" s="10"/>
      <c r="C612" s="10"/>
      <c r="D612" s="10"/>
      <c r="E612" s="10"/>
      <c r="F612" s="10"/>
      <c r="G612" s="10"/>
      <c r="H612" s="10"/>
      <c r="I612" s="11"/>
      <c r="J612" s="10"/>
      <c r="K612" s="11"/>
      <c r="L612" s="9"/>
      <c r="M612" s="10"/>
      <c r="N612" s="3"/>
      <c r="O612" s="3"/>
      <c r="P612" s="3"/>
      <c r="Q612" s="33">
        <f t="shared" si="19"/>
        <v>0</v>
      </c>
    </row>
    <row r="613" spans="1:17" ht="24.95" customHeight="1">
      <c r="A613" s="10" t="str">
        <f t="shared" si="18"/>
        <v>||||</v>
      </c>
      <c r="B613" s="10"/>
      <c r="C613" s="10"/>
      <c r="D613" s="10"/>
      <c r="E613" s="10"/>
      <c r="F613" s="10"/>
      <c r="G613" s="10"/>
      <c r="H613" s="10"/>
      <c r="I613" s="11"/>
      <c r="J613" s="10"/>
      <c r="K613" s="11"/>
      <c r="L613" s="9"/>
      <c r="M613" s="10"/>
      <c r="N613" s="3"/>
      <c r="O613" s="3"/>
      <c r="P613" s="3"/>
      <c r="Q613" s="33">
        <f t="shared" si="19"/>
        <v>0</v>
      </c>
    </row>
    <row r="614" spans="1:17" ht="24.95" customHeight="1">
      <c r="A614" s="10" t="str">
        <f t="shared" si="18"/>
        <v>||||</v>
      </c>
      <c r="B614" s="10"/>
      <c r="C614" s="10"/>
      <c r="D614" s="10"/>
      <c r="E614" s="10"/>
      <c r="F614" s="10"/>
      <c r="G614" s="10"/>
      <c r="H614" s="10"/>
      <c r="I614" s="11"/>
      <c r="J614" s="10"/>
      <c r="K614" s="11"/>
      <c r="L614" s="9"/>
      <c r="M614" s="10"/>
      <c r="N614" s="3"/>
      <c r="O614" s="3"/>
      <c r="P614" s="3"/>
      <c r="Q614" s="33">
        <f t="shared" si="19"/>
        <v>0</v>
      </c>
    </row>
    <row r="615" spans="1:17" ht="24.95" customHeight="1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>
      <c r="A5072" s="14"/>
      <c r="B5072" s="14"/>
      <c r="C5072" s="14"/>
      <c r="D5072" s="14"/>
      <c r="E5072" s="14"/>
      <c r="F5072" s="14"/>
      <c r="G5072" s="14"/>
      <c r="H5072" s="14"/>
      <c r="I5072" s="19"/>
      <c r="J5072" s="14"/>
      <c r="K5072" s="19"/>
      <c r="L5072" s="16"/>
      <c r="M5072" s="14"/>
      <c r="N5072" s="17"/>
      <c r="O5072" s="17"/>
      <c r="P5072" s="17"/>
      <c r="Q5072" s="12"/>
    </row>
    <row r="5073" spans="1:17" ht="24.95" customHeight="1">
      <c r="A5073" s="14"/>
      <c r="B5073" s="14"/>
      <c r="C5073" s="14"/>
      <c r="D5073" s="14"/>
      <c r="E5073" s="14"/>
      <c r="F5073" s="14"/>
      <c r="G5073" s="14"/>
      <c r="H5073" s="14"/>
      <c r="I5073" s="19"/>
      <c r="J5073" s="14"/>
      <c r="K5073" s="19"/>
      <c r="L5073" s="16"/>
      <c r="M5073" s="14"/>
      <c r="N5073" s="17"/>
      <c r="O5073" s="17"/>
      <c r="P5073" s="17"/>
      <c r="Q5073" s="12"/>
    </row>
    <row r="5074" spans="1:17" ht="24.95" customHeight="1">
      <c r="A5074" s="14"/>
      <c r="B5074" s="14"/>
      <c r="C5074" s="14"/>
      <c r="D5074" s="14"/>
      <c r="E5074" s="14"/>
      <c r="F5074" s="14"/>
      <c r="G5074" s="14"/>
      <c r="H5074" s="14"/>
      <c r="I5074" s="19"/>
      <c r="J5074" s="14"/>
      <c r="K5074" s="19"/>
      <c r="L5074" s="16"/>
      <c r="M5074" s="14"/>
      <c r="N5074" s="17"/>
      <c r="O5074" s="17"/>
      <c r="P5074" s="17"/>
      <c r="Q5074" s="12"/>
    </row>
    <row r="5075" spans="1:17" ht="24.95" customHeight="1">
      <c r="A5075" s="14"/>
      <c r="B5075" s="14"/>
      <c r="C5075" s="14"/>
      <c r="D5075" s="14"/>
      <c r="E5075" s="14"/>
      <c r="F5075" s="14"/>
      <c r="G5075" s="14"/>
      <c r="H5075" s="14"/>
      <c r="I5075" s="19"/>
      <c r="J5075" s="14"/>
      <c r="K5075" s="19"/>
      <c r="L5075" s="16"/>
      <c r="M5075" s="14"/>
      <c r="N5075" s="17"/>
      <c r="O5075" s="17"/>
      <c r="P5075" s="17"/>
      <c r="Q5075" s="12"/>
    </row>
    <row r="5076" spans="1:17" ht="24.95" customHeight="1">
      <c r="A5076" s="14"/>
      <c r="B5076" s="14"/>
      <c r="C5076" s="14"/>
      <c r="D5076" s="14"/>
      <c r="E5076" s="14"/>
      <c r="F5076" s="14"/>
      <c r="G5076" s="14"/>
      <c r="H5076" s="14"/>
      <c r="I5076" s="19"/>
      <c r="J5076" s="14"/>
      <c r="K5076" s="19"/>
      <c r="L5076" s="16"/>
      <c r="M5076" s="14"/>
      <c r="N5076" s="17"/>
      <c r="O5076" s="17"/>
      <c r="P5076" s="17"/>
      <c r="Q5076" s="12"/>
    </row>
    <row r="5077" spans="1:17" ht="24.95" customHeight="1">
      <c r="A5077" s="14"/>
      <c r="B5077" s="14"/>
      <c r="C5077" s="14"/>
      <c r="D5077" s="14"/>
      <c r="E5077" s="14"/>
      <c r="F5077" s="14"/>
      <c r="G5077" s="14"/>
      <c r="H5077" s="14"/>
      <c r="I5077" s="19"/>
      <c r="J5077" s="14"/>
      <c r="K5077" s="19"/>
      <c r="L5077" s="16"/>
      <c r="M5077" s="14"/>
      <c r="N5077" s="17"/>
      <c r="O5077" s="17"/>
      <c r="P5077" s="17"/>
      <c r="Q5077" s="12"/>
    </row>
    <row r="5078" spans="1:17" ht="24.95" customHeight="1">
      <c r="A5078" s="14"/>
      <c r="B5078" s="14"/>
      <c r="C5078" s="14"/>
      <c r="D5078" s="14"/>
      <c r="E5078" s="14"/>
      <c r="F5078" s="14"/>
      <c r="G5078" s="14"/>
      <c r="H5078" s="14"/>
      <c r="I5078" s="19"/>
      <c r="J5078" s="14"/>
      <c r="K5078" s="19"/>
      <c r="L5078" s="16"/>
      <c r="M5078" s="14"/>
      <c r="N5078" s="17"/>
      <c r="O5078" s="17"/>
      <c r="P5078" s="17"/>
      <c r="Q5078" s="12"/>
    </row>
    <row r="5079" spans="1:17" ht="24.95" customHeight="1">
      <c r="A5079" s="14"/>
      <c r="B5079" s="14"/>
      <c r="C5079" s="14"/>
      <c r="D5079" s="14"/>
      <c r="E5079" s="14"/>
      <c r="F5079" s="14"/>
      <c r="G5079" s="14"/>
      <c r="H5079" s="14"/>
      <c r="I5079" s="19"/>
      <c r="J5079" s="14"/>
      <c r="K5079" s="19"/>
      <c r="L5079" s="16"/>
      <c r="M5079" s="14"/>
      <c r="N5079" s="17"/>
      <c r="O5079" s="17"/>
      <c r="P5079" s="17"/>
      <c r="Q5079" s="12"/>
    </row>
    <row r="5080" spans="1:17" ht="24.95" customHeight="1">
      <c r="A5080" s="14"/>
      <c r="B5080" s="14"/>
      <c r="C5080" s="14"/>
      <c r="D5080" s="14"/>
      <c r="E5080" s="14"/>
      <c r="F5080" s="14"/>
      <c r="G5080" s="14"/>
      <c r="H5080" s="14"/>
      <c r="I5080" s="19"/>
      <c r="J5080" s="14"/>
      <c r="K5080" s="19"/>
      <c r="L5080" s="16"/>
      <c r="M5080" s="14"/>
      <c r="N5080" s="17"/>
      <c r="O5080" s="17"/>
      <c r="P5080" s="17"/>
      <c r="Q5080" s="12"/>
    </row>
    <row r="5081" spans="1:17" ht="24.95" customHeight="1">
      <c r="A5081" s="14"/>
      <c r="B5081" s="14"/>
      <c r="C5081" s="14"/>
      <c r="D5081" s="14"/>
      <c r="E5081" s="14"/>
      <c r="F5081" s="14"/>
      <c r="G5081" s="14"/>
      <c r="H5081" s="14"/>
      <c r="I5081" s="19"/>
      <c r="J5081" s="14"/>
      <c r="K5081" s="19"/>
      <c r="L5081" s="16"/>
      <c r="M5081" s="14"/>
      <c r="N5081" s="17"/>
      <c r="O5081" s="17"/>
      <c r="P5081" s="17"/>
      <c r="Q5081" s="12"/>
    </row>
    <row r="5082" spans="1:17" ht="24.95" customHeight="1">
      <c r="A5082" s="14"/>
      <c r="B5082" s="14"/>
      <c r="C5082" s="14"/>
      <c r="D5082" s="14"/>
      <c r="E5082" s="14"/>
      <c r="F5082" s="14"/>
      <c r="G5082" s="14"/>
      <c r="H5082" s="14"/>
      <c r="I5082" s="19"/>
      <c r="J5082" s="14"/>
      <c r="K5082" s="19"/>
      <c r="L5082" s="16"/>
      <c r="M5082" s="14"/>
      <c r="N5082" s="17"/>
      <c r="O5082" s="17"/>
      <c r="P5082" s="17"/>
      <c r="Q5082" s="12"/>
    </row>
    <row r="5083" spans="1:17" ht="24.95" customHeight="1">
      <c r="A5083" s="14"/>
      <c r="B5083" s="14"/>
      <c r="C5083" s="14"/>
      <c r="D5083" s="14"/>
      <c r="E5083" s="14"/>
      <c r="F5083" s="14"/>
      <c r="G5083" s="14"/>
      <c r="H5083" s="14"/>
      <c r="I5083" s="19"/>
      <c r="J5083" s="14"/>
      <c r="K5083" s="19"/>
      <c r="L5083" s="16"/>
      <c r="M5083" s="14"/>
      <c r="N5083" s="17"/>
      <c r="O5083" s="17"/>
      <c r="P5083" s="17"/>
      <c r="Q5083" s="12"/>
    </row>
    <row r="5084" spans="1:17" ht="24.95" customHeight="1">
      <c r="A5084" s="14"/>
      <c r="B5084" s="14"/>
      <c r="C5084" s="14"/>
      <c r="D5084" s="14"/>
      <c r="E5084" s="14"/>
      <c r="F5084" s="14"/>
      <c r="G5084" s="14"/>
      <c r="H5084" s="14"/>
      <c r="I5084" s="19"/>
      <c r="J5084" s="14"/>
      <c r="K5084" s="19"/>
      <c r="L5084" s="16"/>
      <c r="M5084" s="14"/>
      <c r="N5084" s="17"/>
      <c r="O5084" s="17"/>
      <c r="P5084" s="17"/>
      <c r="Q5084" s="12"/>
    </row>
    <row r="5085" spans="1:17" ht="24.95" customHeight="1">
      <c r="A5085" s="14"/>
      <c r="B5085" s="14"/>
      <c r="C5085" s="14"/>
      <c r="D5085" s="14"/>
      <c r="E5085" s="14"/>
      <c r="F5085" s="14"/>
      <c r="G5085" s="14"/>
      <c r="H5085" s="14"/>
      <c r="I5085" s="19"/>
      <c r="J5085" s="14"/>
      <c r="K5085" s="19"/>
      <c r="L5085" s="16"/>
      <c r="M5085" s="14"/>
      <c r="N5085" s="17"/>
      <c r="O5085" s="17"/>
      <c r="P5085" s="17"/>
      <c r="Q5085" s="12"/>
    </row>
    <row r="5086" spans="1:17" ht="24.95" customHeight="1">
      <c r="A5086" s="14"/>
      <c r="B5086" s="14"/>
      <c r="C5086" s="14"/>
      <c r="D5086" s="14"/>
      <c r="E5086" s="14"/>
      <c r="F5086" s="14"/>
      <c r="G5086" s="14"/>
      <c r="H5086" s="14"/>
      <c r="I5086" s="19"/>
      <c r="J5086" s="14"/>
      <c r="K5086" s="19"/>
      <c r="L5086" s="16"/>
      <c r="M5086" s="14"/>
      <c r="N5086" s="17"/>
      <c r="O5086" s="17"/>
      <c r="P5086" s="17"/>
      <c r="Q5086" s="12"/>
    </row>
    <row r="5087" spans="1:17" ht="24.95" customHeight="1">
      <c r="A5087" s="14"/>
      <c r="B5087" s="14"/>
      <c r="C5087" s="14"/>
      <c r="D5087" s="14"/>
      <c r="E5087" s="14"/>
      <c r="F5087" s="14"/>
      <c r="G5087" s="14"/>
      <c r="H5087" s="14"/>
      <c r="I5087" s="19"/>
      <c r="J5087" s="14"/>
      <c r="K5087" s="19"/>
      <c r="L5087" s="16"/>
      <c r="M5087" s="14"/>
      <c r="N5087" s="17"/>
      <c r="O5087" s="17"/>
      <c r="P5087" s="17"/>
      <c r="Q5087" s="12"/>
    </row>
    <row r="5088" spans="1:17" ht="24.95" customHeight="1">
      <c r="A5088" s="14"/>
      <c r="B5088" s="14"/>
      <c r="C5088" s="14"/>
      <c r="D5088" s="14"/>
      <c r="E5088" s="14"/>
      <c r="F5088" s="14"/>
      <c r="G5088" s="14"/>
      <c r="H5088" s="14"/>
      <c r="I5088" s="19"/>
      <c r="J5088" s="14"/>
      <c r="K5088" s="19"/>
      <c r="L5088" s="16"/>
      <c r="M5088" s="14"/>
      <c r="N5088" s="17"/>
      <c r="O5088" s="17"/>
      <c r="P5088" s="17"/>
      <c r="Q5088" s="12"/>
    </row>
    <row r="5089" spans="1:17" ht="24.95" customHeight="1">
      <c r="A5089" s="14"/>
      <c r="B5089" s="14"/>
      <c r="C5089" s="14"/>
      <c r="D5089" s="14"/>
      <c r="E5089" s="14"/>
      <c r="F5089" s="14"/>
      <c r="G5089" s="14"/>
      <c r="H5089" s="14"/>
      <c r="I5089" s="19"/>
      <c r="J5089" s="14"/>
      <c r="K5089" s="19"/>
      <c r="L5089" s="16"/>
      <c r="M5089" s="14"/>
      <c r="N5089" s="17"/>
      <c r="O5089" s="17"/>
      <c r="P5089" s="17"/>
      <c r="Q5089" s="12"/>
    </row>
    <row r="5090" spans="1:17" ht="24.95" customHeight="1">
      <c r="A5090" s="14"/>
      <c r="B5090" s="14"/>
      <c r="C5090" s="14"/>
      <c r="D5090" s="14"/>
      <c r="E5090" s="14"/>
      <c r="F5090" s="14"/>
      <c r="G5090" s="14"/>
      <c r="H5090" s="14"/>
      <c r="I5090" s="19"/>
      <c r="J5090" s="14"/>
      <c r="K5090" s="19"/>
      <c r="L5090" s="16"/>
      <c r="M5090" s="14"/>
      <c r="N5090" s="17"/>
      <c r="O5090" s="17"/>
      <c r="P5090" s="17"/>
      <c r="Q5090" s="12"/>
    </row>
    <row r="5091" spans="1:17" ht="24.95" customHeight="1">
      <c r="A5091" s="14"/>
      <c r="B5091" s="14"/>
      <c r="C5091" s="14"/>
      <c r="D5091" s="14"/>
      <c r="E5091" s="14"/>
      <c r="F5091" s="14"/>
      <c r="G5091" s="14"/>
      <c r="H5091" s="14"/>
      <c r="I5091" s="19"/>
      <c r="J5091" s="14"/>
      <c r="K5091" s="19"/>
      <c r="L5091" s="16"/>
      <c r="M5091" s="14"/>
      <c r="N5091" s="17"/>
      <c r="O5091" s="17"/>
      <c r="P5091" s="17"/>
      <c r="Q5091" s="12"/>
    </row>
    <row r="5092" spans="1:17" ht="24.95" customHeight="1">
      <c r="A5092" s="14"/>
      <c r="B5092" s="14"/>
      <c r="C5092" s="14"/>
      <c r="D5092" s="14"/>
      <c r="E5092" s="14"/>
      <c r="F5092" s="14"/>
      <c r="G5092" s="14"/>
      <c r="H5092" s="14"/>
      <c r="I5092" s="19"/>
      <c r="J5092" s="14"/>
      <c r="K5092" s="19"/>
      <c r="L5092" s="16"/>
      <c r="M5092" s="14"/>
      <c r="N5092" s="17"/>
      <c r="O5092" s="17"/>
      <c r="P5092" s="17"/>
      <c r="Q5092" s="12"/>
    </row>
    <row r="5093" spans="1:17" ht="24.95" customHeight="1">
      <c r="A5093" s="14"/>
      <c r="B5093" s="14"/>
      <c r="C5093" s="14"/>
      <c r="D5093" s="14"/>
      <c r="E5093" s="14"/>
      <c r="F5093" s="14"/>
      <c r="G5093" s="14"/>
      <c r="H5093" s="14"/>
      <c r="I5093" s="19"/>
      <c r="J5093" s="14"/>
      <c r="K5093" s="19"/>
      <c r="L5093" s="16"/>
      <c r="M5093" s="14"/>
      <c r="N5093" s="17"/>
      <c r="O5093" s="17"/>
      <c r="P5093" s="17"/>
      <c r="Q5093" s="12"/>
    </row>
    <row r="5094" spans="1:17" ht="24.95" customHeight="1">
      <c r="A5094" s="14"/>
      <c r="B5094" s="14"/>
      <c r="C5094" s="14"/>
      <c r="D5094" s="14"/>
      <c r="E5094" s="14"/>
      <c r="F5094" s="14"/>
      <c r="G5094" s="14"/>
      <c r="H5094" s="14"/>
      <c r="I5094" s="19"/>
      <c r="J5094" s="14"/>
      <c r="K5094" s="19"/>
      <c r="L5094" s="16"/>
      <c r="M5094" s="14"/>
      <c r="N5094" s="17"/>
      <c r="O5094" s="17"/>
      <c r="P5094" s="17"/>
      <c r="Q5094" s="12"/>
    </row>
    <row r="5095" spans="1:17" ht="24.95" customHeight="1">
      <c r="A5095" s="14"/>
      <c r="B5095" s="14"/>
      <c r="C5095" s="14"/>
      <c r="D5095" s="14"/>
      <c r="E5095" s="14"/>
      <c r="F5095" s="14"/>
      <c r="G5095" s="14"/>
      <c r="H5095" s="14"/>
      <c r="I5095" s="19"/>
      <c r="J5095" s="14"/>
      <c r="K5095" s="19"/>
      <c r="L5095" s="16"/>
      <c r="M5095" s="14"/>
      <c r="N5095" s="17"/>
      <c r="O5095" s="17"/>
      <c r="P5095" s="17"/>
      <c r="Q5095" s="12"/>
    </row>
    <row r="5096" spans="1:17" ht="24.95" customHeight="1">
      <c r="A5096" s="14"/>
      <c r="B5096" s="14"/>
      <c r="C5096" s="14"/>
      <c r="D5096" s="14"/>
      <c r="E5096" s="14"/>
      <c r="F5096" s="14"/>
      <c r="G5096" s="14"/>
      <c r="H5096" s="14"/>
      <c r="I5096" s="19"/>
      <c r="J5096" s="14"/>
      <c r="K5096" s="19"/>
      <c r="L5096" s="16"/>
      <c r="M5096" s="14"/>
      <c r="N5096" s="17"/>
      <c r="O5096" s="17"/>
      <c r="P5096" s="17"/>
      <c r="Q5096" s="12"/>
    </row>
    <row r="5097" spans="1:17" ht="24.95" customHeight="1">
      <c r="A5097" s="14"/>
      <c r="B5097" s="14"/>
      <c r="C5097" s="14"/>
      <c r="D5097" s="14"/>
      <c r="E5097" s="14"/>
      <c r="F5097" s="14"/>
      <c r="G5097" s="14"/>
      <c r="H5097" s="14"/>
      <c r="I5097" s="19"/>
      <c r="J5097" s="14"/>
      <c r="K5097" s="19"/>
      <c r="L5097" s="16"/>
      <c r="M5097" s="14"/>
      <c r="N5097" s="17"/>
      <c r="O5097" s="17"/>
      <c r="P5097" s="17"/>
      <c r="Q5097" s="12"/>
    </row>
    <row r="5098" spans="1:17" ht="24.95" customHeight="1">
      <c r="A5098" s="14"/>
      <c r="B5098" s="14"/>
      <c r="C5098" s="14"/>
      <c r="D5098" s="14"/>
      <c r="E5098" s="14"/>
      <c r="F5098" s="14"/>
      <c r="G5098" s="14"/>
      <c r="H5098" s="14"/>
      <c r="I5098" s="19"/>
      <c r="J5098" s="14"/>
      <c r="K5098" s="19"/>
      <c r="L5098" s="16"/>
      <c r="M5098" s="14"/>
      <c r="N5098" s="17"/>
      <c r="O5098" s="17"/>
      <c r="P5098" s="17"/>
      <c r="Q5098" s="12"/>
    </row>
    <row r="5099" spans="1:17" ht="24.95" customHeight="1">
      <c r="A5099" s="14"/>
      <c r="B5099" s="14"/>
      <c r="C5099" s="14"/>
      <c r="D5099" s="14"/>
      <c r="E5099" s="14"/>
      <c r="F5099" s="14"/>
      <c r="G5099" s="14"/>
      <c r="H5099" s="14"/>
      <c r="I5099" s="19"/>
      <c r="J5099" s="14"/>
      <c r="K5099" s="19"/>
      <c r="L5099" s="16"/>
      <c r="M5099" s="14"/>
      <c r="N5099" s="17"/>
      <c r="O5099" s="17"/>
      <c r="P5099" s="17"/>
      <c r="Q5099" s="12"/>
    </row>
    <row r="5100" spans="1:17" ht="24.95" customHeight="1">
      <c r="A5100" s="14"/>
      <c r="B5100" s="14"/>
      <c r="C5100" s="14"/>
      <c r="D5100" s="14"/>
      <c r="E5100" s="14"/>
      <c r="F5100" s="14"/>
      <c r="G5100" s="14"/>
      <c r="H5100" s="14"/>
      <c r="I5100" s="19"/>
      <c r="J5100" s="14"/>
      <c r="K5100" s="19"/>
      <c r="L5100" s="16"/>
      <c r="M5100" s="14"/>
      <c r="N5100" s="17"/>
      <c r="O5100" s="17"/>
      <c r="P5100" s="17"/>
      <c r="Q5100" s="12"/>
    </row>
    <row r="5101" spans="1:17" ht="24.95" customHeight="1">
      <c r="A5101" s="14"/>
      <c r="B5101" s="14"/>
      <c r="C5101" s="14"/>
      <c r="D5101" s="14"/>
      <c r="E5101" s="14"/>
      <c r="F5101" s="14"/>
      <c r="G5101" s="14"/>
      <c r="H5101" s="14"/>
      <c r="I5101" s="19"/>
      <c r="J5101" s="14"/>
      <c r="K5101" s="19"/>
      <c r="L5101" s="16"/>
      <c r="M5101" s="14"/>
      <c r="N5101" s="17"/>
      <c r="O5101" s="17"/>
      <c r="P5101" s="17"/>
      <c r="Q5101" s="12"/>
    </row>
    <row r="5102" spans="1:17" ht="24.95" customHeight="1">
      <c r="A5102" s="14"/>
      <c r="B5102" s="14"/>
      <c r="C5102" s="14"/>
      <c r="D5102" s="14"/>
      <c r="E5102" s="14"/>
      <c r="F5102" s="14"/>
      <c r="G5102" s="14"/>
      <c r="H5102" s="14"/>
      <c r="I5102" s="19"/>
      <c r="J5102" s="14"/>
      <c r="K5102" s="19"/>
      <c r="L5102" s="16"/>
      <c r="M5102" s="14"/>
      <c r="N5102" s="17"/>
      <c r="O5102" s="17"/>
      <c r="P5102" s="17"/>
      <c r="Q5102" s="12"/>
    </row>
    <row r="5103" spans="1:17" ht="24.95" customHeight="1">
      <c r="A5103" s="14"/>
      <c r="B5103" s="14"/>
      <c r="C5103" s="14"/>
      <c r="D5103" s="14"/>
      <c r="E5103" s="14"/>
      <c r="F5103" s="14"/>
      <c r="G5103" s="14"/>
      <c r="H5103" s="14"/>
      <c r="I5103" s="19"/>
      <c r="J5103" s="14"/>
      <c r="K5103" s="19"/>
      <c r="L5103" s="16"/>
      <c r="M5103" s="14"/>
      <c r="N5103" s="17"/>
      <c r="O5103" s="17"/>
      <c r="P5103" s="17"/>
      <c r="Q5103" s="12"/>
    </row>
    <row r="5104" spans="1:17" ht="24.95" customHeight="1">
      <c r="A5104" s="14"/>
      <c r="B5104" s="14"/>
      <c r="C5104" s="14"/>
      <c r="D5104" s="14"/>
      <c r="E5104" s="14"/>
      <c r="F5104" s="14"/>
      <c r="G5104" s="14"/>
      <c r="H5104" s="14"/>
      <c r="I5104" s="19"/>
      <c r="J5104" s="14"/>
      <c r="K5104" s="19"/>
      <c r="L5104" s="16"/>
      <c r="M5104" s="14"/>
      <c r="N5104" s="17"/>
      <c r="O5104" s="17"/>
      <c r="P5104" s="17"/>
      <c r="Q5104" s="12"/>
    </row>
    <row r="5105" spans="1:17" ht="24.95" customHeight="1">
      <c r="A5105" s="14"/>
      <c r="B5105" s="14"/>
      <c r="C5105" s="14"/>
      <c r="D5105" s="14"/>
      <c r="E5105" s="14"/>
      <c r="F5105" s="14"/>
      <c r="G5105" s="14"/>
      <c r="H5105" s="14"/>
      <c r="I5105" s="19"/>
      <c r="J5105" s="14"/>
      <c r="K5105" s="19"/>
      <c r="L5105" s="16"/>
      <c r="M5105" s="14"/>
      <c r="N5105" s="17"/>
      <c r="O5105" s="17"/>
      <c r="P5105" s="17"/>
      <c r="Q5105" s="12"/>
    </row>
    <row r="5106" spans="1:17" ht="24.95" customHeight="1">
      <c r="A5106" s="14"/>
      <c r="B5106" s="14"/>
      <c r="C5106" s="14"/>
      <c r="D5106" s="14"/>
      <c r="E5106" s="14"/>
      <c r="F5106" s="14"/>
      <c r="G5106" s="14"/>
      <c r="H5106" s="14"/>
      <c r="I5106" s="19"/>
      <c r="J5106" s="14"/>
      <c r="K5106" s="19"/>
      <c r="L5106" s="16"/>
      <c r="M5106" s="14"/>
      <c r="N5106" s="17"/>
      <c r="O5106" s="17"/>
      <c r="P5106" s="17"/>
      <c r="Q5106" s="12"/>
    </row>
    <row r="5107" spans="1:17" ht="24.95" customHeight="1">
      <c r="A5107" s="14"/>
      <c r="B5107" s="14"/>
      <c r="C5107" s="14"/>
      <c r="D5107" s="14"/>
      <c r="E5107" s="14"/>
      <c r="F5107" s="14"/>
      <c r="G5107" s="14"/>
      <c r="H5107" s="14"/>
      <c r="I5107" s="19"/>
      <c r="J5107" s="14"/>
      <c r="K5107" s="19"/>
      <c r="L5107" s="16"/>
      <c r="M5107" s="14"/>
      <c r="N5107" s="17"/>
      <c r="O5107" s="17"/>
      <c r="P5107" s="17"/>
      <c r="Q5107" s="12"/>
    </row>
    <row r="5108" spans="1:17" ht="24.95" customHeight="1">
      <c r="A5108" s="14"/>
      <c r="B5108" s="14"/>
      <c r="C5108" s="14"/>
      <c r="D5108" s="14"/>
      <c r="E5108" s="14"/>
      <c r="F5108" s="14"/>
      <c r="G5108" s="14"/>
      <c r="H5108" s="14"/>
      <c r="I5108" s="19"/>
      <c r="J5108" s="14"/>
      <c r="K5108" s="19"/>
      <c r="L5108" s="16"/>
      <c r="M5108" s="14"/>
      <c r="N5108" s="17"/>
      <c r="O5108" s="17"/>
      <c r="P5108" s="17"/>
      <c r="Q5108" s="12"/>
    </row>
    <row r="5109" spans="1:17" ht="24.95" customHeight="1">
      <c r="A5109" s="14"/>
      <c r="B5109" s="14"/>
      <c r="C5109" s="14"/>
      <c r="D5109" s="14"/>
      <c r="E5109" s="14"/>
      <c r="F5109" s="14"/>
      <c r="G5109" s="14"/>
      <c r="H5109" s="14"/>
      <c r="I5109" s="19"/>
      <c r="J5109" s="14"/>
      <c r="K5109" s="19"/>
      <c r="L5109" s="16"/>
      <c r="M5109" s="14"/>
      <c r="N5109" s="17"/>
      <c r="O5109" s="17"/>
      <c r="P5109" s="17"/>
      <c r="Q5109" s="12"/>
    </row>
    <row r="5110" spans="1:17" ht="24.95" customHeight="1">
      <c r="A5110" s="14"/>
      <c r="B5110" s="14"/>
      <c r="C5110" s="14"/>
      <c r="D5110" s="14"/>
      <c r="E5110" s="14"/>
      <c r="F5110" s="14"/>
      <c r="G5110" s="14"/>
      <c r="H5110" s="14"/>
      <c r="I5110" s="19"/>
      <c r="J5110" s="14"/>
      <c r="K5110" s="19"/>
      <c r="L5110" s="16"/>
      <c r="M5110" s="14"/>
      <c r="N5110" s="17"/>
      <c r="O5110" s="17"/>
      <c r="P5110" s="17"/>
      <c r="Q5110" s="12"/>
    </row>
    <row r="5111" spans="1:17" ht="24.95" customHeight="1">
      <c r="A5111" s="14"/>
      <c r="B5111" s="14"/>
      <c r="C5111" s="14"/>
      <c r="D5111" s="14"/>
      <c r="E5111" s="14"/>
      <c r="F5111" s="14"/>
      <c r="G5111" s="14"/>
      <c r="H5111" s="14"/>
      <c r="I5111" s="19"/>
      <c r="J5111" s="14"/>
      <c r="K5111" s="19"/>
      <c r="L5111" s="16"/>
      <c r="M5111" s="14"/>
      <c r="N5111" s="17"/>
      <c r="O5111" s="17"/>
      <c r="P5111" s="17"/>
      <c r="Q5111" s="12"/>
    </row>
    <row r="5112" spans="1:17" ht="24.95" customHeight="1">
      <c r="A5112" s="14"/>
      <c r="B5112" s="14"/>
      <c r="C5112" s="14"/>
      <c r="D5112" s="14"/>
      <c r="E5112" s="14"/>
      <c r="F5112" s="14"/>
      <c r="G5112" s="14"/>
      <c r="H5112" s="14"/>
      <c r="I5112" s="19"/>
      <c r="J5112" s="14"/>
      <c r="K5112" s="19"/>
      <c r="L5112" s="16"/>
      <c r="M5112" s="14"/>
      <c r="N5112" s="17"/>
      <c r="O5112" s="17"/>
      <c r="P5112" s="17"/>
      <c r="Q5112" s="12"/>
    </row>
    <row r="5113" spans="1:17" ht="24.95" customHeight="1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7" ht="24.95" customHeight="1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7" ht="24.95" customHeight="1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7" ht="24.95" customHeight="1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7" ht="24.95" customHeight="1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7" ht="24.95" customHeight="1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7" ht="24.95" customHeight="1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7" ht="24.95" customHeight="1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>
      <c r="A11971" s="14"/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>
      <c r="A11972" s="14"/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>
      <c r="A11973" s="14"/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>
      <c r="A11974" s="14"/>
      <c r="B11974" s="14"/>
      <c r="C11974" s="14"/>
      <c r="D11974" s="14"/>
      <c r="E11974" s="14"/>
      <c r="F11974" s="14"/>
      <c r="G11974" s="14"/>
      <c r="H11974" s="14"/>
      <c r="I11974" s="15"/>
      <c r="J11974" s="14"/>
      <c r="K11974" s="15"/>
      <c r="L11974" s="14"/>
      <c r="M11974" s="17"/>
    </row>
    <row r="11975" spans="1:13" ht="24.95" customHeight="1">
      <c r="A11975" s="14"/>
      <c r="B11975" s="14"/>
      <c r="C11975" s="14"/>
      <c r="D11975" s="14"/>
      <c r="E11975" s="14"/>
      <c r="F11975" s="14"/>
      <c r="G11975" s="14"/>
      <c r="H11975" s="14"/>
      <c r="I11975" s="15"/>
      <c r="J11975" s="14"/>
      <c r="K11975" s="15"/>
      <c r="L11975" s="14"/>
      <c r="M11975" s="17"/>
    </row>
    <row r="11976" spans="1:13" ht="24.95" customHeight="1">
      <c r="A11976" s="14"/>
      <c r="B11976" s="14"/>
      <c r="C11976" s="14"/>
      <c r="D11976" s="14"/>
      <c r="E11976" s="14"/>
      <c r="F11976" s="14"/>
      <c r="G11976" s="14"/>
      <c r="H11976" s="14"/>
      <c r="I11976" s="15"/>
      <c r="J11976" s="14"/>
      <c r="K11976" s="15"/>
      <c r="L11976" s="14"/>
      <c r="M11976" s="17"/>
    </row>
    <row r="11977" spans="1:13" ht="24.95" customHeight="1">
      <c r="A11977" s="14"/>
      <c r="B11977" s="14"/>
      <c r="C11977" s="14"/>
      <c r="D11977" s="14"/>
      <c r="E11977" s="14"/>
      <c r="F11977" s="14"/>
      <c r="G11977" s="14"/>
      <c r="H11977" s="14"/>
      <c r="I11977" s="15"/>
      <c r="J11977" s="14"/>
      <c r="K11977" s="15"/>
      <c r="L11977" s="14"/>
      <c r="M11977" s="17"/>
    </row>
    <row r="11978" spans="1:13" ht="24.95" customHeight="1">
      <c r="A11978" s="14"/>
      <c r="B11978" s="14"/>
      <c r="C11978" s="14"/>
      <c r="D11978" s="14"/>
      <c r="E11978" s="14"/>
      <c r="F11978" s="14"/>
      <c r="G11978" s="14"/>
      <c r="H11978" s="14"/>
      <c r="I11978" s="15"/>
      <c r="J11978" s="14"/>
      <c r="K11978" s="15"/>
      <c r="L11978" s="14"/>
      <c r="M11978" s="17"/>
    </row>
    <row r="11979" spans="1:13" ht="24.95" customHeight="1">
      <c r="A11979" s="14"/>
      <c r="B11979" s="14"/>
      <c r="C11979" s="14"/>
      <c r="D11979" s="14"/>
      <c r="E11979" s="14"/>
      <c r="F11979" s="14"/>
      <c r="G11979" s="14"/>
      <c r="H11979" s="14"/>
      <c r="I11979" s="15"/>
      <c r="J11979" s="14"/>
      <c r="K11979" s="15"/>
      <c r="L11979" s="14"/>
      <c r="M11979" s="17"/>
    </row>
    <row r="11980" spans="1:13" ht="24.95" customHeight="1">
      <c r="A11980" s="14"/>
      <c r="B11980" s="14"/>
      <c r="C11980" s="14"/>
      <c r="D11980" s="14"/>
      <c r="E11980" s="14"/>
      <c r="F11980" s="14"/>
      <c r="G11980" s="14"/>
      <c r="H11980" s="14"/>
      <c r="I11980" s="15"/>
      <c r="J11980" s="14"/>
      <c r="K11980" s="15"/>
      <c r="L11980" s="14"/>
      <c r="M11980" s="17"/>
    </row>
    <row r="11981" spans="1:13" ht="24.95" customHeight="1">
      <c r="A11981" s="14"/>
      <c r="B11981" s="14"/>
      <c r="C11981" s="14"/>
      <c r="D11981" s="14"/>
      <c r="E11981" s="14"/>
      <c r="F11981" s="14"/>
      <c r="G11981" s="14"/>
      <c r="H11981" s="14"/>
      <c r="I11981" s="15"/>
      <c r="J11981" s="14"/>
      <c r="K11981" s="15"/>
      <c r="L11981" s="14"/>
      <c r="M11981" s="17"/>
    </row>
    <row r="11982" spans="1:13" ht="24.95" customHeight="1">
      <c r="A11982" s="14"/>
      <c r="B11982" s="14"/>
      <c r="C11982" s="14"/>
      <c r="D11982" s="14"/>
      <c r="E11982" s="14"/>
      <c r="F11982" s="14"/>
      <c r="G11982" s="14"/>
      <c r="H11982" s="14"/>
      <c r="I11982" s="15"/>
      <c r="J11982" s="14"/>
      <c r="K11982" s="15"/>
      <c r="L11982" s="14"/>
      <c r="M11982" s="17"/>
    </row>
    <row r="11983" spans="1:13" ht="24.95" customHeight="1">
      <c r="A11983" s="14"/>
      <c r="B11983" s="14"/>
      <c r="C11983" s="14"/>
      <c r="D11983" s="14"/>
      <c r="E11983" s="14"/>
      <c r="F11983" s="14"/>
      <c r="G11983" s="14"/>
      <c r="H11983" s="14"/>
      <c r="I11983" s="15"/>
      <c r="J11983" s="14"/>
      <c r="K11983" s="15"/>
      <c r="L11983" s="14"/>
      <c r="M11983" s="17"/>
    </row>
    <row r="11984" spans="1:13" ht="24.95" customHeight="1">
      <c r="A11984" s="14"/>
      <c r="B11984" s="14"/>
      <c r="C11984" s="14"/>
      <c r="D11984" s="14"/>
      <c r="E11984" s="14"/>
      <c r="F11984" s="14"/>
      <c r="G11984" s="14"/>
      <c r="H11984" s="14"/>
      <c r="I11984" s="15"/>
      <c r="J11984" s="14"/>
      <c r="K11984" s="15"/>
      <c r="L11984" s="14"/>
      <c r="M11984" s="17"/>
    </row>
    <row r="11985" spans="1:13" ht="24.95" customHeight="1">
      <c r="A11985" s="14"/>
      <c r="B11985" s="14"/>
      <c r="C11985" s="14"/>
      <c r="D11985" s="14"/>
      <c r="E11985" s="14"/>
      <c r="F11985" s="14"/>
      <c r="G11985" s="14"/>
      <c r="H11985" s="14"/>
      <c r="I11985" s="15"/>
      <c r="J11985" s="14"/>
      <c r="K11985" s="15"/>
      <c r="L11985" s="14"/>
      <c r="M11985" s="17"/>
    </row>
    <row r="11986" spans="1:13" ht="24.95" customHeight="1">
      <c r="A11986" s="14"/>
      <c r="B11986" s="14"/>
      <c r="C11986" s="14"/>
      <c r="D11986" s="14"/>
      <c r="E11986" s="14"/>
      <c r="F11986" s="14"/>
      <c r="G11986" s="14"/>
      <c r="H11986" s="14"/>
      <c r="I11986" s="15"/>
      <c r="J11986" s="14"/>
      <c r="K11986" s="15"/>
      <c r="L11986" s="14"/>
      <c r="M11986" s="17"/>
    </row>
    <row r="11987" spans="1:13" ht="24.95" customHeight="1">
      <c r="A11987" s="14"/>
      <c r="B11987" s="14"/>
      <c r="C11987" s="14"/>
      <c r="D11987" s="14"/>
      <c r="E11987" s="14"/>
      <c r="F11987" s="14"/>
      <c r="G11987" s="14"/>
      <c r="H11987" s="14"/>
      <c r="I11987" s="15"/>
      <c r="J11987" s="14"/>
      <c r="K11987" s="15"/>
      <c r="L11987" s="14"/>
      <c r="M11987" s="17"/>
    </row>
    <row r="11988" spans="1:13" ht="24.95" customHeight="1">
      <c r="A11988" s="14"/>
      <c r="B11988" s="14"/>
      <c r="C11988" s="14"/>
      <c r="D11988" s="14"/>
      <c r="E11988" s="14"/>
      <c r="F11988" s="14"/>
      <c r="G11988" s="14"/>
      <c r="H11988" s="14"/>
      <c r="I11988" s="15"/>
      <c r="J11988" s="14"/>
      <c r="K11988" s="15"/>
      <c r="L11988" s="14"/>
      <c r="M11988" s="17"/>
    </row>
    <row r="11989" spans="1:13" ht="24.95" customHeight="1">
      <c r="A11989" s="14"/>
      <c r="B11989" s="14"/>
      <c r="C11989" s="14"/>
      <c r="D11989" s="14"/>
      <c r="E11989" s="14"/>
      <c r="F11989" s="14"/>
      <c r="G11989" s="14"/>
      <c r="H11989" s="14"/>
      <c r="I11989" s="15"/>
      <c r="J11989" s="14"/>
      <c r="K11989" s="15"/>
      <c r="L11989" s="14"/>
      <c r="M11989" s="17"/>
    </row>
    <row r="11990" spans="1:13" ht="24.95" customHeight="1">
      <c r="A11990" s="14"/>
      <c r="B11990" s="14"/>
      <c r="C11990" s="14"/>
      <c r="D11990" s="14"/>
      <c r="E11990" s="14"/>
      <c r="F11990" s="14"/>
      <c r="G11990" s="14"/>
      <c r="H11990" s="14"/>
      <c r="I11990" s="15"/>
      <c r="J11990" s="14"/>
      <c r="K11990" s="15"/>
      <c r="L11990" s="14"/>
      <c r="M11990" s="17"/>
    </row>
    <row r="11991" spans="1:13" ht="24.95" customHeight="1">
      <c r="A11991" s="14"/>
      <c r="B11991" s="14"/>
      <c r="C11991" s="14"/>
      <c r="D11991" s="14"/>
      <c r="E11991" s="14"/>
      <c r="F11991" s="14"/>
      <c r="G11991" s="14"/>
      <c r="H11991" s="14"/>
      <c r="I11991" s="15"/>
      <c r="J11991" s="14"/>
      <c r="K11991" s="15"/>
      <c r="L11991" s="14"/>
      <c r="M11991" s="17"/>
    </row>
    <row r="11992" spans="1:13" ht="24.95" customHeight="1">
      <c r="A11992" s="14"/>
      <c r="B11992" s="14"/>
      <c r="C11992" s="14"/>
      <c r="D11992" s="14"/>
      <c r="E11992" s="14"/>
      <c r="F11992" s="14"/>
      <c r="G11992" s="14"/>
      <c r="H11992" s="14"/>
      <c r="I11992" s="15"/>
      <c r="J11992" s="14"/>
      <c r="K11992" s="15"/>
      <c r="L11992" s="14"/>
      <c r="M11992" s="17"/>
    </row>
    <row r="11993" spans="1:13" ht="24.95" customHeight="1">
      <c r="A11993" s="14"/>
      <c r="B11993" s="14"/>
      <c r="C11993" s="14"/>
      <c r="D11993" s="14"/>
      <c r="E11993" s="14"/>
      <c r="F11993" s="14"/>
      <c r="G11993" s="14"/>
      <c r="H11993" s="14"/>
      <c r="I11993" s="15"/>
      <c r="J11993" s="14"/>
      <c r="K11993" s="15"/>
      <c r="L11993" s="14"/>
      <c r="M11993" s="17"/>
    </row>
    <row r="11994" spans="1:13" ht="24.95" customHeight="1">
      <c r="A11994" s="14"/>
      <c r="B11994" s="14"/>
      <c r="C11994" s="14"/>
      <c r="D11994" s="14"/>
      <c r="E11994" s="14"/>
      <c r="F11994" s="14"/>
      <c r="G11994" s="14"/>
      <c r="H11994" s="14"/>
      <c r="I11994" s="15"/>
      <c r="J11994" s="14"/>
      <c r="K11994" s="15"/>
      <c r="L11994" s="14"/>
      <c r="M11994" s="17"/>
    </row>
    <row r="11995" spans="1:13" ht="24.95" customHeight="1">
      <c r="A11995" s="14"/>
      <c r="B11995" s="14"/>
      <c r="C11995" s="14"/>
      <c r="D11995" s="14"/>
      <c r="E11995" s="14"/>
      <c r="F11995" s="14"/>
      <c r="G11995" s="14"/>
      <c r="H11995" s="14"/>
      <c r="I11995" s="15"/>
      <c r="J11995" s="14"/>
      <c r="K11995" s="15"/>
      <c r="L11995" s="14"/>
      <c r="M11995" s="17"/>
    </row>
    <row r="11996" spans="1:13" ht="24.95" customHeight="1">
      <c r="A11996" s="14"/>
      <c r="B11996" s="14"/>
      <c r="C11996" s="14"/>
      <c r="D11996" s="14"/>
      <c r="E11996" s="14"/>
      <c r="F11996" s="14"/>
      <c r="G11996" s="14"/>
      <c r="H11996" s="14"/>
      <c r="I11996" s="15"/>
      <c r="J11996" s="14"/>
      <c r="K11996" s="15"/>
      <c r="L11996" s="14"/>
      <c r="M11996" s="17"/>
    </row>
    <row r="11997" spans="1:13" ht="24.95" customHeight="1">
      <c r="A11997" s="14"/>
      <c r="B11997" s="14"/>
      <c r="C11997" s="14"/>
      <c r="D11997" s="14"/>
      <c r="E11997" s="14"/>
      <c r="F11997" s="14"/>
      <c r="G11997" s="14"/>
      <c r="H11997" s="14"/>
      <c r="I11997" s="15"/>
      <c r="J11997" s="14"/>
      <c r="K11997" s="15"/>
      <c r="L11997" s="14"/>
      <c r="M11997" s="17"/>
    </row>
    <row r="11998" spans="1:13" ht="24.95" customHeight="1">
      <c r="A11998" s="14"/>
      <c r="B11998" s="14"/>
      <c r="C11998" s="14"/>
      <c r="D11998" s="14"/>
      <c r="E11998" s="14"/>
      <c r="F11998" s="14"/>
      <c r="G11998" s="14"/>
      <c r="H11998" s="14"/>
      <c r="I11998" s="15"/>
      <c r="J11998" s="14"/>
      <c r="K11998" s="15"/>
      <c r="L11998" s="14"/>
      <c r="M11998" s="17"/>
    </row>
    <row r="11999" spans="1:13" ht="24.95" customHeight="1">
      <c r="A11999" s="14"/>
      <c r="B11999" s="14"/>
      <c r="C11999" s="14"/>
      <c r="D11999" s="14"/>
      <c r="E11999" s="14"/>
      <c r="F11999" s="14"/>
      <c r="G11999" s="14"/>
      <c r="H11999" s="14"/>
      <c r="I11999" s="15"/>
      <c r="J11999" s="14"/>
      <c r="K11999" s="15"/>
      <c r="L11999" s="14"/>
      <c r="M11999" s="17"/>
    </row>
    <row r="12000" spans="1:13" ht="24.95" customHeight="1">
      <c r="A12000" s="14"/>
      <c r="B12000" s="14"/>
      <c r="C12000" s="14"/>
      <c r="D12000" s="14"/>
      <c r="E12000" s="14"/>
      <c r="F12000" s="14"/>
      <c r="G12000" s="14"/>
      <c r="H12000" s="14"/>
      <c r="I12000" s="15"/>
      <c r="J12000" s="14"/>
      <c r="K12000" s="15"/>
      <c r="L12000" s="14"/>
      <c r="M12000" s="17"/>
    </row>
    <row r="12001" spans="1:13" ht="24.95" customHeight="1">
      <c r="A12001" s="14"/>
      <c r="B12001" s="14"/>
      <c r="C12001" s="14"/>
      <c r="D12001" s="14"/>
      <c r="E12001" s="14"/>
      <c r="F12001" s="14"/>
      <c r="G12001" s="14"/>
      <c r="H12001" s="14"/>
      <c r="I12001" s="15"/>
      <c r="J12001" s="14"/>
      <c r="K12001" s="15"/>
      <c r="L12001" s="14"/>
      <c r="M12001" s="17"/>
    </row>
    <row r="12002" spans="1:13" ht="24.95" customHeight="1">
      <c r="A12002" s="14"/>
      <c r="B12002" s="14"/>
      <c r="C12002" s="14"/>
      <c r="D12002" s="14"/>
      <c r="E12002" s="14"/>
      <c r="F12002" s="14"/>
      <c r="G12002" s="14"/>
      <c r="H12002" s="14"/>
      <c r="I12002" s="15"/>
      <c r="J12002" s="14"/>
      <c r="K12002" s="15"/>
      <c r="L12002" s="14"/>
      <c r="M12002" s="17"/>
    </row>
    <row r="12003" spans="1:13" ht="24.95" customHeight="1">
      <c r="A12003" s="14"/>
      <c r="B12003" s="14"/>
      <c r="C12003" s="14"/>
      <c r="D12003" s="14"/>
      <c r="E12003" s="14"/>
      <c r="F12003" s="14"/>
      <c r="G12003" s="14"/>
      <c r="H12003" s="14"/>
      <c r="I12003" s="15"/>
      <c r="J12003" s="14"/>
      <c r="K12003" s="15"/>
      <c r="L12003" s="14"/>
      <c r="M12003" s="17"/>
    </row>
    <row r="12004" spans="1:13" ht="24.95" customHeight="1">
      <c r="A12004" s="14"/>
      <c r="B12004" s="14"/>
      <c r="C12004" s="14"/>
      <c r="D12004" s="14"/>
      <c r="E12004" s="14"/>
      <c r="F12004" s="14"/>
      <c r="G12004" s="14"/>
      <c r="H12004" s="14"/>
      <c r="I12004" s="15"/>
      <c r="J12004" s="14"/>
      <c r="K12004" s="15"/>
      <c r="L12004" s="14"/>
      <c r="M12004" s="17"/>
    </row>
    <row r="12005" spans="1:13" ht="24.95" customHeight="1">
      <c r="A12005" s="14"/>
      <c r="B12005" s="14"/>
      <c r="C12005" s="14"/>
      <c r="D12005" s="14"/>
      <c r="E12005" s="14"/>
      <c r="F12005" s="14"/>
      <c r="G12005" s="14"/>
      <c r="H12005" s="14"/>
      <c r="I12005" s="15"/>
      <c r="J12005" s="14"/>
      <c r="K12005" s="15"/>
      <c r="L12005" s="14"/>
      <c r="M12005" s="17"/>
    </row>
    <row r="12006" spans="1:13" ht="24.95" customHeight="1">
      <c r="A12006" s="14"/>
      <c r="B12006" s="14"/>
      <c r="C12006" s="14"/>
      <c r="D12006" s="14"/>
      <c r="E12006" s="14"/>
      <c r="F12006" s="14"/>
      <c r="G12006" s="14"/>
      <c r="H12006" s="14"/>
      <c r="I12006" s="15"/>
      <c r="J12006" s="14"/>
      <c r="K12006" s="15"/>
      <c r="L12006" s="14"/>
      <c r="M12006" s="17"/>
    </row>
    <row r="12007" spans="1:13" ht="24.95" customHeight="1">
      <c r="A12007" s="14"/>
      <c r="B12007" s="14"/>
      <c r="C12007" s="14"/>
      <c r="D12007" s="14"/>
      <c r="E12007" s="14"/>
      <c r="F12007" s="14"/>
      <c r="G12007" s="14"/>
      <c r="H12007" s="14"/>
      <c r="I12007" s="15"/>
      <c r="J12007" s="14"/>
      <c r="K12007" s="15"/>
      <c r="L12007" s="14"/>
      <c r="M12007" s="17"/>
    </row>
    <row r="12008" spans="1:13" ht="24.95" customHeight="1">
      <c r="A12008" s="14"/>
      <c r="B12008" s="14"/>
      <c r="C12008" s="14"/>
      <c r="D12008" s="14"/>
      <c r="E12008" s="14"/>
      <c r="F12008" s="14"/>
      <c r="G12008" s="14"/>
      <c r="H12008" s="14"/>
      <c r="I12008" s="15"/>
      <c r="J12008" s="14"/>
      <c r="K12008" s="15"/>
      <c r="L12008" s="14"/>
      <c r="M12008" s="17"/>
    </row>
    <row r="12009" spans="1:13" ht="24.95" customHeight="1">
      <c r="A12009" s="14"/>
      <c r="B12009" s="14"/>
      <c r="C12009" s="14"/>
      <c r="D12009" s="14"/>
      <c r="E12009" s="14"/>
      <c r="F12009" s="14"/>
      <c r="G12009" s="14"/>
      <c r="H12009" s="14"/>
      <c r="I12009" s="15"/>
      <c r="J12009" s="14"/>
      <c r="K12009" s="15"/>
      <c r="L12009" s="14"/>
      <c r="M12009" s="17"/>
    </row>
    <row r="12010" spans="1:13" ht="24.95" customHeight="1">
      <c r="A12010" s="14"/>
      <c r="B12010" s="14"/>
      <c r="C12010" s="14"/>
      <c r="D12010" s="14"/>
      <c r="E12010" s="14"/>
      <c r="F12010" s="14"/>
      <c r="G12010" s="14"/>
      <c r="H12010" s="14"/>
      <c r="I12010" s="15"/>
      <c r="J12010" s="14"/>
      <c r="K12010" s="15"/>
      <c r="L12010" s="14"/>
      <c r="M12010" s="17"/>
    </row>
    <row r="12011" spans="1:13" ht="24.95" customHeight="1">
      <c r="A12011" s="14"/>
      <c r="B12011" s="14"/>
      <c r="C12011" s="14"/>
      <c r="D12011" s="14"/>
      <c r="E12011" s="14"/>
      <c r="F12011" s="14"/>
      <c r="G12011" s="14"/>
      <c r="H12011" s="14"/>
      <c r="I12011" s="15"/>
      <c r="J12011" s="14"/>
      <c r="K12011" s="15"/>
      <c r="L12011" s="14"/>
      <c r="M12011" s="17"/>
    </row>
    <row r="12012" spans="1:13" ht="24.95" customHeight="1">
      <c r="B12012" s="14"/>
      <c r="C12012" s="14"/>
      <c r="D12012" s="14"/>
      <c r="E12012" s="14"/>
      <c r="F12012" s="14"/>
      <c r="G12012" s="14"/>
      <c r="H12012" s="14"/>
      <c r="I12012" s="15"/>
      <c r="J12012" s="14"/>
      <c r="K12012" s="15"/>
      <c r="L12012" s="14"/>
      <c r="M12012" s="17"/>
    </row>
    <row r="12013" spans="1:13" ht="24.95" customHeight="1">
      <c r="B12013" s="14"/>
      <c r="C12013" s="14"/>
      <c r="D12013" s="14"/>
      <c r="E12013" s="14"/>
      <c r="F12013" s="14"/>
      <c r="G12013" s="14"/>
      <c r="H12013" s="14"/>
      <c r="I12013" s="15"/>
      <c r="J12013" s="14"/>
      <c r="K12013" s="15"/>
      <c r="L12013" s="14"/>
      <c r="M12013" s="17"/>
    </row>
    <row r="12014" spans="1:13" ht="24.95" customHeight="1">
      <c r="B12014" s="14"/>
      <c r="C12014" s="14"/>
      <c r="D12014" s="14"/>
      <c r="E12014" s="14"/>
      <c r="F12014" s="14"/>
      <c r="G12014" s="14"/>
      <c r="H12014" s="14"/>
      <c r="I12014" s="15"/>
      <c r="J12014" s="14"/>
      <c r="K12014" s="15"/>
      <c r="L12014" s="14"/>
      <c r="M12014" s="17"/>
    </row>
    <row r="12015" spans="1:13" ht="24.95" customHeight="1">
      <c r="B12015" s="8"/>
      <c r="C12015" s="8"/>
      <c r="D12015" s="8"/>
      <c r="E12015" s="8"/>
      <c r="F12015" s="8"/>
      <c r="G12015" s="8"/>
      <c r="H12015" s="8"/>
      <c r="I12015" s="8"/>
      <c r="J12015" s="8"/>
      <c r="K12015" s="8"/>
      <c r="L12015" s="8"/>
      <c r="M12015" s="8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614" xr:uid="{00000000-0009-0000-0000-000003000000}">
    <sortState xmlns:xlrd2="http://schemas.microsoft.com/office/spreadsheetml/2017/richdata2" ref="A5:Q614">
      <sortCondition ref="L4:L614"/>
    </sortState>
  </autoFilter>
  <mergeCells count="1">
    <mergeCell ref="B2:Q2"/>
  </mergeCells>
  <conditionalFormatting sqref="A5:A614">
    <cfRule type="duplicateValues" dxfId="0" priority="1813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P9656"/>
  <sheetViews>
    <sheetView topLeftCell="G1" zoomScale="85" zoomScaleNormal="85" workbookViewId="0">
      <selection activeCell="K679" sqref="K679"/>
    </sheetView>
  </sheetViews>
  <sheetFormatPr defaultRowHeight="24.95" customHeight="1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>
      <c r="C2" s="94" t="s">
        <v>469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24.95" customHeight="1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>
      <c r="A4" s="1" t="s">
        <v>437</v>
      </c>
      <c r="B4" s="1" t="s">
        <v>438</v>
      </c>
      <c r="C4" s="1" t="s">
        <v>440</v>
      </c>
      <c r="D4" s="1" t="s">
        <v>441</v>
      </c>
      <c r="E4" s="1" t="s">
        <v>443</v>
      </c>
      <c r="F4" s="1" t="s">
        <v>444</v>
      </c>
      <c r="G4" s="1" t="s">
        <v>446</v>
      </c>
      <c r="H4" s="1" t="s">
        <v>53</v>
      </c>
      <c r="I4" s="1" t="s">
        <v>0</v>
      </c>
      <c r="J4" s="1" t="s">
        <v>470</v>
      </c>
      <c r="K4" s="1" t="s">
        <v>471</v>
      </c>
      <c r="L4" s="1" t="s">
        <v>472</v>
      </c>
      <c r="M4" s="1" t="s">
        <v>473</v>
      </c>
      <c r="N4" s="1" t="s">
        <v>474</v>
      </c>
      <c r="O4" s="1" t="s">
        <v>475</v>
      </c>
      <c r="P4" s="1" t="s">
        <v>476</v>
      </c>
    </row>
    <row r="5" spans="1:16" ht="24.95" hidden="1" customHeight="1">
      <c r="A5" s="21" t="str">
        <f t="shared" ref="A5:A68" si="0">C5&amp;"|"&amp;D5&amp;"|"&amp;E5&amp;"|"&amp;F5&amp;"|"&amp;G5&amp;"|"&amp;I5&amp;"|"&amp;N5+O5-P5</f>
        <v>1441|1440005|3|2025|66455593000199|5214|89153,25</v>
      </c>
      <c r="B5" s="21" t="str">
        <f t="shared" ref="B5:B68" si="1">C5&amp;"|"&amp;D5&amp;"|"&amp;E5&amp;"|"&amp;F5&amp;"|"&amp;L5</f>
        <v>1441|1440005|3|2025|21</v>
      </c>
      <c r="C5" s="14">
        <v>1441</v>
      </c>
      <c r="D5" s="14">
        <v>1440005</v>
      </c>
      <c r="E5" s="14">
        <v>3</v>
      </c>
      <c r="F5" s="14">
        <v>2025</v>
      </c>
      <c r="G5" s="14">
        <v>66455593000199</v>
      </c>
      <c r="H5" s="15" t="s">
        <v>373</v>
      </c>
      <c r="I5" s="14">
        <v>5214</v>
      </c>
      <c r="J5" s="14" t="s">
        <v>477</v>
      </c>
      <c r="K5" s="16">
        <v>46055</v>
      </c>
      <c r="L5" s="14">
        <v>21</v>
      </c>
      <c r="M5" s="34">
        <f>N5+O5</f>
        <v>89153.25</v>
      </c>
      <c r="N5" s="17">
        <v>88083.41</v>
      </c>
      <c r="O5" s="17">
        <v>1069.8399999999999</v>
      </c>
      <c r="P5" s="3">
        <v>0</v>
      </c>
    </row>
    <row r="6" spans="1:16" ht="24.95" hidden="1" customHeight="1">
      <c r="A6" s="21" t="str">
        <f t="shared" si="0"/>
        <v>1441|1440005|12|2026|26759927000101|3017|135680</v>
      </c>
      <c r="B6" s="21" t="str">
        <f t="shared" si="1"/>
        <v>1441|1440005|12|2026|23</v>
      </c>
      <c r="C6" s="14">
        <v>1441</v>
      </c>
      <c r="D6" s="14">
        <v>1440005</v>
      </c>
      <c r="E6" s="14">
        <v>12</v>
      </c>
      <c r="F6" s="14">
        <v>2026</v>
      </c>
      <c r="G6" s="14">
        <v>26759927000101</v>
      </c>
      <c r="H6" s="15" t="s">
        <v>478</v>
      </c>
      <c r="I6" s="14">
        <v>3017</v>
      </c>
      <c r="J6" s="14" t="s">
        <v>5</v>
      </c>
      <c r="K6" s="16">
        <v>46057</v>
      </c>
      <c r="L6" s="14">
        <v>23</v>
      </c>
      <c r="M6" s="34">
        <f t="shared" ref="M6:M69" si="2">N6+O6</f>
        <v>135680</v>
      </c>
      <c r="N6" s="17">
        <v>135680</v>
      </c>
      <c r="O6" s="17">
        <v>0</v>
      </c>
      <c r="P6" s="3">
        <v>0</v>
      </c>
    </row>
    <row r="7" spans="1:16" ht="24.95" hidden="1" customHeight="1">
      <c r="A7" s="21" t="str">
        <f t="shared" si="0"/>
        <v>1441|1440005|21|2025|29126669000106|3010|752</v>
      </c>
      <c r="B7" s="21" t="str">
        <f t="shared" si="1"/>
        <v>1441|1440005|21|2025|18</v>
      </c>
      <c r="C7" s="14">
        <v>1441</v>
      </c>
      <c r="D7" s="14">
        <v>1440005</v>
      </c>
      <c r="E7" s="14">
        <v>21</v>
      </c>
      <c r="F7" s="14">
        <v>2025</v>
      </c>
      <c r="G7" s="14">
        <v>29126669000106</v>
      </c>
      <c r="H7" s="15" t="s">
        <v>413</v>
      </c>
      <c r="I7" s="14">
        <v>3010</v>
      </c>
      <c r="J7" s="14" t="s">
        <v>5</v>
      </c>
      <c r="K7" s="16">
        <v>46052</v>
      </c>
      <c r="L7" s="14">
        <v>18</v>
      </c>
      <c r="M7" s="34">
        <f t="shared" si="2"/>
        <v>752</v>
      </c>
      <c r="N7" s="17">
        <v>752</v>
      </c>
      <c r="O7" s="17">
        <v>0</v>
      </c>
      <c r="P7" s="3">
        <v>0</v>
      </c>
    </row>
    <row r="8" spans="1:16" ht="24.95" hidden="1" customHeight="1">
      <c r="A8" s="21" t="str">
        <f t="shared" si="0"/>
        <v>1441|1440005|23|2025|19994997000170|3003|1555,4</v>
      </c>
      <c r="B8" s="21" t="str">
        <f t="shared" si="1"/>
        <v>1441|1440005|23|2025|6</v>
      </c>
      <c r="C8" s="14">
        <v>1441</v>
      </c>
      <c r="D8" s="14">
        <v>1440005</v>
      </c>
      <c r="E8" s="14">
        <v>23</v>
      </c>
      <c r="F8" s="14">
        <v>2025</v>
      </c>
      <c r="G8" s="14">
        <v>19994997000170</v>
      </c>
      <c r="H8" s="15" t="s">
        <v>105</v>
      </c>
      <c r="I8" s="14">
        <v>3003</v>
      </c>
      <c r="J8" s="14" t="s">
        <v>5</v>
      </c>
      <c r="K8" s="16">
        <v>46037</v>
      </c>
      <c r="L8" s="14">
        <v>6</v>
      </c>
      <c r="M8" s="34">
        <f t="shared" si="2"/>
        <v>1555.4</v>
      </c>
      <c r="N8" s="17">
        <v>1555.4</v>
      </c>
      <c r="O8" s="17">
        <v>0</v>
      </c>
      <c r="P8" s="3">
        <v>0</v>
      </c>
    </row>
    <row r="9" spans="1:16" ht="24.95" hidden="1" customHeight="1">
      <c r="A9" s="21" t="str">
        <f t="shared" si="0"/>
        <v>1441|1440005|26|2025|15807911000100|3017|7500</v>
      </c>
      <c r="B9" s="21" t="str">
        <f t="shared" si="1"/>
        <v>1441|1440005|26|2025|1</v>
      </c>
      <c r="C9" s="14">
        <v>1441</v>
      </c>
      <c r="D9" s="14">
        <v>1440005</v>
      </c>
      <c r="E9" s="14">
        <v>26</v>
      </c>
      <c r="F9" s="14">
        <v>2025</v>
      </c>
      <c r="G9" s="14">
        <v>15807911000100</v>
      </c>
      <c r="H9" s="15" t="s">
        <v>458</v>
      </c>
      <c r="I9" s="14">
        <v>3017</v>
      </c>
      <c r="J9" s="14" t="s">
        <v>5</v>
      </c>
      <c r="K9" s="16">
        <v>46034</v>
      </c>
      <c r="L9" s="14">
        <v>1</v>
      </c>
      <c r="M9" s="34">
        <f t="shared" si="2"/>
        <v>7500</v>
      </c>
      <c r="N9" s="17">
        <v>7410</v>
      </c>
      <c r="O9" s="17">
        <v>90</v>
      </c>
      <c r="P9" s="3">
        <v>0</v>
      </c>
    </row>
    <row r="10" spans="1:16" ht="24.95" hidden="1" customHeight="1">
      <c r="A10" s="21" t="str">
        <f t="shared" si="0"/>
        <v>1441|1440005|44|2025|13743953000191|3008|2652,92</v>
      </c>
      <c r="B10" s="21" t="str">
        <f t="shared" si="1"/>
        <v>1441|1440005|44|2025|24</v>
      </c>
      <c r="C10" s="14">
        <v>1441</v>
      </c>
      <c r="D10" s="14">
        <v>1440005</v>
      </c>
      <c r="E10" s="14">
        <v>44</v>
      </c>
      <c r="F10" s="14">
        <v>2025</v>
      </c>
      <c r="G10" s="14">
        <v>13743953000191</v>
      </c>
      <c r="H10" s="15" t="s">
        <v>479</v>
      </c>
      <c r="I10" s="14">
        <v>3008</v>
      </c>
      <c r="J10" s="14" t="s">
        <v>5</v>
      </c>
      <c r="K10" s="16">
        <v>46057</v>
      </c>
      <c r="L10" s="14">
        <v>24</v>
      </c>
      <c r="M10" s="34">
        <f t="shared" si="2"/>
        <v>2652.92</v>
      </c>
      <c r="N10" s="17">
        <v>2652.92</v>
      </c>
      <c r="O10" s="17">
        <v>0</v>
      </c>
      <c r="P10" s="3">
        <v>0</v>
      </c>
    </row>
    <row r="11" spans="1:16" ht="24.95" hidden="1" customHeight="1">
      <c r="A11" s="21" t="str">
        <f t="shared" si="0"/>
        <v>1441|1440005|81|2025|29332265000179|3017|1419,75</v>
      </c>
      <c r="B11" s="21" t="str">
        <f t="shared" si="1"/>
        <v>1441|1440005|81|2025|3</v>
      </c>
      <c r="C11" s="14">
        <v>1441</v>
      </c>
      <c r="D11" s="14">
        <v>1440005</v>
      </c>
      <c r="E11" s="14">
        <v>81</v>
      </c>
      <c r="F11" s="14">
        <v>2025</v>
      </c>
      <c r="G11" s="14">
        <v>29332265000179</v>
      </c>
      <c r="H11" s="15" t="s">
        <v>108</v>
      </c>
      <c r="I11" s="14">
        <v>3017</v>
      </c>
      <c r="J11" s="14" t="s">
        <v>5</v>
      </c>
      <c r="K11" s="16">
        <v>46036</v>
      </c>
      <c r="L11" s="14">
        <v>3</v>
      </c>
      <c r="M11" s="34">
        <f t="shared" si="2"/>
        <v>1419.75</v>
      </c>
      <c r="N11" s="17">
        <v>1419.75</v>
      </c>
      <c r="O11" s="17">
        <v>0</v>
      </c>
      <c r="P11" s="3">
        <v>0</v>
      </c>
    </row>
    <row r="12" spans="1:16" ht="24.95" hidden="1" customHeight="1">
      <c r="A12" s="21" t="str">
        <f t="shared" si="0"/>
        <v>1441|1440005|89|2025|17138140000123|3008|41400</v>
      </c>
      <c r="B12" s="21" t="str">
        <f t="shared" si="1"/>
        <v>1441|1440005|89|2025|7</v>
      </c>
      <c r="C12" s="14">
        <v>1441</v>
      </c>
      <c r="D12" s="14">
        <v>1440005</v>
      </c>
      <c r="E12" s="14">
        <v>89</v>
      </c>
      <c r="F12" s="14">
        <v>2025</v>
      </c>
      <c r="G12" s="14">
        <v>17138140000123</v>
      </c>
      <c r="H12" s="15" t="s">
        <v>355</v>
      </c>
      <c r="I12" s="14">
        <v>3008</v>
      </c>
      <c r="J12" s="14" t="s">
        <v>5</v>
      </c>
      <c r="K12" s="16">
        <v>46042</v>
      </c>
      <c r="L12" s="14">
        <v>7</v>
      </c>
      <c r="M12" s="34">
        <f t="shared" si="2"/>
        <v>41400</v>
      </c>
      <c r="N12" s="17">
        <v>41400</v>
      </c>
      <c r="O12" s="17">
        <v>0</v>
      </c>
      <c r="P12" s="3">
        <v>0</v>
      </c>
    </row>
    <row r="13" spans="1:16" ht="24.95" hidden="1" customHeight="1">
      <c r="A13" s="21" t="str">
        <f t="shared" si="0"/>
        <v>1441|1440005|101|2025|27386559000158|3008|1559</v>
      </c>
      <c r="B13" s="21" t="str">
        <f t="shared" si="1"/>
        <v>1441|1440005|101|2025|22</v>
      </c>
      <c r="C13" s="14">
        <v>1441</v>
      </c>
      <c r="D13" s="14">
        <v>1440005</v>
      </c>
      <c r="E13" s="14">
        <v>101</v>
      </c>
      <c r="F13" s="14">
        <v>2025</v>
      </c>
      <c r="G13" s="14">
        <v>27386559000158</v>
      </c>
      <c r="H13" s="15" t="s">
        <v>480</v>
      </c>
      <c r="I13" s="14">
        <v>3008</v>
      </c>
      <c r="J13" s="14" t="s">
        <v>5</v>
      </c>
      <c r="K13" s="16">
        <v>46056</v>
      </c>
      <c r="L13" s="14">
        <v>22</v>
      </c>
      <c r="M13" s="34">
        <f t="shared" si="2"/>
        <v>1559</v>
      </c>
      <c r="N13" s="17">
        <v>1559</v>
      </c>
      <c r="O13" s="17">
        <v>0</v>
      </c>
      <c r="P13" s="3">
        <v>0</v>
      </c>
    </row>
    <row r="14" spans="1:16" ht="24.95" hidden="1" customHeight="1">
      <c r="A14" s="21" t="str">
        <f t="shared" si="0"/>
        <v>1441|1440005|130|2025|7789113000167|5207|373302</v>
      </c>
      <c r="B14" s="21" t="str">
        <f t="shared" si="1"/>
        <v>1441|1440005|130|2025|15</v>
      </c>
      <c r="C14" s="14">
        <v>1441</v>
      </c>
      <c r="D14" s="14">
        <v>1440005</v>
      </c>
      <c r="E14" s="14">
        <v>130</v>
      </c>
      <c r="F14" s="14">
        <v>2025</v>
      </c>
      <c r="G14" s="14">
        <v>7789113000167</v>
      </c>
      <c r="H14" s="15" t="s">
        <v>229</v>
      </c>
      <c r="I14" s="14">
        <v>5207</v>
      </c>
      <c r="J14" s="14" t="s">
        <v>477</v>
      </c>
      <c r="K14" s="16">
        <v>46051</v>
      </c>
      <c r="L14" s="14">
        <v>15</v>
      </c>
      <c r="M14" s="34">
        <f t="shared" si="2"/>
        <v>373302</v>
      </c>
      <c r="N14" s="17">
        <v>368822.37</v>
      </c>
      <c r="O14" s="17">
        <v>4479.63</v>
      </c>
      <c r="P14" s="3">
        <v>0</v>
      </c>
    </row>
    <row r="15" spans="1:16" ht="24.95" hidden="1" customHeight="1">
      <c r="A15" s="21" t="str">
        <f t="shared" si="0"/>
        <v>1441|1440005|139|2025|14234924000167|3099|5818,48</v>
      </c>
      <c r="B15" s="21" t="str">
        <f t="shared" si="1"/>
        <v>1441|1440005|139|2025|14</v>
      </c>
      <c r="C15" s="14">
        <v>1441</v>
      </c>
      <c r="D15" s="14">
        <v>1440005</v>
      </c>
      <c r="E15" s="14">
        <v>139</v>
      </c>
      <c r="F15" s="14">
        <v>2025</v>
      </c>
      <c r="G15" s="14">
        <v>14234924000167</v>
      </c>
      <c r="H15" s="15" t="s">
        <v>356</v>
      </c>
      <c r="I15" s="14">
        <v>3099</v>
      </c>
      <c r="J15" s="14" t="s">
        <v>5</v>
      </c>
      <c r="K15" s="16">
        <v>46050</v>
      </c>
      <c r="L15" s="14">
        <v>14</v>
      </c>
      <c r="M15" s="34">
        <f t="shared" si="2"/>
        <v>5818.48</v>
      </c>
      <c r="N15" s="17">
        <v>5818.48</v>
      </c>
      <c r="O15" s="17">
        <v>0</v>
      </c>
      <c r="P15" s="3">
        <v>0</v>
      </c>
    </row>
    <row r="16" spans="1:16" ht="24.95" hidden="1" customHeight="1">
      <c r="A16" s="21" t="str">
        <f t="shared" si="0"/>
        <v>1441|1440005|140|2025|14234924000167|3022|606,34</v>
      </c>
      <c r="B16" s="21" t="str">
        <f t="shared" si="1"/>
        <v>1441|1440005|140|2025|11</v>
      </c>
      <c r="C16" s="14">
        <v>1441</v>
      </c>
      <c r="D16" s="14">
        <v>1440005</v>
      </c>
      <c r="E16" s="14">
        <v>140</v>
      </c>
      <c r="F16" s="14">
        <v>2025</v>
      </c>
      <c r="G16" s="14">
        <v>14234924000167</v>
      </c>
      <c r="H16" s="15" t="s">
        <v>356</v>
      </c>
      <c r="I16" s="14">
        <v>3022</v>
      </c>
      <c r="J16" s="14" t="s">
        <v>5</v>
      </c>
      <c r="K16" s="16">
        <v>46042</v>
      </c>
      <c r="L16" s="14">
        <v>11</v>
      </c>
      <c r="M16" s="34">
        <f t="shared" si="2"/>
        <v>606.34</v>
      </c>
      <c r="N16" s="17">
        <v>606.34</v>
      </c>
      <c r="O16" s="17">
        <v>0</v>
      </c>
      <c r="P16" s="3">
        <v>0</v>
      </c>
    </row>
    <row r="17" spans="1:16" ht="24.95" hidden="1" customHeight="1">
      <c r="A17" s="21" t="str">
        <f t="shared" si="0"/>
        <v>1441|1440005|141|2025|14234924000167|3005|20533,79</v>
      </c>
      <c r="B17" s="21" t="str">
        <f t="shared" si="1"/>
        <v>1441|1440005|141|2025|12</v>
      </c>
      <c r="C17" s="14">
        <v>1441</v>
      </c>
      <c r="D17" s="14">
        <v>1440005</v>
      </c>
      <c r="E17" s="14">
        <v>141</v>
      </c>
      <c r="F17" s="14">
        <v>2025</v>
      </c>
      <c r="G17" s="14">
        <v>14234924000167</v>
      </c>
      <c r="H17" s="15" t="s">
        <v>356</v>
      </c>
      <c r="I17" s="14">
        <v>3005</v>
      </c>
      <c r="J17" s="14" t="s">
        <v>5</v>
      </c>
      <c r="K17" s="16">
        <v>46043</v>
      </c>
      <c r="L17" s="14">
        <v>12</v>
      </c>
      <c r="M17" s="34">
        <f t="shared" si="2"/>
        <v>20533.79</v>
      </c>
      <c r="N17" s="17">
        <v>20533.79</v>
      </c>
      <c r="O17" s="17">
        <v>0</v>
      </c>
      <c r="P17" s="3">
        <v>0</v>
      </c>
    </row>
    <row r="18" spans="1:16" ht="24.95" hidden="1" customHeight="1">
      <c r="A18" s="21" t="str">
        <f t="shared" si="0"/>
        <v>1441|1440005|142|2025|14234924000167|3001|1041,34</v>
      </c>
      <c r="B18" s="21" t="str">
        <f t="shared" si="1"/>
        <v>1441|1440005|142|2025|13</v>
      </c>
      <c r="C18" s="14">
        <v>1441</v>
      </c>
      <c r="D18" s="14">
        <v>1440005</v>
      </c>
      <c r="E18" s="14">
        <v>142</v>
      </c>
      <c r="F18" s="14">
        <v>2025</v>
      </c>
      <c r="G18" s="14">
        <v>14234924000167</v>
      </c>
      <c r="H18" s="15" t="s">
        <v>356</v>
      </c>
      <c r="I18" s="14">
        <v>3001</v>
      </c>
      <c r="J18" s="14" t="s">
        <v>5</v>
      </c>
      <c r="K18" s="16">
        <v>46043</v>
      </c>
      <c r="L18" s="14">
        <v>13</v>
      </c>
      <c r="M18" s="34">
        <f t="shared" si="2"/>
        <v>1041.3399999999999</v>
      </c>
      <c r="N18" s="17">
        <v>1041.3399999999999</v>
      </c>
      <c r="O18" s="17">
        <v>0</v>
      </c>
      <c r="P18" s="3">
        <v>0</v>
      </c>
    </row>
    <row r="19" spans="1:16" ht="24.95" hidden="1" customHeight="1">
      <c r="A19" s="21" t="str">
        <f t="shared" si="0"/>
        <v>1441|1440005|145|2025|21641059000139|5225|20137</v>
      </c>
      <c r="B19" s="21" t="str">
        <f t="shared" si="1"/>
        <v>1441|1440005|145|2025|4</v>
      </c>
      <c r="C19" s="14">
        <v>1441</v>
      </c>
      <c r="D19" s="14">
        <v>1440005</v>
      </c>
      <c r="E19" s="14">
        <v>145</v>
      </c>
      <c r="F19" s="14">
        <v>2025</v>
      </c>
      <c r="G19" s="14">
        <v>21641059000139</v>
      </c>
      <c r="H19" s="15" t="s">
        <v>111</v>
      </c>
      <c r="I19" s="14">
        <v>5225</v>
      </c>
      <c r="J19" s="14" t="s">
        <v>477</v>
      </c>
      <c r="K19" s="16">
        <v>46036</v>
      </c>
      <c r="L19" s="14">
        <v>4</v>
      </c>
      <c r="M19" s="34">
        <f t="shared" si="2"/>
        <v>20137</v>
      </c>
      <c r="N19" s="17">
        <v>19895.36</v>
      </c>
      <c r="O19" s="17">
        <v>241.64</v>
      </c>
      <c r="P19" s="3">
        <v>0</v>
      </c>
    </row>
    <row r="20" spans="1:16" ht="24.95" hidden="1" customHeight="1">
      <c r="A20" s="21" t="str">
        <f t="shared" si="0"/>
        <v>1441|1440005|146|2025|66455593000199|5214|7730</v>
      </c>
      <c r="B20" s="21" t="str">
        <f t="shared" si="1"/>
        <v>1441|1440005|146|2025|10</v>
      </c>
      <c r="C20" s="14">
        <v>1441</v>
      </c>
      <c r="D20" s="14">
        <v>1440005</v>
      </c>
      <c r="E20" s="14">
        <v>146</v>
      </c>
      <c r="F20" s="14">
        <v>2025</v>
      </c>
      <c r="G20" s="14">
        <v>66455593000199</v>
      </c>
      <c r="H20" s="15" t="s">
        <v>373</v>
      </c>
      <c r="I20" s="14">
        <v>5214</v>
      </c>
      <c r="J20" s="14" t="s">
        <v>477</v>
      </c>
      <c r="K20" s="16">
        <v>46042</v>
      </c>
      <c r="L20" s="14">
        <v>10</v>
      </c>
      <c r="M20" s="34">
        <f t="shared" si="2"/>
        <v>7730</v>
      </c>
      <c r="N20" s="17">
        <v>7637.24</v>
      </c>
      <c r="O20" s="17">
        <v>92.76</v>
      </c>
      <c r="P20" s="3">
        <v>0</v>
      </c>
    </row>
    <row r="21" spans="1:16" ht="24.95" hidden="1" customHeight="1">
      <c r="A21" s="21" t="str">
        <f t="shared" si="0"/>
        <v>1441|1440005|155|2025|43782859000102|3017|14789,24</v>
      </c>
      <c r="B21" s="21" t="str">
        <f t="shared" si="1"/>
        <v>1441|1440005|155|2025|25</v>
      </c>
      <c r="C21" s="14">
        <v>1441</v>
      </c>
      <c r="D21" s="14">
        <v>1440005</v>
      </c>
      <c r="E21" s="14">
        <v>155</v>
      </c>
      <c r="F21" s="14">
        <v>2025</v>
      </c>
      <c r="G21" s="14">
        <v>43782859000102</v>
      </c>
      <c r="H21" s="15" t="s">
        <v>481</v>
      </c>
      <c r="I21" s="14">
        <v>3017</v>
      </c>
      <c r="J21" s="14" t="s">
        <v>5</v>
      </c>
      <c r="K21" s="16">
        <v>46058</v>
      </c>
      <c r="L21" s="14">
        <v>25</v>
      </c>
      <c r="M21" s="34">
        <f t="shared" si="2"/>
        <v>14789.24</v>
      </c>
      <c r="N21" s="17">
        <v>14611.77</v>
      </c>
      <c r="O21" s="17">
        <v>177.47</v>
      </c>
      <c r="P21" s="3">
        <v>0</v>
      </c>
    </row>
    <row r="22" spans="1:16" ht="24.95" hidden="1" customHeight="1">
      <c r="A22" s="21" t="str">
        <f t="shared" si="0"/>
        <v>1441|1440005|156|2025|36079995000175|3024|15000</v>
      </c>
      <c r="B22" s="21" t="str">
        <f t="shared" si="1"/>
        <v>1441|1440005|156|2025|8</v>
      </c>
      <c r="C22" s="14">
        <v>1441</v>
      </c>
      <c r="D22" s="14">
        <v>1440005</v>
      </c>
      <c r="E22" s="14">
        <v>156</v>
      </c>
      <c r="F22" s="14">
        <v>2025</v>
      </c>
      <c r="G22" s="14">
        <v>36079995000175</v>
      </c>
      <c r="H22" s="15" t="s">
        <v>376</v>
      </c>
      <c r="I22" s="14">
        <v>3024</v>
      </c>
      <c r="J22" s="14" t="s">
        <v>5</v>
      </c>
      <c r="K22" s="16">
        <v>46042</v>
      </c>
      <c r="L22" s="14">
        <v>8</v>
      </c>
      <c r="M22" s="34">
        <f t="shared" si="2"/>
        <v>15000</v>
      </c>
      <c r="N22" s="17">
        <v>15000</v>
      </c>
      <c r="O22" s="17">
        <v>0</v>
      </c>
      <c r="P22" s="3">
        <v>0</v>
      </c>
    </row>
    <row r="23" spans="1:16" ht="24.95" hidden="1" customHeight="1">
      <c r="A23" s="21" t="str">
        <f t="shared" si="0"/>
        <v>1441|1440005|159|2025|201182000169|3008|4579</v>
      </c>
      <c r="B23" s="21" t="str">
        <f t="shared" si="1"/>
        <v>1441|1440005|159|2025|5</v>
      </c>
      <c r="C23" s="14">
        <v>1441</v>
      </c>
      <c r="D23" s="14">
        <v>1440005</v>
      </c>
      <c r="E23" s="14">
        <v>159</v>
      </c>
      <c r="F23" s="14">
        <v>2025</v>
      </c>
      <c r="G23" s="14">
        <v>201182000169</v>
      </c>
      <c r="H23" s="15" t="s">
        <v>113</v>
      </c>
      <c r="I23" s="14">
        <v>3008</v>
      </c>
      <c r="J23" s="14" t="s">
        <v>5</v>
      </c>
      <c r="K23" s="16">
        <v>46037</v>
      </c>
      <c r="L23" s="14">
        <v>5</v>
      </c>
      <c r="M23" s="34">
        <f t="shared" si="2"/>
        <v>4579</v>
      </c>
      <c r="N23" s="17">
        <v>4579</v>
      </c>
      <c r="O23" s="17">
        <v>0</v>
      </c>
      <c r="P23" s="3">
        <v>0</v>
      </c>
    </row>
    <row r="24" spans="1:16" ht="24.95" hidden="1" customHeight="1">
      <c r="A24" s="21" t="str">
        <f t="shared" si="0"/>
        <v>1441|1440005|162|2025|63458794000151|5212|2794,11</v>
      </c>
      <c r="B24" s="21" t="str">
        <f t="shared" si="1"/>
        <v>1441|1440005|162|2025|9</v>
      </c>
      <c r="C24" s="14">
        <v>1441</v>
      </c>
      <c r="D24" s="14">
        <v>1440005</v>
      </c>
      <c r="E24" s="14">
        <v>162</v>
      </c>
      <c r="F24" s="14">
        <v>2025</v>
      </c>
      <c r="G24" s="14">
        <v>63458794000151</v>
      </c>
      <c r="H24" s="15" t="s">
        <v>360</v>
      </c>
      <c r="I24" s="14">
        <v>5212</v>
      </c>
      <c r="J24" s="14" t="s">
        <v>477</v>
      </c>
      <c r="K24" s="16">
        <v>46042</v>
      </c>
      <c r="L24" s="14">
        <v>9</v>
      </c>
      <c r="M24" s="34">
        <f t="shared" si="2"/>
        <v>2794.11</v>
      </c>
      <c r="N24" s="17">
        <v>2794.11</v>
      </c>
      <c r="O24" s="17">
        <v>0</v>
      </c>
      <c r="P24" s="3">
        <v>0</v>
      </c>
    </row>
    <row r="25" spans="1:16" ht="24.95" hidden="1" customHeight="1">
      <c r="A25" s="21" t="str">
        <f t="shared" si="0"/>
        <v>1441|1440005|163|2025|42981902000104|3020|4480,91</v>
      </c>
      <c r="B25" s="21" t="str">
        <f t="shared" si="1"/>
        <v>1441|1440005|163|2025|2</v>
      </c>
      <c r="C25" s="14">
        <v>1441</v>
      </c>
      <c r="D25" s="14">
        <v>1440005</v>
      </c>
      <c r="E25" s="14">
        <v>163</v>
      </c>
      <c r="F25" s="14">
        <v>2025</v>
      </c>
      <c r="G25" s="14">
        <v>42981902000104</v>
      </c>
      <c r="H25" s="15" t="s">
        <v>116</v>
      </c>
      <c r="I25" s="14">
        <v>3020</v>
      </c>
      <c r="J25" s="14" t="s">
        <v>5</v>
      </c>
      <c r="K25" s="16">
        <v>46036</v>
      </c>
      <c r="L25" s="14">
        <v>2</v>
      </c>
      <c r="M25" s="34">
        <f t="shared" si="2"/>
        <v>4480.91</v>
      </c>
      <c r="N25" s="17">
        <v>4480.91</v>
      </c>
      <c r="O25" s="17">
        <v>0</v>
      </c>
      <c r="P25" s="3">
        <v>0</v>
      </c>
    </row>
    <row r="26" spans="1:16" ht="24.95" hidden="1" customHeight="1">
      <c r="A26" s="21" t="str">
        <f t="shared" si="0"/>
        <v>1441|1440005|163|2025|42981902000104|3020|944</v>
      </c>
      <c r="B26" s="21" t="str">
        <f t="shared" si="1"/>
        <v>1441|1440005|163|2025|20</v>
      </c>
      <c r="C26" s="14">
        <v>1441</v>
      </c>
      <c r="D26" s="14">
        <v>1440005</v>
      </c>
      <c r="E26" s="14">
        <v>163</v>
      </c>
      <c r="F26" s="14">
        <v>2025</v>
      </c>
      <c r="G26" s="14">
        <v>42981902000104</v>
      </c>
      <c r="H26" s="15" t="s">
        <v>116</v>
      </c>
      <c r="I26" s="14">
        <v>3020</v>
      </c>
      <c r="J26" s="14" t="s">
        <v>5</v>
      </c>
      <c r="K26" s="16">
        <v>46055</v>
      </c>
      <c r="L26" s="14">
        <v>20</v>
      </c>
      <c r="M26" s="34">
        <f t="shared" si="2"/>
        <v>944</v>
      </c>
      <c r="N26" s="17">
        <v>944</v>
      </c>
      <c r="O26" s="17">
        <v>0</v>
      </c>
      <c r="P26" s="3">
        <v>0</v>
      </c>
    </row>
    <row r="27" spans="1:16" ht="24.95" hidden="1" customHeight="1">
      <c r="A27" s="21" t="str">
        <f t="shared" si="0"/>
        <v>1441|1440005|165|2025|27745509000110|3099|3100</v>
      </c>
      <c r="B27" s="21" t="str">
        <f t="shared" si="1"/>
        <v>1441|1440005|165|2025|26</v>
      </c>
      <c r="C27" s="14">
        <v>1441</v>
      </c>
      <c r="D27" s="14">
        <v>1440005</v>
      </c>
      <c r="E27" s="14">
        <v>165</v>
      </c>
      <c r="F27" s="14">
        <v>2025</v>
      </c>
      <c r="G27" s="14">
        <v>27745509000110</v>
      </c>
      <c r="H27" s="15" t="s">
        <v>482</v>
      </c>
      <c r="I27" s="14">
        <v>3099</v>
      </c>
      <c r="J27" s="14" t="s">
        <v>5</v>
      </c>
      <c r="K27" s="16">
        <v>46062</v>
      </c>
      <c r="L27" s="14">
        <v>26</v>
      </c>
      <c r="M27" s="34">
        <f t="shared" si="2"/>
        <v>3100</v>
      </c>
      <c r="N27" s="17">
        <v>3100</v>
      </c>
      <c r="O27" s="17">
        <v>0</v>
      </c>
      <c r="P27" s="3">
        <v>0</v>
      </c>
    </row>
    <row r="28" spans="1:16" ht="24.95" hidden="1" customHeight="1">
      <c r="A28" s="21" t="str">
        <f t="shared" si="0"/>
        <v>1441|1440005|174|2025|38588648000101|3016|1060</v>
      </c>
      <c r="B28" s="21" t="str">
        <f t="shared" si="1"/>
        <v>1441|1440005|174|2025|17</v>
      </c>
      <c r="C28" s="14">
        <v>1441</v>
      </c>
      <c r="D28" s="14">
        <v>1440005</v>
      </c>
      <c r="E28" s="14">
        <v>174</v>
      </c>
      <c r="F28" s="14">
        <v>2025</v>
      </c>
      <c r="G28" s="14">
        <v>38588648000101</v>
      </c>
      <c r="H28" s="15" t="s">
        <v>409</v>
      </c>
      <c r="I28" s="14">
        <v>3016</v>
      </c>
      <c r="J28" s="14" t="s">
        <v>5</v>
      </c>
      <c r="K28" s="16">
        <v>46051</v>
      </c>
      <c r="L28" s="14">
        <v>17</v>
      </c>
      <c r="M28" s="34">
        <f t="shared" si="2"/>
        <v>1060</v>
      </c>
      <c r="N28" s="17">
        <v>1060</v>
      </c>
      <c r="O28" s="17">
        <v>0</v>
      </c>
      <c r="P28" s="3">
        <v>0</v>
      </c>
    </row>
    <row r="29" spans="1:16" ht="24.95" hidden="1" customHeight="1">
      <c r="A29" s="21" t="str">
        <f t="shared" si="0"/>
        <v>1441|1440005|175|2025|38588648000101|3015|2520</v>
      </c>
      <c r="B29" s="21" t="str">
        <f t="shared" si="1"/>
        <v>1441|1440005|175|2025|16</v>
      </c>
      <c r="C29" s="14">
        <v>1441</v>
      </c>
      <c r="D29" s="14">
        <v>1440005</v>
      </c>
      <c r="E29" s="14">
        <v>175</v>
      </c>
      <c r="F29" s="14">
        <v>2025</v>
      </c>
      <c r="G29" s="14">
        <v>38588648000101</v>
      </c>
      <c r="H29" s="15" t="s">
        <v>409</v>
      </c>
      <c r="I29" s="14">
        <v>3015</v>
      </c>
      <c r="J29" s="14" t="s">
        <v>5</v>
      </c>
      <c r="K29" s="16">
        <v>46051</v>
      </c>
      <c r="L29" s="14">
        <v>16</v>
      </c>
      <c r="M29" s="34">
        <f t="shared" si="2"/>
        <v>2520</v>
      </c>
      <c r="N29" s="17">
        <v>2520</v>
      </c>
      <c r="O29" s="17">
        <v>0</v>
      </c>
      <c r="P29" s="3">
        <v>0</v>
      </c>
    </row>
    <row r="30" spans="1:16" ht="24.95" hidden="1" customHeight="1">
      <c r="A30" s="21" t="str">
        <f t="shared" si="0"/>
        <v>1441|1440005|176|2025|38588648000101|5207|220</v>
      </c>
      <c r="B30" s="21" t="str">
        <f t="shared" si="1"/>
        <v>1441|1440005|176|2025|19</v>
      </c>
      <c r="C30" s="14">
        <v>1441</v>
      </c>
      <c r="D30" s="14">
        <v>1440005</v>
      </c>
      <c r="E30" s="14">
        <v>176</v>
      </c>
      <c r="F30" s="14">
        <v>2025</v>
      </c>
      <c r="G30" s="14">
        <v>38588648000101</v>
      </c>
      <c r="H30" s="15" t="s">
        <v>409</v>
      </c>
      <c r="I30" s="14">
        <v>5207</v>
      </c>
      <c r="J30" s="14" t="s">
        <v>477</v>
      </c>
      <c r="K30" s="16">
        <v>46052</v>
      </c>
      <c r="L30" s="14">
        <v>19</v>
      </c>
      <c r="M30" s="34">
        <f t="shared" si="2"/>
        <v>220</v>
      </c>
      <c r="N30" s="17">
        <v>220</v>
      </c>
      <c r="O30" s="17">
        <v>0</v>
      </c>
      <c r="P30" s="3">
        <v>0</v>
      </c>
    </row>
    <row r="31" spans="1:16" ht="24.95" hidden="1" customHeight="1">
      <c r="A31" s="21" t="str">
        <f t="shared" si="0"/>
        <v>1441|1440006|0|0|50876159000142|0|99</v>
      </c>
      <c r="B31" s="21" t="str">
        <f t="shared" si="1"/>
        <v>1441|1440006|0|0|2</v>
      </c>
      <c r="C31" s="14">
        <v>1441</v>
      </c>
      <c r="D31" s="14">
        <v>1440006</v>
      </c>
      <c r="E31" s="14">
        <v>0</v>
      </c>
      <c r="F31" s="14">
        <v>0</v>
      </c>
      <c r="G31" s="14">
        <v>50876159000142</v>
      </c>
      <c r="H31" s="15" t="s">
        <v>483</v>
      </c>
      <c r="I31" s="14">
        <v>0</v>
      </c>
      <c r="J31" s="14" t="s">
        <v>484</v>
      </c>
      <c r="K31" s="16">
        <v>46042</v>
      </c>
      <c r="L31" s="14">
        <v>2</v>
      </c>
      <c r="M31" s="34">
        <f t="shared" si="2"/>
        <v>99</v>
      </c>
      <c r="N31" s="17">
        <v>99</v>
      </c>
      <c r="O31" s="17">
        <v>0</v>
      </c>
      <c r="P31" s="3">
        <v>0</v>
      </c>
    </row>
    <row r="32" spans="1:16" ht="24.95" hidden="1" customHeight="1">
      <c r="A32" s="21" t="str">
        <f t="shared" si="0"/>
        <v>1441|1440006|0|0|50876159000142|0|175</v>
      </c>
      <c r="B32" s="21" t="str">
        <f t="shared" si="1"/>
        <v>1441|1440006|0|0|4</v>
      </c>
      <c r="C32" s="14">
        <v>1441</v>
      </c>
      <c r="D32" s="14">
        <v>1440006</v>
      </c>
      <c r="E32" s="14">
        <v>0</v>
      </c>
      <c r="F32" s="14">
        <v>0</v>
      </c>
      <c r="G32" s="14">
        <v>50876159000142</v>
      </c>
      <c r="H32" s="15" t="s">
        <v>483</v>
      </c>
      <c r="I32" s="14">
        <v>0</v>
      </c>
      <c r="J32" s="14" t="s">
        <v>484</v>
      </c>
      <c r="K32" s="16">
        <v>46042</v>
      </c>
      <c r="L32" s="14">
        <v>4</v>
      </c>
      <c r="M32" s="34">
        <f t="shared" si="2"/>
        <v>175</v>
      </c>
      <c r="N32" s="17">
        <v>175</v>
      </c>
      <c r="O32" s="17">
        <v>0</v>
      </c>
      <c r="P32" s="3">
        <v>0</v>
      </c>
    </row>
    <row r="33" spans="1:16" ht="24.95" hidden="1" customHeight="1">
      <c r="A33" s="21" t="str">
        <f t="shared" si="0"/>
        <v>1441|1440006|35|2025|17645773000128|3948|8575</v>
      </c>
      <c r="B33" s="21" t="str">
        <f t="shared" si="1"/>
        <v>1441|1440006|35|2025|3</v>
      </c>
      <c r="C33" s="14">
        <v>1441</v>
      </c>
      <c r="D33" s="14">
        <v>1440006</v>
      </c>
      <c r="E33" s="14">
        <v>35</v>
      </c>
      <c r="F33" s="14">
        <v>2025</v>
      </c>
      <c r="G33" s="14">
        <v>17645773000128</v>
      </c>
      <c r="H33" s="15" t="s">
        <v>362</v>
      </c>
      <c r="I33" s="14">
        <v>3948</v>
      </c>
      <c r="J33" s="14" t="s">
        <v>485</v>
      </c>
      <c r="K33" s="16">
        <v>46042</v>
      </c>
      <c r="L33" s="14">
        <v>3</v>
      </c>
      <c r="M33" s="34">
        <f t="shared" si="2"/>
        <v>8575</v>
      </c>
      <c r="N33" s="17">
        <v>8575</v>
      </c>
      <c r="O33" s="17">
        <v>0</v>
      </c>
      <c r="P33" s="3">
        <v>0</v>
      </c>
    </row>
    <row r="34" spans="1:16" ht="24.95" hidden="1" customHeight="1">
      <c r="A34" s="21" t="str">
        <f t="shared" si="0"/>
        <v>1441|1440006|41|2025|17645773000128|3948|4851</v>
      </c>
      <c r="B34" s="21" t="str">
        <f t="shared" si="1"/>
        <v>1441|1440006|41|2025|1</v>
      </c>
      <c r="C34" s="14">
        <v>1441</v>
      </c>
      <c r="D34" s="14">
        <v>1440006</v>
      </c>
      <c r="E34" s="14">
        <v>41</v>
      </c>
      <c r="F34" s="14">
        <v>2025</v>
      </c>
      <c r="G34" s="14">
        <v>17645773000128</v>
      </c>
      <c r="H34" s="15" t="s">
        <v>362</v>
      </c>
      <c r="I34" s="14">
        <v>3948</v>
      </c>
      <c r="J34" s="14" t="s">
        <v>485</v>
      </c>
      <c r="K34" s="16">
        <v>46042</v>
      </c>
      <c r="L34" s="14">
        <v>1</v>
      </c>
      <c r="M34" s="34">
        <f t="shared" si="2"/>
        <v>4851</v>
      </c>
      <c r="N34" s="17">
        <v>4851</v>
      </c>
      <c r="O34" s="17">
        <v>0</v>
      </c>
      <c r="P34" s="3">
        <v>0</v>
      </c>
    </row>
    <row r="35" spans="1:16" ht="24.95" hidden="1" customHeight="1">
      <c r="A35" s="21" t="str">
        <f t="shared" si="0"/>
        <v>1441|1440011|0|0|16784720000125|0|159,05</v>
      </c>
      <c r="B35" s="21" t="str">
        <f t="shared" si="1"/>
        <v>1441|1440011|0|0|128</v>
      </c>
      <c r="C35" s="14">
        <v>1441</v>
      </c>
      <c r="D35" s="14">
        <v>1440011</v>
      </c>
      <c r="E35" s="14">
        <v>0</v>
      </c>
      <c r="F35" s="14">
        <v>0</v>
      </c>
      <c r="G35" s="14">
        <v>16784720000125</v>
      </c>
      <c r="H35" s="15" t="s">
        <v>486</v>
      </c>
      <c r="I35" s="14">
        <v>0</v>
      </c>
      <c r="J35" s="14" t="s">
        <v>484</v>
      </c>
      <c r="K35" s="16">
        <v>46051</v>
      </c>
      <c r="L35" s="14">
        <v>128</v>
      </c>
      <c r="M35" s="34">
        <f t="shared" si="2"/>
        <v>159.05000000000001</v>
      </c>
      <c r="N35" s="17">
        <v>159.05000000000001</v>
      </c>
      <c r="O35" s="17">
        <v>0</v>
      </c>
      <c r="P35" s="3">
        <v>0</v>
      </c>
    </row>
    <row r="36" spans="1:16" ht="24.95" hidden="1" customHeight="1">
      <c r="A36" s="21" t="str">
        <f t="shared" si="0"/>
        <v>1441|1440011|0|0|16829640000149|0|207,02</v>
      </c>
      <c r="B36" s="21" t="str">
        <f t="shared" si="1"/>
        <v>1441|1440011|0|0|126</v>
      </c>
      <c r="C36" s="14">
        <v>1441</v>
      </c>
      <c r="D36" s="14">
        <v>1440011</v>
      </c>
      <c r="E36" s="14">
        <v>0</v>
      </c>
      <c r="F36" s="14">
        <v>0</v>
      </c>
      <c r="G36" s="14">
        <v>16829640000149</v>
      </c>
      <c r="H36" s="15" t="s">
        <v>487</v>
      </c>
      <c r="I36" s="14">
        <v>0</v>
      </c>
      <c r="J36" s="14" t="s">
        <v>484</v>
      </c>
      <c r="K36" s="16">
        <v>46036</v>
      </c>
      <c r="L36" s="14">
        <v>126</v>
      </c>
      <c r="M36" s="34">
        <f t="shared" si="2"/>
        <v>207.02</v>
      </c>
      <c r="N36" s="17">
        <v>207.02</v>
      </c>
      <c r="O36" s="17">
        <v>0</v>
      </c>
      <c r="P36" s="3">
        <v>0</v>
      </c>
    </row>
    <row r="37" spans="1:16" ht="24.95" hidden="1" customHeight="1">
      <c r="A37" s="21" t="str">
        <f t="shared" si="0"/>
        <v>1441|1440011|0|0|16829640000149|0|245,45</v>
      </c>
      <c r="B37" s="21" t="str">
        <f t="shared" si="1"/>
        <v>1441|1440011|0|0|171</v>
      </c>
      <c r="C37" s="14">
        <v>1441</v>
      </c>
      <c r="D37" s="14">
        <v>1440011</v>
      </c>
      <c r="E37" s="14">
        <v>0</v>
      </c>
      <c r="F37" s="14">
        <v>0</v>
      </c>
      <c r="G37" s="14">
        <v>16829640000149</v>
      </c>
      <c r="H37" s="15" t="s">
        <v>487</v>
      </c>
      <c r="I37" s="14">
        <v>0</v>
      </c>
      <c r="J37" s="14" t="s">
        <v>484</v>
      </c>
      <c r="K37" s="16">
        <v>46051</v>
      </c>
      <c r="L37" s="14">
        <v>171</v>
      </c>
      <c r="M37" s="34">
        <f t="shared" si="2"/>
        <v>245.45</v>
      </c>
      <c r="N37" s="17">
        <v>245.45</v>
      </c>
      <c r="O37" s="17">
        <v>0</v>
      </c>
      <c r="P37" s="3">
        <v>0</v>
      </c>
    </row>
    <row r="38" spans="1:16" ht="24.95" hidden="1" customHeight="1">
      <c r="A38" s="21" t="str">
        <f t="shared" si="0"/>
        <v>1441|1440011|0|0|16829640000149|0|117,08</v>
      </c>
      <c r="B38" s="21" t="str">
        <f t="shared" si="1"/>
        <v>1441|1440011|0|0|640</v>
      </c>
      <c r="C38" s="14">
        <v>1441</v>
      </c>
      <c r="D38" s="14">
        <v>1440011</v>
      </c>
      <c r="E38" s="14">
        <v>0</v>
      </c>
      <c r="F38" s="14">
        <v>0</v>
      </c>
      <c r="G38" s="14">
        <v>16829640000149</v>
      </c>
      <c r="H38" s="15" t="s">
        <v>487</v>
      </c>
      <c r="I38" s="14">
        <v>0</v>
      </c>
      <c r="J38" s="14" t="s">
        <v>484</v>
      </c>
      <c r="K38" s="16">
        <v>46062</v>
      </c>
      <c r="L38" s="14">
        <v>640</v>
      </c>
      <c r="M38" s="34">
        <f t="shared" si="2"/>
        <v>117.08</v>
      </c>
      <c r="N38" s="17">
        <v>117.08</v>
      </c>
      <c r="O38" s="17">
        <v>0</v>
      </c>
      <c r="P38" s="3">
        <v>0</v>
      </c>
    </row>
    <row r="39" spans="1:16" ht="24.95" hidden="1" customHeight="1">
      <c r="A39" s="21" t="str">
        <f t="shared" si="0"/>
        <v>1441|1440011|0|0|17095043000109|0|367,64</v>
      </c>
      <c r="B39" s="21" t="str">
        <f t="shared" si="1"/>
        <v>1441|1440011|0|0|115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488</v>
      </c>
      <c r="I39" s="14">
        <v>0</v>
      </c>
      <c r="J39" s="14" t="s">
        <v>484</v>
      </c>
      <c r="K39" s="16">
        <v>46036</v>
      </c>
      <c r="L39" s="14">
        <v>115</v>
      </c>
      <c r="M39" s="34">
        <f t="shared" si="2"/>
        <v>367.64</v>
      </c>
      <c r="N39" s="17">
        <v>367.64</v>
      </c>
      <c r="O39" s="17">
        <v>0</v>
      </c>
      <c r="P39" s="3">
        <v>0</v>
      </c>
    </row>
    <row r="40" spans="1:16" ht="24.95" customHeight="1">
      <c r="A40" s="21" t="str">
        <f t="shared" si="0"/>
        <v>1441|1440011|0|0|17095043000109|0|1043,43</v>
      </c>
      <c r="B40" s="21" t="str">
        <f t="shared" si="1"/>
        <v>1441|1440011|0|0|84</v>
      </c>
      <c r="C40" s="14">
        <v>1441</v>
      </c>
      <c r="D40" s="14">
        <v>1440011</v>
      </c>
      <c r="E40" s="14">
        <v>0</v>
      </c>
      <c r="F40" s="14">
        <v>0</v>
      </c>
      <c r="G40" s="14">
        <v>17095043000109</v>
      </c>
      <c r="H40" s="15" t="s">
        <v>488</v>
      </c>
      <c r="I40" s="14">
        <v>0</v>
      </c>
      <c r="J40" s="14" t="s">
        <v>484</v>
      </c>
      <c r="K40" s="16">
        <v>46050</v>
      </c>
      <c r="L40" s="14">
        <v>84</v>
      </c>
      <c r="M40" s="34">
        <f t="shared" si="2"/>
        <v>1043.43</v>
      </c>
      <c r="N40" s="17">
        <v>1043.43</v>
      </c>
      <c r="O40" s="17">
        <v>0</v>
      </c>
      <c r="P40" s="3">
        <v>0</v>
      </c>
    </row>
    <row r="41" spans="1:16" ht="24.95" hidden="1" customHeight="1">
      <c r="A41" s="21" t="str">
        <f t="shared" si="0"/>
        <v>1441|1440011|0|0|17095043000109|0|207,7</v>
      </c>
      <c r="B41" s="21" t="str">
        <f t="shared" si="1"/>
        <v>1441|1440011|0|0|621</v>
      </c>
      <c r="C41" s="14">
        <v>1441</v>
      </c>
      <c r="D41" s="14">
        <v>1440011</v>
      </c>
      <c r="E41" s="14">
        <v>0</v>
      </c>
      <c r="F41" s="14">
        <v>0</v>
      </c>
      <c r="G41" s="14">
        <v>17095043000109</v>
      </c>
      <c r="H41" s="15" t="s">
        <v>488</v>
      </c>
      <c r="I41" s="14">
        <v>0</v>
      </c>
      <c r="J41" s="14" t="s">
        <v>484</v>
      </c>
      <c r="K41" s="16">
        <v>46062</v>
      </c>
      <c r="L41" s="14">
        <v>621</v>
      </c>
      <c r="M41" s="34">
        <f t="shared" si="2"/>
        <v>207.7</v>
      </c>
      <c r="N41" s="17">
        <v>207.7</v>
      </c>
      <c r="O41" s="17">
        <v>0</v>
      </c>
      <c r="P41" s="3">
        <v>0</v>
      </c>
    </row>
    <row r="42" spans="1:16" ht="24.95" hidden="1" customHeight="1">
      <c r="A42" s="21" t="str">
        <f t="shared" si="0"/>
        <v>1441|1440011|0|0|17095043000109|0|1049,27</v>
      </c>
      <c r="B42" s="21" t="str">
        <f t="shared" si="1"/>
        <v>1441|1440011|0|0|642</v>
      </c>
      <c r="C42" s="14">
        <v>1441</v>
      </c>
      <c r="D42" s="14">
        <v>1440011</v>
      </c>
      <c r="E42" s="14">
        <v>0</v>
      </c>
      <c r="F42" s="14">
        <v>0</v>
      </c>
      <c r="G42" s="14">
        <v>17095043000109</v>
      </c>
      <c r="H42" s="15" t="s">
        <v>488</v>
      </c>
      <c r="I42" s="14">
        <v>0</v>
      </c>
      <c r="J42" s="14" t="s">
        <v>484</v>
      </c>
      <c r="K42" s="16">
        <v>46062</v>
      </c>
      <c r="L42" s="14">
        <v>642</v>
      </c>
      <c r="M42" s="34">
        <f t="shared" si="2"/>
        <v>1049.27</v>
      </c>
      <c r="N42" s="17">
        <v>1049.27</v>
      </c>
      <c r="O42" s="17">
        <v>0</v>
      </c>
      <c r="P42" s="3">
        <v>0</v>
      </c>
    </row>
    <row r="43" spans="1:16" ht="24.95" hidden="1" customHeight="1">
      <c r="A43" s="21" t="str">
        <f t="shared" si="0"/>
        <v>1441|1440011|0|0|17695024000105|0|296,61</v>
      </c>
      <c r="B43" s="21" t="str">
        <f t="shared" si="1"/>
        <v>1441|1440011|0|0|141</v>
      </c>
      <c r="C43" s="14">
        <v>1441</v>
      </c>
      <c r="D43" s="14">
        <v>1440011</v>
      </c>
      <c r="E43" s="14">
        <v>0</v>
      </c>
      <c r="F43" s="14">
        <v>0</v>
      </c>
      <c r="G43" s="14">
        <v>17695024000105</v>
      </c>
      <c r="H43" s="15" t="s">
        <v>489</v>
      </c>
      <c r="I43" s="14">
        <v>0</v>
      </c>
      <c r="J43" s="14" t="s">
        <v>484</v>
      </c>
      <c r="K43" s="16">
        <v>46051</v>
      </c>
      <c r="L43" s="14">
        <v>141</v>
      </c>
      <c r="M43" s="34">
        <f t="shared" si="2"/>
        <v>296.61</v>
      </c>
      <c r="N43" s="17">
        <v>296.61</v>
      </c>
      <c r="O43" s="17">
        <v>0</v>
      </c>
      <c r="P43" s="3">
        <v>0</v>
      </c>
    </row>
    <row r="44" spans="1:16" ht="24.95" hidden="1" customHeight="1">
      <c r="A44" s="21" t="str">
        <f t="shared" si="0"/>
        <v>1441|1440011|0|0|17695024000105|0|309</v>
      </c>
      <c r="B44" s="21" t="str">
        <f t="shared" si="1"/>
        <v>1441|1440011|0|0|659</v>
      </c>
      <c r="C44" s="14">
        <v>1441</v>
      </c>
      <c r="D44" s="14">
        <v>1440011</v>
      </c>
      <c r="E44" s="14">
        <v>0</v>
      </c>
      <c r="F44" s="14">
        <v>0</v>
      </c>
      <c r="G44" s="14">
        <v>17695024000105</v>
      </c>
      <c r="H44" s="15" t="s">
        <v>489</v>
      </c>
      <c r="I44" s="14">
        <v>0</v>
      </c>
      <c r="J44" s="14" t="s">
        <v>484</v>
      </c>
      <c r="K44" s="16">
        <v>46062</v>
      </c>
      <c r="L44" s="14">
        <v>659</v>
      </c>
      <c r="M44" s="34">
        <f t="shared" si="2"/>
        <v>309</v>
      </c>
      <c r="N44" s="17">
        <v>309</v>
      </c>
      <c r="O44" s="17">
        <v>0</v>
      </c>
      <c r="P44" s="3">
        <v>0</v>
      </c>
    </row>
    <row r="45" spans="1:16" ht="24.95" hidden="1" customHeight="1">
      <c r="A45" s="21" t="str">
        <f t="shared" si="0"/>
        <v>1441|1440011|0|0|17702499000181|0|301,07</v>
      </c>
      <c r="B45" s="21" t="str">
        <f t="shared" si="1"/>
        <v>1441|1440011|0|0|117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490</v>
      </c>
      <c r="I45" s="14">
        <v>0</v>
      </c>
      <c r="J45" s="14" t="s">
        <v>484</v>
      </c>
      <c r="K45" s="16">
        <v>46036</v>
      </c>
      <c r="L45" s="14">
        <v>117</v>
      </c>
      <c r="M45" s="34">
        <f t="shared" si="2"/>
        <v>301.07</v>
      </c>
      <c r="N45" s="17">
        <v>301.07</v>
      </c>
      <c r="O45" s="17">
        <v>0</v>
      </c>
      <c r="P45" s="3">
        <v>0</v>
      </c>
    </row>
    <row r="46" spans="1:16" ht="24.95" hidden="1" customHeight="1">
      <c r="A46" s="21" t="str">
        <f t="shared" si="0"/>
        <v>1441|1440011|0|0|17702499000181|0|232,24</v>
      </c>
      <c r="B46" s="21" t="str">
        <f t="shared" si="1"/>
        <v>1441|1440011|0|0|118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490</v>
      </c>
      <c r="I46" s="14">
        <v>0</v>
      </c>
      <c r="J46" s="14" t="s">
        <v>484</v>
      </c>
      <c r="K46" s="16">
        <v>46036</v>
      </c>
      <c r="L46" s="14">
        <v>118</v>
      </c>
      <c r="M46" s="34">
        <f t="shared" si="2"/>
        <v>232.24</v>
      </c>
      <c r="N46" s="17">
        <v>232.24</v>
      </c>
      <c r="O46" s="17">
        <v>0</v>
      </c>
      <c r="P46" s="3">
        <v>0</v>
      </c>
    </row>
    <row r="47" spans="1:16" ht="24.95" hidden="1" customHeight="1">
      <c r="A47" s="21" t="str">
        <f t="shared" si="0"/>
        <v>1441|1440011|0|0|17702499000181|0|376,06</v>
      </c>
      <c r="B47" s="21" t="str">
        <f t="shared" si="1"/>
        <v>1441|1440011|0|0|144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490</v>
      </c>
      <c r="I47" s="14">
        <v>0</v>
      </c>
      <c r="J47" s="14" t="s">
        <v>484</v>
      </c>
      <c r="K47" s="16">
        <v>46051</v>
      </c>
      <c r="L47" s="14">
        <v>144</v>
      </c>
      <c r="M47" s="34">
        <f t="shared" si="2"/>
        <v>376.06</v>
      </c>
      <c r="N47" s="17">
        <v>376.06</v>
      </c>
      <c r="O47" s="17">
        <v>0</v>
      </c>
      <c r="P47" s="3">
        <v>0</v>
      </c>
    </row>
    <row r="48" spans="1:16" ht="24.95" hidden="1" customHeight="1">
      <c r="A48" s="21" t="str">
        <f t="shared" si="0"/>
        <v>1441|1440011|0|0|17702499000181|0|30,82</v>
      </c>
      <c r="B48" s="21" t="str">
        <f t="shared" si="1"/>
        <v>1441|1440011|0|0|146</v>
      </c>
      <c r="C48" s="14">
        <v>1441</v>
      </c>
      <c r="D48" s="14">
        <v>1440011</v>
      </c>
      <c r="E48" s="14">
        <v>0</v>
      </c>
      <c r="F48" s="14">
        <v>0</v>
      </c>
      <c r="G48" s="14">
        <v>17702499000181</v>
      </c>
      <c r="H48" s="15" t="s">
        <v>490</v>
      </c>
      <c r="I48" s="14">
        <v>0</v>
      </c>
      <c r="J48" s="14" t="s">
        <v>484</v>
      </c>
      <c r="K48" s="16">
        <v>46051</v>
      </c>
      <c r="L48" s="14">
        <v>146</v>
      </c>
      <c r="M48" s="34">
        <f t="shared" si="2"/>
        <v>30.82</v>
      </c>
      <c r="N48" s="17">
        <v>30.82</v>
      </c>
      <c r="O48" s="17">
        <v>0</v>
      </c>
      <c r="P48" s="3">
        <v>0</v>
      </c>
    </row>
    <row r="49" spans="1:16" ht="24.95" hidden="1" customHeight="1">
      <c r="A49" s="21" t="str">
        <f t="shared" si="0"/>
        <v>1441|1440011|0|0|17702499000181|0|124,5</v>
      </c>
      <c r="B49" s="21" t="str">
        <f t="shared" si="1"/>
        <v>1441|1440011|0|0|147</v>
      </c>
      <c r="C49" s="14">
        <v>1441</v>
      </c>
      <c r="D49" s="14">
        <v>1440011</v>
      </c>
      <c r="E49" s="14">
        <v>0</v>
      </c>
      <c r="F49" s="14">
        <v>0</v>
      </c>
      <c r="G49" s="14">
        <v>17702499000181</v>
      </c>
      <c r="H49" s="15" t="s">
        <v>490</v>
      </c>
      <c r="I49" s="14">
        <v>0</v>
      </c>
      <c r="J49" s="14" t="s">
        <v>484</v>
      </c>
      <c r="K49" s="16">
        <v>46051</v>
      </c>
      <c r="L49" s="14">
        <v>147</v>
      </c>
      <c r="M49" s="34">
        <f t="shared" si="2"/>
        <v>124.5</v>
      </c>
      <c r="N49" s="17">
        <v>124.5</v>
      </c>
      <c r="O49" s="17">
        <v>0</v>
      </c>
      <c r="P49" s="3">
        <v>0</v>
      </c>
    </row>
    <row r="50" spans="1:16" ht="24.95" hidden="1" customHeight="1">
      <c r="A50" s="21" t="str">
        <f t="shared" si="0"/>
        <v>1441|1440011|0|0|17702499000181|0|15,98</v>
      </c>
      <c r="B50" s="21" t="str">
        <f t="shared" si="1"/>
        <v>1441|1440011|0|0|148</v>
      </c>
      <c r="C50" s="14">
        <v>1441</v>
      </c>
      <c r="D50" s="14">
        <v>1440011</v>
      </c>
      <c r="E50" s="14">
        <v>0</v>
      </c>
      <c r="F50" s="14">
        <v>0</v>
      </c>
      <c r="G50" s="14">
        <v>17702499000181</v>
      </c>
      <c r="H50" s="15" t="s">
        <v>490</v>
      </c>
      <c r="I50" s="14">
        <v>0</v>
      </c>
      <c r="J50" s="14" t="s">
        <v>484</v>
      </c>
      <c r="K50" s="16">
        <v>46051</v>
      </c>
      <c r="L50" s="14">
        <v>148</v>
      </c>
      <c r="M50" s="34">
        <f t="shared" si="2"/>
        <v>15.98</v>
      </c>
      <c r="N50" s="17">
        <v>15.98</v>
      </c>
      <c r="O50" s="17">
        <v>0</v>
      </c>
      <c r="P50" s="3">
        <v>0</v>
      </c>
    </row>
    <row r="51" spans="1:16" ht="24.95" hidden="1" customHeight="1">
      <c r="A51" s="21" t="str">
        <f t="shared" si="0"/>
        <v>1441|1440011|0|0|17702499000181|0|301,07</v>
      </c>
      <c r="B51" s="21" t="str">
        <f t="shared" si="1"/>
        <v>1441|1440011|0|0|622</v>
      </c>
      <c r="C51" s="14">
        <v>1441</v>
      </c>
      <c r="D51" s="14">
        <v>1440011</v>
      </c>
      <c r="E51" s="14">
        <v>0</v>
      </c>
      <c r="F51" s="14">
        <v>0</v>
      </c>
      <c r="G51" s="14">
        <v>17702499000181</v>
      </c>
      <c r="H51" s="15" t="s">
        <v>490</v>
      </c>
      <c r="I51" s="14">
        <v>0</v>
      </c>
      <c r="J51" s="14" t="s">
        <v>484</v>
      </c>
      <c r="K51" s="16">
        <v>46062</v>
      </c>
      <c r="L51" s="14">
        <v>622</v>
      </c>
      <c r="M51" s="34">
        <f t="shared" si="2"/>
        <v>301.07</v>
      </c>
      <c r="N51" s="17">
        <v>301.07</v>
      </c>
      <c r="O51" s="17">
        <v>0</v>
      </c>
      <c r="P51" s="3">
        <v>0</v>
      </c>
    </row>
    <row r="52" spans="1:16" ht="24.95" hidden="1" customHeight="1">
      <c r="A52" s="21" t="str">
        <f t="shared" si="0"/>
        <v>1441|1440011|0|0|17702499000181|0|760,27</v>
      </c>
      <c r="B52" s="21" t="str">
        <f t="shared" si="1"/>
        <v>1441|1440011|0|0|690</v>
      </c>
      <c r="C52" s="14">
        <v>1441</v>
      </c>
      <c r="D52" s="14">
        <v>1440011</v>
      </c>
      <c r="E52" s="14">
        <v>0</v>
      </c>
      <c r="F52" s="14">
        <v>0</v>
      </c>
      <c r="G52" s="14">
        <v>17702499000181</v>
      </c>
      <c r="H52" s="15" t="s">
        <v>490</v>
      </c>
      <c r="I52" s="14">
        <v>0</v>
      </c>
      <c r="J52" s="14" t="s">
        <v>484</v>
      </c>
      <c r="K52" s="16">
        <v>46062</v>
      </c>
      <c r="L52" s="14">
        <v>690</v>
      </c>
      <c r="M52" s="34">
        <f t="shared" si="2"/>
        <v>760.27</v>
      </c>
      <c r="N52" s="17">
        <v>760.27</v>
      </c>
      <c r="O52" s="17">
        <v>0</v>
      </c>
      <c r="P52" s="3">
        <v>0</v>
      </c>
    </row>
    <row r="53" spans="1:16" ht="24.95" hidden="1" customHeight="1">
      <c r="A53" s="21" t="str">
        <f t="shared" si="0"/>
        <v>1441|1440011|0|0|17709197000135|0|113,55</v>
      </c>
      <c r="B53" s="21" t="str">
        <f t="shared" si="1"/>
        <v>1441|1440011|0|0|111</v>
      </c>
      <c r="C53" s="14">
        <v>1441</v>
      </c>
      <c r="D53" s="14">
        <v>1440011</v>
      </c>
      <c r="E53" s="14">
        <v>0</v>
      </c>
      <c r="F53" s="14">
        <v>0</v>
      </c>
      <c r="G53" s="14">
        <v>17709197000135</v>
      </c>
      <c r="H53" s="15" t="s">
        <v>491</v>
      </c>
      <c r="I53" s="14">
        <v>0</v>
      </c>
      <c r="J53" s="14" t="s">
        <v>484</v>
      </c>
      <c r="K53" s="16">
        <v>46051</v>
      </c>
      <c r="L53" s="14">
        <v>111</v>
      </c>
      <c r="M53" s="34">
        <f t="shared" si="2"/>
        <v>113.55</v>
      </c>
      <c r="N53" s="17">
        <v>113.55</v>
      </c>
      <c r="O53" s="17">
        <v>0</v>
      </c>
      <c r="P53" s="3">
        <v>0</v>
      </c>
    </row>
    <row r="54" spans="1:16" ht="24.95" hidden="1" customHeight="1">
      <c r="A54" s="21" t="str">
        <f t="shared" si="0"/>
        <v>1441|1440011|0|0|17709197000135|0|8,97</v>
      </c>
      <c r="B54" s="21" t="str">
        <f t="shared" si="1"/>
        <v>1441|1440011|0|0|112</v>
      </c>
      <c r="C54" s="14">
        <v>1441</v>
      </c>
      <c r="D54" s="14">
        <v>1440011</v>
      </c>
      <c r="E54" s="14">
        <v>0</v>
      </c>
      <c r="F54" s="14">
        <v>0</v>
      </c>
      <c r="G54" s="14">
        <v>17709197000135</v>
      </c>
      <c r="H54" s="15" t="s">
        <v>491</v>
      </c>
      <c r="I54" s="14">
        <v>0</v>
      </c>
      <c r="J54" s="14" t="s">
        <v>484</v>
      </c>
      <c r="K54" s="16">
        <v>46051</v>
      </c>
      <c r="L54" s="14">
        <v>112</v>
      </c>
      <c r="M54" s="34">
        <f t="shared" si="2"/>
        <v>8.9700000000000006</v>
      </c>
      <c r="N54" s="17">
        <v>8.9700000000000006</v>
      </c>
      <c r="O54" s="17">
        <v>0</v>
      </c>
      <c r="P54" s="3">
        <v>0</v>
      </c>
    </row>
    <row r="55" spans="1:16" ht="24.95" hidden="1" customHeight="1">
      <c r="A55" s="21" t="str">
        <f t="shared" si="0"/>
        <v>1441|1440011|0|0|17709197000135|0|0,07</v>
      </c>
      <c r="B55" s="21" t="str">
        <f t="shared" si="1"/>
        <v>1441|1440011|0|0|113</v>
      </c>
      <c r="C55" s="14">
        <v>1441</v>
      </c>
      <c r="D55" s="14">
        <v>1440011</v>
      </c>
      <c r="E55" s="14">
        <v>0</v>
      </c>
      <c r="F55" s="14">
        <v>0</v>
      </c>
      <c r="G55" s="14">
        <v>17709197000135</v>
      </c>
      <c r="H55" s="15" t="s">
        <v>491</v>
      </c>
      <c r="I55" s="14">
        <v>0</v>
      </c>
      <c r="J55" s="14" t="s">
        <v>484</v>
      </c>
      <c r="K55" s="16">
        <v>46051</v>
      </c>
      <c r="L55" s="14">
        <v>113</v>
      </c>
      <c r="M55" s="34">
        <f t="shared" si="2"/>
        <v>7.0000000000000007E-2</v>
      </c>
      <c r="N55" s="17">
        <v>7.0000000000000007E-2</v>
      </c>
      <c r="O55" s="17">
        <v>0</v>
      </c>
      <c r="P55" s="3">
        <v>0</v>
      </c>
    </row>
    <row r="56" spans="1:16" ht="24.95" hidden="1" customHeight="1">
      <c r="A56" s="21" t="str">
        <f t="shared" si="0"/>
        <v>1441|1440011|0|0|17709197000135|0|0,74</v>
      </c>
      <c r="B56" s="21" t="str">
        <f t="shared" si="1"/>
        <v>1441|1440011|0|0|114</v>
      </c>
      <c r="C56" s="14">
        <v>1441</v>
      </c>
      <c r="D56" s="14">
        <v>1440011</v>
      </c>
      <c r="E56" s="14">
        <v>0</v>
      </c>
      <c r="F56" s="14">
        <v>0</v>
      </c>
      <c r="G56" s="14">
        <v>17709197000135</v>
      </c>
      <c r="H56" s="15" t="s">
        <v>491</v>
      </c>
      <c r="I56" s="14">
        <v>0</v>
      </c>
      <c r="J56" s="14" t="s">
        <v>484</v>
      </c>
      <c r="K56" s="16">
        <v>46051</v>
      </c>
      <c r="L56" s="14">
        <v>114</v>
      </c>
      <c r="M56" s="34">
        <f t="shared" si="2"/>
        <v>0.74</v>
      </c>
      <c r="N56" s="17">
        <v>0.74</v>
      </c>
      <c r="O56" s="17">
        <v>0</v>
      </c>
      <c r="P56" s="3">
        <v>0</v>
      </c>
    </row>
    <row r="57" spans="1:16" ht="24.95" hidden="1" customHeight="1">
      <c r="A57" s="21" t="str">
        <f t="shared" si="0"/>
        <v>1441|1440011|0|0|17709197000135|0|37,85</v>
      </c>
      <c r="B57" s="21" t="str">
        <f t="shared" si="1"/>
        <v>1441|1440011|0|0|685</v>
      </c>
      <c r="C57" s="14">
        <v>1441</v>
      </c>
      <c r="D57" s="14">
        <v>1440011</v>
      </c>
      <c r="E57" s="14">
        <v>0</v>
      </c>
      <c r="F57" s="14">
        <v>0</v>
      </c>
      <c r="G57" s="14">
        <v>17709197000135</v>
      </c>
      <c r="H57" s="15" t="s">
        <v>491</v>
      </c>
      <c r="I57" s="14">
        <v>0</v>
      </c>
      <c r="J57" s="14" t="s">
        <v>484</v>
      </c>
      <c r="K57" s="16">
        <v>46062</v>
      </c>
      <c r="L57" s="14">
        <v>685</v>
      </c>
      <c r="M57" s="34">
        <f t="shared" si="2"/>
        <v>37.85</v>
      </c>
      <c r="N57" s="17">
        <v>37.85</v>
      </c>
      <c r="O57" s="17">
        <v>0</v>
      </c>
      <c r="P57" s="3">
        <v>0</v>
      </c>
    </row>
    <row r="58" spans="1:16" ht="24.95" hidden="1" customHeight="1">
      <c r="A58" s="21" t="str">
        <f t="shared" si="0"/>
        <v>1441|1440011|0|0|17709197000135|0|2,83</v>
      </c>
      <c r="B58" s="21" t="str">
        <f t="shared" si="1"/>
        <v>1441|1440011|0|0|686</v>
      </c>
      <c r="C58" s="14">
        <v>1441</v>
      </c>
      <c r="D58" s="14">
        <v>1440011</v>
      </c>
      <c r="E58" s="14">
        <v>0</v>
      </c>
      <c r="F58" s="14">
        <v>0</v>
      </c>
      <c r="G58" s="14">
        <v>17709197000135</v>
      </c>
      <c r="H58" s="15" t="s">
        <v>491</v>
      </c>
      <c r="I58" s="14">
        <v>0</v>
      </c>
      <c r="J58" s="14" t="s">
        <v>484</v>
      </c>
      <c r="K58" s="16">
        <v>46062</v>
      </c>
      <c r="L58" s="14">
        <v>686</v>
      </c>
      <c r="M58" s="34">
        <f t="shared" si="2"/>
        <v>2.83</v>
      </c>
      <c r="N58" s="17">
        <v>2.83</v>
      </c>
      <c r="O58" s="17">
        <v>0</v>
      </c>
      <c r="P58" s="3">
        <v>0</v>
      </c>
    </row>
    <row r="59" spans="1:16" ht="24.95" hidden="1" customHeight="1">
      <c r="A59" s="21" t="str">
        <f t="shared" si="0"/>
        <v>1441|1440011|0|0|17733643000147|0|125,62</v>
      </c>
      <c r="B59" s="21" t="str">
        <f t="shared" si="1"/>
        <v>1441|1440011|0|0|88</v>
      </c>
      <c r="C59" s="14">
        <v>1441</v>
      </c>
      <c r="D59" s="14">
        <v>1440011</v>
      </c>
      <c r="E59" s="14">
        <v>0</v>
      </c>
      <c r="F59" s="14">
        <v>0</v>
      </c>
      <c r="G59" s="14">
        <v>17733643000147</v>
      </c>
      <c r="H59" s="15" t="s">
        <v>492</v>
      </c>
      <c r="I59" s="14">
        <v>0</v>
      </c>
      <c r="J59" s="14" t="s">
        <v>484</v>
      </c>
      <c r="K59" s="16">
        <v>46050</v>
      </c>
      <c r="L59" s="14">
        <v>88</v>
      </c>
      <c r="M59" s="34">
        <f t="shared" si="2"/>
        <v>125.62</v>
      </c>
      <c r="N59" s="17">
        <v>125.62</v>
      </c>
      <c r="O59" s="17">
        <v>0</v>
      </c>
      <c r="P59" s="3">
        <v>0</v>
      </c>
    </row>
    <row r="60" spans="1:16" ht="24.95" hidden="1" customHeight="1">
      <c r="A60" s="21" t="str">
        <f t="shared" si="0"/>
        <v>1441|1440011|0|0|17733643000147|0|132,61</v>
      </c>
      <c r="B60" s="21" t="str">
        <f t="shared" si="1"/>
        <v>1441|1440011|0|0|695</v>
      </c>
      <c r="C60" s="14">
        <v>1441</v>
      </c>
      <c r="D60" s="14">
        <v>1440011</v>
      </c>
      <c r="E60" s="14">
        <v>0</v>
      </c>
      <c r="F60" s="14">
        <v>0</v>
      </c>
      <c r="G60" s="14">
        <v>17733643000147</v>
      </c>
      <c r="H60" s="15" t="s">
        <v>492</v>
      </c>
      <c r="I60" s="14">
        <v>0</v>
      </c>
      <c r="J60" s="14" t="s">
        <v>484</v>
      </c>
      <c r="K60" s="16">
        <v>46062</v>
      </c>
      <c r="L60" s="14">
        <v>695</v>
      </c>
      <c r="M60" s="34">
        <f t="shared" si="2"/>
        <v>132.61000000000001</v>
      </c>
      <c r="N60" s="17">
        <v>132.61000000000001</v>
      </c>
      <c r="O60" s="17">
        <v>0</v>
      </c>
      <c r="P60" s="3">
        <v>0</v>
      </c>
    </row>
    <row r="61" spans="1:16" ht="24.95" hidden="1" customHeight="1">
      <c r="A61" s="21" t="str">
        <f t="shared" si="0"/>
        <v>1441|1440011|0|0|17747924000159|0|142,02</v>
      </c>
      <c r="B61" s="21" t="str">
        <f t="shared" si="1"/>
        <v>1441|1440011|0|0|109</v>
      </c>
      <c r="C61" s="14">
        <v>1441</v>
      </c>
      <c r="D61" s="14">
        <v>1440011</v>
      </c>
      <c r="E61" s="14">
        <v>0</v>
      </c>
      <c r="F61" s="14">
        <v>0</v>
      </c>
      <c r="G61" s="14">
        <v>17747924000159</v>
      </c>
      <c r="H61" s="15" t="s">
        <v>493</v>
      </c>
      <c r="I61" s="14">
        <v>0</v>
      </c>
      <c r="J61" s="14" t="s">
        <v>484</v>
      </c>
      <c r="K61" s="16">
        <v>46050</v>
      </c>
      <c r="L61" s="14">
        <v>109</v>
      </c>
      <c r="M61" s="34">
        <f t="shared" si="2"/>
        <v>142.02000000000001</v>
      </c>
      <c r="N61" s="17">
        <v>142.02000000000001</v>
      </c>
      <c r="O61" s="17">
        <v>0</v>
      </c>
      <c r="P61" s="3">
        <v>0</v>
      </c>
    </row>
    <row r="62" spans="1:16" ht="24.95" hidden="1" customHeight="1">
      <c r="A62" s="21" t="str">
        <f t="shared" si="0"/>
        <v>1441|1440011|0|0|17747924000159|0|142,02</v>
      </c>
      <c r="B62" s="21" t="str">
        <f t="shared" si="1"/>
        <v>1441|1440011|0|0|703</v>
      </c>
      <c r="C62" s="14">
        <v>1441</v>
      </c>
      <c r="D62" s="14">
        <v>1440011</v>
      </c>
      <c r="E62" s="14">
        <v>0</v>
      </c>
      <c r="F62" s="14">
        <v>0</v>
      </c>
      <c r="G62" s="14">
        <v>17747924000159</v>
      </c>
      <c r="H62" s="15" t="s">
        <v>493</v>
      </c>
      <c r="I62" s="14">
        <v>0</v>
      </c>
      <c r="J62" s="14" t="s">
        <v>484</v>
      </c>
      <c r="K62" s="16">
        <v>46062</v>
      </c>
      <c r="L62" s="14">
        <v>703</v>
      </c>
      <c r="M62" s="34">
        <f t="shared" si="2"/>
        <v>142.02000000000001</v>
      </c>
      <c r="N62" s="17">
        <v>142.02000000000001</v>
      </c>
      <c r="O62" s="17">
        <v>0</v>
      </c>
      <c r="P62" s="3">
        <v>0</v>
      </c>
    </row>
    <row r="63" spans="1:16" ht="24.95" hidden="1" customHeight="1">
      <c r="A63" s="21" t="str">
        <f t="shared" si="0"/>
        <v>1441|1440011|0|0|17749896000109|0|206,91</v>
      </c>
      <c r="B63" s="21" t="str">
        <f t="shared" si="1"/>
        <v>1441|1440011|0|0|556</v>
      </c>
      <c r="C63" s="14">
        <v>1441</v>
      </c>
      <c r="D63" s="14">
        <v>1440011</v>
      </c>
      <c r="E63" s="14">
        <v>0</v>
      </c>
      <c r="F63" s="14">
        <v>0</v>
      </c>
      <c r="G63" s="14">
        <v>17749896000109</v>
      </c>
      <c r="H63" s="15" t="s">
        <v>494</v>
      </c>
      <c r="I63" s="14">
        <v>0</v>
      </c>
      <c r="J63" s="14" t="s">
        <v>484</v>
      </c>
      <c r="K63" s="16">
        <v>46055</v>
      </c>
      <c r="L63" s="14">
        <v>556</v>
      </c>
      <c r="M63" s="34">
        <f t="shared" si="2"/>
        <v>206.91</v>
      </c>
      <c r="N63" s="17">
        <v>206.91</v>
      </c>
      <c r="O63" s="17">
        <v>0</v>
      </c>
      <c r="P63" s="3">
        <v>0</v>
      </c>
    </row>
    <row r="64" spans="1:16" ht="24.95" hidden="1" customHeight="1">
      <c r="A64" s="21" t="str">
        <f t="shared" si="0"/>
        <v>1441|1440011|0|0|17749912000163|0|222,84</v>
      </c>
      <c r="B64" s="21" t="str">
        <f t="shared" si="1"/>
        <v>1441|1440011|0|0|518</v>
      </c>
      <c r="C64" s="14">
        <v>1441</v>
      </c>
      <c r="D64" s="14">
        <v>1440011</v>
      </c>
      <c r="E64" s="14">
        <v>0</v>
      </c>
      <c r="F64" s="14">
        <v>0</v>
      </c>
      <c r="G64" s="14">
        <v>17749912000163</v>
      </c>
      <c r="H64" s="15" t="s">
        <v>495</v>
      </c>
      <c r="I64" s="14">
        <v>0</v>
      </c>
      <c r="J64" s="14" t="s">
        <v>484</v>
      </c>
      <c r="K64" s="16">
        <v>46052</v>
      </c>
      <c r="L64" s="14">
        <v>518</v>
      </c>
      <c r="M64" s="34">
        <f t="shared" si="2"/>
        <v>222.84</v>
      </c>
      <c r="N64" s="17">
        <v>222.84</v>
      </c>
      <c r="O64" s="17">
        <v>0</v>
      </c>
      <c r="P64" s="3">
        <v>0</v>
      </c>
    </row>
    <row r="65" spans="1:16" ht="24.95" hidden="1" customHeight="1">
      <c r="A65" s="21" t="str">
        <f t="shared" si="0"/>
        <v>1441|1440011|0|0|17754136000190|0|0,19</v>
      </c>
      <c r="B65" s="21" t="str">
        <f t="shared" si="1"/>
        <v>1441|1440011|0|0|45</v>
      </c>
      <c r="C65" s="14">
        <v>1441</v>
      </c>
      <c r="D65" s="14">
        <v>1440011</v>
      </c>
      <c r="E65" s="14">
        <v>0</v>
      </c>
      <c r="F65" s="14">
        <v>0</v>
      </c>
      <c r="G65" s="14">
        <v>17754136000190</v>
      </c>
      <c r="H65" s="15" t="s">
        <v>496</v>
      </c>
      <c r="I65" s="14">
        <v>0</v>
      </c>
      <c r="J65" s="14" t="s">
        <v>484</v>
      </c>
      <c r="K65" s="16">
        <v>46050</v>
      </c>
      <c r="L65" s="14">
        <v>45</v>
      </c>
      <c r="M65" s="34">
        <f t="shared" si="2"/>
        <v>0.19</v>
      </c>
      <c r="N65" s="17">
        <v>0.19</v>
      </c>
      <c r="O65" s="17">
        <v>0</v>
      </c>
      <c r="P65" s="3">
        <v>0</v>
      </c>
    </row>
    <row r="66" spans="1:16" ht="24.95" hidden="1" customHeight="1">
      <c r="A66" s="21" t="str">
        <f t="shared" si="0"/>
        <v>1441|1440011|0|0|17754136000190|0|1,92</v>
      </c>
      <c r="B66" s="21" t="str">
        <f t="shared" si="1"/>
        <v>1441|1440011|0|0|46</v>
      </c>
      <c r="C66" s="14">
        <v>1441</v>
      </c>
      <c r="D66" s="14">
        <v>1440011</v>
      </c>
      <c r="E66" s="14">
        <v>0</v>
      </c>
      <c r="F66" s="14">
        <v>0</v>
      </c>
      <c r="G66" s="14">
        <v>17754136000190</v>
      </c>
      <c r="H66" s="15" t="s">
        <v>496</v>
      </c>
      <c r="I66" s="14">
        <v>0</v>
      </c>
      <c r="J66" s="14" t="s">
        <v>484</v>
      </c>
      <c r="K66" s="16">
        <v>46050</v>
      </c>
      <c r="L66" s="14">
        <v>46</v>
      </c>
      <c r="M66" s="34">
        <f t="shared" si="2"/>
        <v>1.92</v>
      </c>
      <c r="N66" s="17">
        <v>1.92</v>
      </c>
      <c r="O66" s="17">
        <v>0</v>
      </c>
      <c r="P66" s="3">
        <v>0</v>
      </c>
    </row>
    <row r="67" spans="1:16" ht="24.95" hidden="1" customHeight="1">
      <c r="A67" s="21" t="str">
        <f t="shared" si="0"/>
        <v>1441|1440011|0|0|17754136000190|0|176,29</v>
      </c>
      <c r="B67" s="21" t="str">
        <f t="shared" si="1"/>
        <v>1441|1440011|0|0|47</v>
      </c>
      <c r="C67" s="14">
        <v>1441</v>
      </c>
      <c r="D67" s="14">
        <v>1440011</v>
      </c>
      <c r="E67" s="14">
        <v>0</v>
      </c>
      <c r="F67" s="14">
        <v>0</v>
      </c>
      <c r="G67" s="14">
        <v>17754136000190</v>
      </c>
      <c r="H67" s="15" t="s">
        <v>496</v>
      </c>
      <c r="I67" s="14">
        <v>0</v>
      </c>
      <c r="J67" s="14" t="s">
        <v>484</v>
      </c>
      <c r="K67" s="16">
        <v>46050</v>
      </c>
      <c r="L67" s="14">
        <v>47</v>
      </c>
      <c r="M67" s="34">
        <f t="shared" si="2"/>
        <v>176.29</v>
      </c>
      <c r="N67" s="17">
        <v>176.29</v>
      </c>
      <c r="O67" s="17">
        <v>0</v>
      </c>
      <c r="P67" s="3">
        <v>0</v>
      </c>
    </row>
    <row r="68" spans="1:16" ht="24.95" hidden="1" customHeight="1">
      <c r="A68" s="21" t="str">
        <f t="shared" si="0"/>
        <v>1441|1440011|0|0|17754136000190|0|15,82</v>
      </c>
      <c r="B68" s="21" t="str">
        <f t="shared" si="1"/>
        <v>1441|1440011|0|0|48</v>
      </c>
      <c r="C68" s="14">
        <v>1441</v>
      </c>
      <c r="D68" s="14">
        <v>1440011</v>
      </c>
      <c r="E68" s="14">
        <v>0</v>
      </c>
      <c r="F68" s="14">
        <v>0</v>
      </c>
      <c r="G68" s="14">
        <v>17754136000190</v>
      </c>
      <c r="H68" s="15" t="s">
        <v>496</v>
      </c>
      <c r="I68" s="14">
        <v>0</v>
      </c>
      <c r="J68" s="14" t="s">
        <v>484</v>
      </c>
      <c r="K68" s="16">
        <v>46050</v>
      </c>
      <c r="L68" s="14">
        <v>48</v>
      </c>
      <c r="M68" s="34">
        <f t="shared" si="2"/>
        <v>15.82</v>
      </c>
      <c r="N68" s="17">
        <v>15.82</v>
      </c>
      <c r="O68" s="17">
        <v>0</v>
      </c>
      <c r="P68" s="3">
        <v>0</v>
      </c>
    </row>
    <row r="69" spans="1:16" ht="24.95" hidden="1" customHeight="1">
      <c r="A69" s="21" t="str">
        <f t="shared" ref="A69:A132" si="3">C69&amp;"|"&amp;D69&amp;"|"&amp;E69&amp;"|"&amp;F69&amp;"|"&amp;G69&amp;"|"&amp;I69&amp;"|"&amp;N69+O69-P69</f>
        <v>1441|1440011|0|0|17754136000190|0|0,17</v>
      </c>
      <c r="B69" s="21" t="str">
        <f t="shared" ref="B69:B132" si="4">C69&amp;"|"&amp;D69&amp;"|"&amp;E69&amp;"|"&amp;F69&amp;"|"&amp;L69</f>
        <v>1441|1440011|0|0|49</v>
      </c>
      <c r="C69" s="14">
        <v>1441</v>
      </c>
      <c r="D69" s="14">
        <v>1440011</v>
      </c>
      <c r="E69" s="14">
        <v>0</v>
      </c>
      <c r="F69" s="14">
        <v>0</v>
      </c>
      <c r="G69" s="14">
        <v>17754136000190</v>
      </c>
      <c r="H69" s="15" t="s">
        <v>496</v>
      </c>
      <c r="I69" s="14">
        <v>0</v>
      </c>
      <c r="J69" s="14" t="s">
        <v>484</v>
      </c>
      <c r="K69" s="16">
        <v>46050</v>
      </c>
      <c r="L69" s="14">
        <v>49</v>
      </c>
      <c r="M69" s="34">
        <f t="shared" si="2"/>
        <v>0.17</v>
      </c>
      <c r="N69" s="17">
        <v>0.17</v>
      </c>
      <c r="O69" s="17">
        <v>0</v>
      </c>
      <c r="P69" s="3">
        <v>0</v>
      </c>
    </row>
    <row r="70" spans="1:16" ht="24.95" hidden="1" customHeight="1">
      <c r="A70" s="21" t="str">
        <f t="shared" si="3"/>
        <v>1441|1440011|0|0|17754136000190|0|0,56</v>
      </c>
      <c r="B70" s="21" t="str">
        <f t="shared" si="4"/>
        <v>1441|1440011|0|0|50</v>
      </c>
      <c r="C70" s="14">
        <v>1441</v>
      </c>
      <c r="D70" s="14">
        <v>1440011</v>
      </c>
      <c r="E70" s="14">
        <v>0</v>
      </c>
      <c r="F70" s="14">
        <v>0</v>
      </c>
      <c r="G70" s="14">
        <v>17754136000190</v>
      </c>
      <c r="H70" s="15" t="s">
        <v>496</v>
      </c>
      <c r="I70" s="14">
        <v>0</v>
      </c>
      <c r="J70" s="14" t="s">
        <v>484</v>
      </c>
      <c r="K70" s="16">
        <v>46050</v>
      </c>
      <c r="L70" s="14">
        <v>50</v>
      </c>
      <c r="M70" s="34">
        <f t="shared" ref="M70:M133" si="5">N70+O70</f>
        <v>0.56000000000000005</v>
      </c>
      <c r="N70" s="17">
        <v>0.56000000000000005</v>
      </c>
      <c r="O70" s="17">
        <v>0</v>
      </c>
      <c r="P70" s="3">
        <v>0</v>
      </c>
    </row>
    <row r="71" spans="1:16" ht="24.95" hidden="1" customHeight="1">
      <c r="A71" s="21" t="str">
        <f t="shared" si="3"/>
        <v>1441|1440011|0|0|17754136000190|0|130,74</v>
      </c>
      <c r="B71" s="21" t="str">
        <f t="shared" si="4"/>
        <v>1441|1440011|0|0|53</v>
      </c>
      <c r="C71" s="14">
        <v>1441</v>
      </c>
      <c r="D71" s="14">
        <v>1440011</v>
      </c>
      <c r="E71" s="14">
        <v>0</v>
      </c>
      <c r="F71" s="14">
        <v>0</v>
      </c>
      <c r="G71" s="14">
        <v>17754136000190</v>
      </c>
      <c r="H71" s="15" t="s">
        <v>496</v>
      </c>
      <c r="I71" s="14">
        <v>0</v>
      </c>
      <c r="J71" s="14" t="s">
        <v>484</v>
      </c>
      <c r="K71" s="16">
        <v>46050</v>
      </c>
      <c r="L71" s="14">
        <v>53</v>
      </c>
      <c r="M71" s="34">
        <f t="shared" si="5"/>
        <v>130.74</v>
      </c>
      <c r="N71" s="17">
        <v>130.74</v>
      </c>
      <c r="O71" s="17">
        <v>0</v>
      </c>
      <c r="P71" s="3">
        <v>0</v>
      </c>
    </row>
    <row r="72" spans="1:16" ht="24.95" hidden="1" customHeight="1">
      <c r="A72" s="21" t="str">
        <f t="shared" si="3"/>
        <v>1441|1440011|0|0|17754136000190|0|15,78</v>
      </c>
      <c r="B72" s="21" t="str">
        <f t="shared" si="4"/>
        <v>1441|1440011|0|0|54</v>
      </c>
      <c r="C72" s="14">
        <v>1441</v>
      </c>
      <c r="D72" s="14">
        <v>1440011</v>
      </c>
      <c r="E72" s="14">
        <v>0</v>
      </c>
      <c r="F72" s="14">
        <v>0</v>
      </c>
      <c r="G72" s="14">
        <v>17754136000190</v>
      </c>
      <c r="H72" s="15" t="s">
        <v>496</v>
      </c>
      <c r="I72" s="14">
        <v>0</v>
      </c>
      <c r="J72" s="14" t="s">
        <v>484</v>
      </c>
      <c r="K72" s="16">
        <v>46050</v>
      </c>
      <c r="L72" s="14">
        <v>54</v>
      </c>
      <c r="M72" s="34">
        <f t="shared" si="5"/>
        <v>15.78</v>
      </c>
      <c r="N72" s="17">
        <v>15.78</v>
      </c>
      <c r="O72" s="17">
        <v>0</v>
      </c>
      <c r="P72" s="3">
        <v>0</v>
      </c>
    </row>
    <row r="73" spans="1:16" ht="24.95" hidden="1" customHeight="1">
      <c r="A73" s="21" t="str">
        <f t="shared" si="3"/>
        <v>1441|1440011|0|0|17754136000190|0|21,91</v>
      </c>
      <c r="B73" s="21" t="str">
        <f t="shared" si="4"/>
        <v>1441|1440011|0|0|698</v>
      </c>
      <c r="C73" s="14">
        <v>1441</v>
      </c>
      <c r="D73" s="14">
        <v>1440011</v>
      </c>
      <c r="E73" s="14">
        <v>0</v>
      </c>
      <c r="F73" s="14">
        <v>0</v>
      </c>
      <c r="G73" s="14">
        <v>17754136000190</v>
      </c>
      <c r="H73" s="15" t="s">
        <v>496</v>
      </c>
      <c r="I73" s="14">
        <v>0</v>
      </c>
      <c r="J73" s="14" t="s">
        <v>484</v>
      </c>
      <c r="K73" s="16">
        <v>46062</v>
      </c>
      <c r="L73" s="14">
        <v>698</v>
      </c>
      <c r="M73" s="34">
        <f t="shared" si="5"/>
        <v>21.91</v>
      </c>
      <c r="N73" s="17">
        <v>21.91</v>
      </c>
      <c r="O73" s="17">
        <v>0</v>
      </c>
      <c r="P73" s="3">
        <v>0</v>
      </c>
    </row>
    <row r="74" spans="1:16" ht="24.95" hidden="1" customHeight="1">
      <c r="A74" s="21" t="str">
        <f t="shared" si="3"/>
        <v>1441|1440011|0|0|17754136000190|0|235,05</v>
      </c>
      <c r="B74" s="21" t="str">
        <f t="shared" si="4"/>
        <v>1441|1440011|0|0|699</v>
      </c>
      <c r="C74" s="14">
        <v>1441</v>
      </c>
      <c r="D74" s="14">
        <v>1440011</v>
      </c>
      <c r="E74" s="14">
        <v>0</v>
      </c>
      <c r="F74" s="14">
        <v>0</v>
      </c>
      <c r="G74" s="14">
        <v>17754136000190</v>
      </c>
      <c r="H74" s="15" t="s">
        <v>496</v>
      </c>
      <c r="I74" s="14">
        <v>0</v>
      </c>
      <c r="J74" s="14" t="s">
        <v>484</v>
      </c>
      <c r="K74" s="16">
        <v>46062</v>
      </c>
      <c r="L74" s="14">
        <v>699</v>
      </c>
      <c r="M74" s="34">
        <f t="shared" si="5"/>
        <v>235.05</v>
      </c>
      <c r="N74" s="17">
        <v>235.05</v>
      </c>
      <c r="O74" s="17">
        <v>0</v>
      </c>
      <c r="P74" s="3">
        <v>0</v>
      </c>
    </row>
    <row r="75" spans="1:16" ht="24.95" hidden="1" customHeight="1">
      <c r="A75" s="21" t="str">
        <f t="shared" si="3"/>
        <v>1441|1440011|0|0|17754136000190|0|174,32</v>
      </c>
      <c r="B75" s="21" t="str">
        <f t="shared" si="4"/>
        <v>1441|1440011|0|0|700</v>
      </c>
      <c r="C75" s="14">
        <v>1441</v>
      </c>
      <c r="D75" s="14">
        <v>1440011</v>
      </c>
      <c r="E75" s="14">
        <v>0</v>
      </c>
      <c r="F75" s="14">
        <v>0</v>
      </c>
      <c r="G75" s="14">
        <v>17754136000190</v>
      </c>
      <c r="H75" s="15" t="s">
        <v>496</v>
      </c>
      <c r="I75" s="14">
        <v>0</v>
      </c>
      <c r="J75" s="14" t="s">
        <v>484</v>
      </c>
      <c r="K75" s="16">
        <v>46062</v>
      </c>
      <c r="L75" s="14">
        <v>700</v>
      </c>
      <c r="M75" s="34">
        <f t="shared" si="5"/>
        <v>174.32</v>
      </c>
      <c r="N75" s="17">
        <v>174.32</v>
      </c>
      <c r="O75" s="17">
        <v>0</v>
      </c>
      <c r="P75" s="3">
        <v>0</v>
      </c>
    </row>
    <row r="76" spans="1:16" ht="24.95" hidden="1" customHeight="1">
      <c r="A76" s="21" t="str">
        <f t="shared" si="3"/>
        <v>1441|1440011|0|0|17754136000190|0|21,84</v>
      </c>
      <c r="B76" s="21" t="str">
        <f t="shared" si="4"/>
        <v>1441|1440011|0|0|701</v>
      </c>
      <c r="C76" s="14">
        <v>1441</v>
      </c>
      <c r="D76" s="14">
        <v>1440011</v>
      </c>
      <c r="E76" s="14">
        <v>0</v>
      </c>
      <c r="F76" s="14">
        <v>0</v>
      </c>
      <c r="G76" s="14">
        <v>17754136000190</v>
      </c>
      <c r="H76" s="15" t="s">
        <v>496</v>
      </c>
      <c r="I76" s="14">
        <v>0</v>
      </c>
      <c r="J76" s="14" t="s">
        <v>484</v>
      </c>
      <c r="K76" s="16">
        <v>46062</v>
      </c>
      <c r="L76" s="14">
        <v>701</v>
      </c>
      <c r="M76" s="34">
        <f t="shared" si="5"/>
        <v>21.84</v>
      </c>
      <c r="N76" s="17">
        <v>21.84</v>
      </c>
      <c r="O76" s="17">
        <v>0</v>
      </c>
      <c r="P76" s="3">
        <v>0</v>
      </c>
    </row>
    <row r="77" spans="1:16" ht="24.95" hidden="1" customHeight="1">
      <c r="A77" s="21" t="str">
        <f t="shared" si="3"/>
        <v>1441|1440011|0|0|17894049000138|0|263,01</v>
      </c>
      <c r="B77" s="21" t="str">
        <f t="shared" si="4"/>
        <v>1441|1440011|0|0|130</v>
      </c>
      <c r="C77" s="14">
        <v>1441</v>
      </c>
      <c r="D77" s="14">
        <v>1440011</v>
      </c>
      <c r="E77" s="14">
        <v>0</v>
      </c>
      <c r="F77" s="14">
        <v>0</v>
      </c>
      <c r="G77" s="14">
        <v>17894049000138</v>
      </c>
      <c r="H77" s="15" t="s">
        <v>497</v>
      </c>
      <c r="I77" s="14">
        <v>0</v>
      </c>
      <c r="J77" s="14" t="s">
        <v>484</v>
      </c>
      <c r="K77" s="16">
        <v>46051</v>
      </c>
      <c r="L77" s="14">
        <v>130</v>
      </c>
      <c r="M77" s="34">
        <f t="shared" si="5"/>
        <v>263.01</v>
      </c>
      <c r="N77" s="17">
        <v>263.01</v>
      </c>
      <c r="O77" s="17">
        <v>0</v>
      </c>
      <c r="P77" s="3">
        <v>0</v>
      </c>
    </row>
    <row r="78" spans="1:16" ht="24.95" hidden="1" customHeight="1">
      <c r="A78" s="21" t="str">
        <f t="shared" si="3"/>
        <v>1441|1440011|0|0|17894072000122|0|269,48</v>
      </c>
      <c r="B78" s="21" t="str">
        <f t="shared" si="4"/>
        <v>1441|1440011|0|0|143</v>
      </c>
      <c r="C78" s="14">
        <v>1441</v>
      </c>
      <c r="D78" s="14">
        <v>1440011</v>
      </c>
      <c r="E78" s="14">
        <v>0</v>
      </c>
      <c r="F78" s="14">
        <v>0</v>
      </c>
      <c r="G78" s="14">
        <v>17894072000122</v>
      </c>
      <c r="H78" s="15" t="s">
        <v>498</v>
      </c>
      <c r="I78" s="14">
        <v>0</v>
      </c>
      <c r="J78" s="14" t="s">
        <v>484</v>
      </c>
      <c r="K78" s="16">
        <v>46051</v>
      </c>
      <c r="L78" s="14">
        <v>143</v>
      </c>
      <c r="M78" s="34">
        <f t="shared" si="5"/>
        <v>269.48</v>
      </c>
      <c r="N78" s="17">
        <v>269.48</v>
      </c>
      <c r="O78" s="17">
        <v>0</v>
      </c>
      <c r="P78" s="3">
        <v>0</v>
      </c>
    </row>
    <row r="79" spans="1:16" ht="24.95" hidden="1" customHeight="1">
      <c r="A79" s="21" t="str">
        <f t="shared" si="3"/>
        <v>1441|1440011|0|0|17894072000122|0|301,63</v>
      </c>
      <c r="B79" s="21" t="str">
        <f t="shared" si="4"/>
        <v>1441|1440011|0|0|693</v>
      </c>
      <c r="C79" s="14">
        <v>1441</v>
      </c>
      <c r="D79" s="14">
        <v>1440011</v>
      </c>
      <c r="E79" s="14">
        <v>0</v>
      </c>
      <c r="F79" s="14">
        <v>0</v>
      </c>
      <c r="G79" s="14">
        <v>17894072000122</v>
      </c>
      <c r="H79" s="15" t="s">
        <v>498</v>
      </c>
      <c r="I79" s="14">
        <v>0</v>
      </c>
      <c r="J79" s="14" t="s">
        <v>484</v>
      </c>
      <c r="K79" s="16">
        <v>46062</v>
      </c>
      <c r="L79" s="14">
        <v>693</v>
      </c>
      <c r="M79" s="34">
        <f t="shared" si="5"/>
        <v>301.63</v>
      </c>
      <c r="N79" s="17">
        <v>301.63</v>
      </c>
      <c r="O79" s="17">
        <v>0</v>
      </c>
      <c r="P79" s="3">
        <v>0</v>
      </c>
    </row>
    <row r="80" spans="1:16" ht="24.95" hidden="1" customHeight="1">
      <c r="A80" s="21" t="str">
        <f t="shared" si="3"/>
        <v>1441|1440011|0|0|17900473000148|0|124,65</v>
      </c>
      <c r="B80" s="21" t="str">
        <f t="shared" si="4"/>
        <v>1441|1440011|0|0|123</v>
      </c>
      <c r="C80" s="14">
        <v>1441</v>
      </c>
      <c r="D80" s="14">
        <v>1440011</v>
      </c>
      <c r="E80" s="14">
        <v>0</v>
      </c>
      <c r="F80" s="14">
        <v>0</v>
      </c>
      <c r="G80" s="14">
        <v>17900473000148</v>
      </c>
      <c r="H80" s="15" t="s">
        <v>499</v>
      </c>
      <c r="I80" s="14">
        <v>0</v>
      </c>
      <c r="J80" s="14" t="s">
        <v>484</v>
      </c>
      <c r="K80" s="16">
        <v>46051</v>
      </c>
      <c r="L80" s="14">
        <v>123</v>
      </c>
      <c r="M80" s="34">
        <f t="shared" si="5"/>
        <v>124.65</v>
      </c>
      <c r="N80" s="17">
        <v>124.65</v>
      </c>
      <c r="O80" s="17">
        <v>0</v>
      </c>
      <c r="P80" s="3">
        <v>0</v>
      </c>
    </row>
    <row r="81" spans="1:16" ht="24.95" hidden="1" customHeight="1">
      <c r="A81" s="21" t="str">
        <f t="shared" si="3"/>
        <v>1441|1440011|0|0|17935396000161|0|179,92</v>
      </c>
      <c r="B81" s="21" t="str">
        <f t="shared" si="4"/>
        <v>1441|1440011|0|0|482</v>
      </c>
      <c r="C81" s="14">
        <v>1441</v>
      </c>
      <c r="D81" s="14">
        <v>1440011</v>
      </c>
      <c r="E81" s="14">
        <v>0</v>
      </c>
      <c r="F81" s="14">
        <v>0</v>
      </c>
      <c r="G81" s="14">
        <v>17935396000161</v>
      </c>
      <c r="H81" s="15" t="s">
        <v>500</v>
      </c>
      <c r="I81" s="14">
        <v>0</v>
      </c>
      <c r="J81" s="14" t="s">
        <v>484</v>
      </c>
      <c r="K81" s="16">
        <v>46051</v>
      </c>
      <c r="L81" s="14">
        <v>482</v>
      </c>
      <c r="M81" s="34">
        <f t="shared" si="5"/>
        <v>179.92</v>
      </c>
      <c r="N81" s="17">
        <v>179.92</v>
      </c>
      <c r="O81" s="17">
        <v>0</v>
      </c>
      <c r="P81" s="3">
        <v>0</v>
      </c>
    </row>
    <row r="82" spans="1:16" ht="24.95" hidden="1" customHeight="1">
      <c r="A82" s="21" t="str">
        <f t="shared" si="3"/>
        <v>1441|1440011|0|0|17935396000161|0|195,35</v>
      </c>
      <c r="B82" s="21" t="str">
        <f t="shared" si="4"/>
        <v>1441|1440011|0|0|688</v>
      </c>
      <c r="C82" s="14">
        <v>1441</v>
      </c>
      <c r="D82" s="14">
        <v>1440011</v>
      </c>
      <c r="E82" s="14">
        <v>0</v>
      </c>
      <c r="F82" s="14">
        <v>0</v>
      </c>
      <c r="G82" s="14">
        <v>17935396000161</v>
      </c>
      <c r="H82" s="15" t="s">
        <v>500</v>
      </c>
      <c r="I82" s="14">
        <v>0</v>
      </c>
      <c r="J82" s="14" t="s">
        <v>484</v>
      </c>
      <c r="K82" s="16">
        <v>46062</v>
      </c>
      <c r="L82" s="14">
        <v>688</v>
      </c>
      <c r="M82" s="34">
        <f t="shared" si="5"/>
        <v>195.35</v>
      </c>
      <c r="N82" s="17">
        <v>195.35</v>
      </c>
      <c r="O82" s="17">
        <v>0</v>
      </c>
      <c r="P82" s="3">
        <v>0</v>
      </c>
    </row>
    <row r="83" spans="1:16" ht="24.95" hidden="1" customHeight="1">
      <c r="A83" s="21" t="str">
        <f t="shared" si="3"/>
        <v>1441|1440011|0|0|17947581000176|0|314,15</v>
      </c>
      <c r="B83" s="21" t="str">
        <f t="shared" si="4"/>
        <v>1441|1440011|0|0|226</v>
      </c>
      <c r="C83" s="14">
        <v>1441</v>
      </c>
      <c r="D83" s="14">
        <v>1440011</v>
      </c>
      <c r="E83" s="14">
        <v>0</v>
      </c>
      <c r="F83" s="14">
        <v>0</v>
      </c>
      <c r="G83" s="14">
        <v>17947581000176</v>
      </c>
      <c r="H83" s="15" t="s">
        <v>501</v>
      </c>
      <c r="I83" s="14">
        <v>0</v>
      </c>
      <c r="J83" s="14" t="s">
        <v>484</v>
      </c>
      <c r="K83" s="16">
        <v>46038</v>
      </c>
      <c r="L83" s="14">
        <v>226</v>
      </c>
      <c r="M83" s="34">
        <f t="shared" si="5"/>
        <v>314.14999999999998</v>
      </c>
      <c r="N83" s="17">
        <v>314.14999999999998</v>
      </c>
      <c r="O83" s="17">
        <v>0</v>
      </c>
      <c r="P83" s="3">
        <v>0</v>
      </c>
    </row>
    <row r="84" spans="1:16" ht="24.95" hidden="1" customHeight="1">
      <c r="A84" s="21" t="str">
        <f t="shared" si="3"/>
        <v>1441|1440011|0|0|17947581000176|0|345,62</v>
      </c>
      <c r="B84" s="21" t="str">
        <f t="shared" si="4"/>
        <v>1441|1440011|0|0|122</v>
      </c>
      <c r="C84" s="14">
        <v>1441</v>
      </c>
      <c r="D84" s="14">
        <v>1440011</v>
      </c>
      <c r="E84" s="14">
        <v>0</v>
      </c>
      <c r="F84" s="14">
        <v>0</v>
      </c>
      <c r="G84" s="14">
        <v>17947581000176</v>
      </c>
      <c r="H84" s="15" t="s">
        <v>501</v>
      </c>
      <c r="I84" s="14">
        <v>0</v>
      </c>
      <c r="J84" s="14" t="s">
        <v>484</v>
      </c>
      <c r="K84" s="16">
        <v>46051</v>
      </c>
      <c r="L84" s="14">
        <v>122</v>
      </c>
      <c r="M84" s="34">
        <f t="shared" si="5"/>
        <v>345.62</v>
      </c>
      <c r="N84" s="17">
        <v>345.62</v>
      </c>
      <c r="O84" s="17">
        <v>0</v>
      </c>
      <c r="P84" s="3">
        <v>0</v>
      </c>
    </row>
    <row r="85" spans="1:16" ht="24.95" hidden="1" customHeight="1">
      <c r="A85" s="21" t="str">
        <f t="shared" si="3"/>
        <v>1441|1440011|0|0|17947581000176|0|177,79</v>
      </c>
      <c r="B85" s="21" t="str">
        <f t="shared" si="4"/>
        <v>1441|1440011|0|0|628</v>
      </c>
      <c r="C85" s="14">
        <v>1441</v>
      </c>
      <c r="D85" s="14">
        <v>1440011</v>
      </c>
      <c r="E85" s="14">
        <v>0</v>
      </c>
      <c r="F85" s="14">
        <v>0</v>
      </c>
      <c r="G85" s="14">
        <v>17947581000176</v>
      </c>
      <c r="H85" s="15" t="s">
        <v>501</v>
      </c>
      <c r="I85" s="14">
        <v>0</v>
      </c>
      <c r="J85" s="14" t="s">
        <v>484</v>
      </c>
      <c r="K85" s="16">
        <v>46062</v>
      </c>
      <c r="L85" s="14">
        <v>628</v>
      </c>
      <c r="M85" s="34">
        <f t="shared" si="5"/>
        <v>177.79</v>
      </c>
      <c r="N85" s="17">
        <v>177.79</v>
      </c>
      <c r="O85" s="17">
        <v>0</v>
      </c>
      <c r="P85" s="3">
        <v>0</v>
      </c>
    </row>
    <row r="86" spans="1:16" ht="24.95" hidden="1" customHeight="1">
      <c r="A86" s="21" t="str">
        <f t="shared" si="3"/>
        <v>1441|1440011|0|0|17947581000176|0|356,87</v>
      </c>
      <c r="B86" s="21" t="str">
        <f t="shared" si="4"/>
        <v>1441|1440011|0|0|670</v>
      </c>
      <c r="C86" s="14">
        <v>1441</v>
      </c>
      <c r="D86" s="14">
        <v>1440011</v>
      </c>
      <c r="E86" s="14">
        <v>0</v>
      </c>
      <c r="F86" s="14">
        <v>0</v>
      </c>
      <c r="G86" s="14">
        <v>17947581000176</v>
      </c>
      <c r="H86" s="15" t="s">
        <v>501</v>
      </c>
      <c r="I86" s="14">
        <v>0</v>
      </c>
      <c r="J86" s="14" t="s">
        <v>484</v>
      </c>
      <c r="K86" s="16">
        <v>46062</v>
      </c>
      <c r="L86" s="14">
        <v>670</v>
      </c>
      <c r="M86" s="34">
        <f t="shared" si="5"/>
        <v>356.87</v>
      </c>
      <c r="N86" s="17">
        <v>356.87</v>
      </c>
      <c r="O86" s="17">
        <v>0</v>
      </c>
      <c r="P86" s="3">
        <v>0</v>
      </c>
    </row>
    <row r="87" spans="1:16" ht="24.95" hidden="1" customHeight="1">
      <c r="A87" s="21" t="str">
        <f t="shared" si="3"/>
        <v>1441|1440011|0|0|17955535000119|0|415,6</v>
      </c>
      <c r="B87" s="21" t="str">
        <f t="shared" si="4"/>
        <v>1441|1440011|0|0|181</v>
      </c>
      <c r="C87" s="14">
        <v>1441</v>
      </c>
      <c r="D87" s="14">
        <v>1440011</v>
      </c>
      <c r="E87" s="14">
        <v>0</v>
      </c>
      <c r="F87" s="14">
        <v>0</v>
      </c>
      <c r="G87" s="14">
        <v>17955535000119</v>
      </c>
      <c r="H87" s="15" t="s">
        <v>502</v>
      </c>
      <c r="I87" s="14">
        <v>0</v>
      </c>
      <c r="J87" s="14" t="s">
        <v>484</v>
      </c>
      <c r="K87" s="16">
        <v>46051</v>
      </c>
      <c r="L87" s="14">
        <v>181</v>
      </c>
      <c r="M87" s="34">
        <f t="shared" si="5"/>
        <v>415.6</v>
      </c>
      <c r="N87" s="17">
        <v>415.6</v>
      </c>
      <c r="O87" s="17">
        <v>0</v>
      </c>
      <c r="P87" s="3">
        <v>0</v>
      </c>
    </row>
    <row r="88" spans="1:16" ht="24.95" hidden="1" customHeight="1">
      <c r="A88" s="21" t="str">
        <f t="shared" si="3"/>
        <v>1441|1440011|0|0|17963083000117|0|186,89</v>
      </c>
      <c r="B88" s="21" t="str">
        <f t="shared" si="4"/>
        <v>1441|1440011|0|0|156</v>
      </c>
      <c r="C88" s="14">
        <v>1441</v>
      </c>
      <c r="D88" s="14">
        <v>1440011</v>
      </c>
      <c r="E88" s="14">
        <v>0</v>
      </c>
      <c r="F88" s="14">
        <v>0</v>
      </c>
      <c r="G88" s="14">
        <v>17963083000117</v>
      </c>
      <c r="H88" s="15" t="s">
        <v>503</v>
      </c>
      <c r="I88" s="14">
        <v>0</v>
      </c>
      <c r="J88" s="14" t="s">
        <v>484</v>
      </c>
      <c r="K88" s="16">
        <v>46051</v>
      </c>
      <c r="L88" s="14">
        <v>156</v>
      </c>
      <c r="M88" s="34">
        <f t="shared" si="5"/>
        <v>186.89</v>
      </c>
      <c r="N88" s="17">
        <v>186.89</v>
      </c>
      <c r="O88" s="17">
        <v>0</v>
      </c>
      <c r="P88" s="3">
        <v>0</v>
      </c>
    </row>
    <row r="89" spans="1:16" ht="24.95" hidden="1" customHeight="1">
      <c r="A89" s="21" t="str">
        <f t="shared" si="3"/>
        <v>1441|1440011|0|0|18008862000126|0|93,15</v>
      </c>
      <c r="B89" s="21" t="str">
        <f t="shared" si="4"/>
        <v>1441|1440011|0|0|145</v>
      </c>
      <c r="C89" s="14">
        <v>1441</v>
      </c>
      <c r="D89" s="14">
        <v>1440011</v>
      </c>
      <c r="E89" s="14">
        <v>0</v>
      </c>
      <c r="F89" s="14">
        <v>0</v>
      </c>
      <c r="G89" s="14">
        <v>18008862000126</v>
      </c>
      <c r="H89" s="15" t="s">
        <v>504</v>
      </c>
      <c r="I89" s="14">
        <v>0</v>
      </c>
      <c r="J89" s="14" t="s">
        <v>484</v>
      </c>
      <c r="K89" s="16">
        <v>46051</v>
      </c>
      <c r="L89" s="14">
        <v>145</v>
      </c>
      <c r="M89" s="34">
        <f t="shared" si="5"/>
        <v>93.15</v>
      </c>
      <c r="N89" s="17">
        <v>93.15</v>
      </c>
      <c r="O89" s="17">
        <v>0</v>
      </c>
      <c r="P89" s="3">
        <v>0</v>
      </c>
    </row>
    <row r="90" spans="1:16" ht="24.95" hidden="1" customHeight="1">
      <c r="A90" s="21" t="str">
        <f t="shared" si="3"/>
        <v>1441|1440011|0|0|18008870000172|0|187,17</v>
      </c>
      <c r="B90" s="21" t="str">
        <f t="shared" si="4"/>
        <v>1441|1440011|0|0|149</v>
      </c>
      <c r="C90" s="14">
        <v>1441</v>
      </c>
      <c r="D90" s="14">
        <v>1440011</v>
      </c>
      <c r="E90" s="14">
        <v>0</v>
      </c>
      <c r="F90" s="14">
        <v>0</v>
      </c>
      <c r="G90" s="14">
        <v>18008870000172</v>
      </c>
      <c r="H90" s="15" t="s">
        <v>505</v>
      </c>
      <c r="I90" s="14">
        <v>0</v>
      </c>
      <c r="J90" s="14" t="s">
        <v>484</v>
      </c>
      <c r="K90" s="16">
        <v>46051</v>
      </c>
      <c r="L90" s="14">
        <v>149</v>
      </c>
      <c r="M90" s="34">
        <f t="shared" si="5"/>
        <v>187.17</v>
      </c>
      <c r="N90" s="17">
        <v>187.17</v>
      </c>
      <c r="O90" s="17">
        <v>0</v>
      </c>
      <c r="P90" s="3">
        <v>0</v>
      </c>
    </row>
    <row r="91" spans="1:16" ht="24.95" hidden="1" customHeight="1">
      <c r="A91" s="21" t="str">
        <f t="shared" si="3"/>
        <v>1441|1440011|0|0|18008870000172|0|186,58</v>
      </c>
      <c r="B91" s="21" t="str">
        <f t="shared" si="4"/>
        <v>1441|1440011|0|0|691</v>
      </c>
      <c r="C91" s="14">
        <v>1441</v>
      </c>
      <c r="D91" s="14">
        <v>1440011</v>
      </c>
      <c r="E91" s="14">
        <v>0</v>
      </c>
      <c r="F91" s="14">
        <v>0</v>
      </c>
      <c r="G91" s="14">
        <v>18008870000172</v>
      </c>
      <c r="H91" s="15" t="s">
        <v>505</v>
      </c>
      <c r="I91" s="14">
        <v>0</v>
      </c>
      <c r="J91" s="14" t="s">
        <v>484</v>
      </c>
      <c r="K91" s="16">
        <v>46062</v>
      </c>
      <c r="L91" s="14">
        <v>691</v>
      </c>
      <c r="M91" s="34">
        <f t="shared" si="5"/>
        <v>186.58</v>
      </c>
      <c r="N91" s="17">
        <v>186.58</v>
      </c>
      <c r="O91" s="17">
        <v>0</v>
      </c>
      <c r="P91" s="3">
        <v>0</v>
      </c>
    </row>
    <row r="92" spans="1:16" ht="24.95" hidden="1" customHeight="1">
      <c r="A92" s="21" t="str">
        <f t="shared" si="3"/>
        <v>1441|1440011|0|0|18017392000167|0|259,23</v>
      </c>
      <c r="B92" s="21" t="str">
        <f t="shared" si="4"/>
        <v>1441|1440011|0|0|308</v>
      </c>
      <c r="C92" s="14">
        <v>1441</v>
      </c>
      <c r="D92" s="14">
        <v>1440011</v>
      </c>
      <c r="E92" s="14">
        <v>0</v>
      </c>
      <c r="F92" s="14">
        <v>0</v>
      </c>
      <c r="G92" s="14">
        <v>18017392000167</v>
      </c>
      <c r="H92" s="15" t="s">
        <v>506</v>
      </c>
      <c r="I92" s="14">
        <v>0</v>
      </c>
      <c r="J92" s="14" t="s">
        <v>484</v>
      </c>
      <c r="K92" s="16">
        <v>46042</v>
      </c>
      <c r="L92" s="14">
        <v>308</v>
      </c>
      <c r="M92" s="34">
        <f t="shared" si="5"/>
        <v>259.23</v>
      </c>
      <c r="N92" s="17">
        <v>259.23</v>
      </c>
      <c r="O92" s="17">
        <v>0</v>
      </c>
      <c r="P92" s="3">
        <v>0</v>
      </c>
    </row>
    <row r="93" spans="1:16" ht="24.95" hidden="1" customHeight="1">
      <c r="A93" s="21" t="str">
        <f t="shared" si="3"/>
        <v>1441|1440011|0|0|18017392000167|0|402,82</v>
      </c>
      <c r="B93" s="21" t="str">
        <f t="shared" si="4"/>
        <v>1441|1440011|0|0|87</v>
      </c>
      <c r="C93" s="14">
        <v>1441</v>
      </c>
      <c r="D93" s="14">
        <v>1440011</v>
      </c>
      <c r="E93" s="14">
        <v>0</v>
      </c>
      <c r="F93" s="14">
        <v>0</v>
      </c>
      <c r="G93" s="14">
        <v>18017392000167</v>
      </c>
      <c r="H93" s="15" t="s">
        <v>506</v>
      </c>
      <c r="I93" s="14">
        <v>0</v>
      </c>
      <c r="J93" s="14" t="s">
        <v>484</v>
      </c>
      <c r="K93" s="16">
        <v>46050</v>
      </c>
      <c r="L93" s="14">
        <v>87</v>
      </c>
      <c r="M93" s="34">
        <f t="shared" si="5"/>
        <v>402.82</v>
      </c>
      <c r="N93" s="17">
        <v>402.82</v>
      </c>
      <c r="O93" s="17">
        <v>0</v>
      </c>
      <c r="P93" s="3">
        <v>0</v>
      </c>
    </row>
    <row r="94" spans="1:16" ht="24.95" hidden="1" customHeight="1">
      <c r="A94" s="21" t="str">
        <f t="shared" si="3"/>
        <v>1441|1440011|0|0|18017392000167|0|496,45</v>
      </c>
      <c r="B94" s="21" t="str">
        <f t="shared" si="4"/>
        <v>1441|1440011|0|0|647</v>
      </c>
      <c r="C94" s="14">
        <v>1441</v>
      </c>
      <c r="D94" s="14">
        <v>1440011</v>
      </c>
      <c r="E94" s="14">
        <v>0</v>
      </c>
      <c r="F94" s="14">
        <v>0</v>
      </c>
      <c r="G94" s="14">
        <v>18017392000167</v>
      </c>
      <c r="H94" s="15" t="s">
        <v>506</v>
      </c>
      <c r="I94" s="14">
        <v>0</v>
      </c>
      <c r="J94" s="14" t="s">
        <v>484</v>
      </c>
      <c r="K94" s="16">
        <v>46062</v>
      </c>
      <c r="L94" s="14">
        <v>647</v>
      </c>
      <c r="M94" s="34">
        <f t="shared" si="5"/>
        <v>496.45</v>
      </c>
      <c r="N94" s="17">
        <v>496.45</v>
      </c>
      <c r="O94" s="17">
        <v>0</v>
      </c>
      <c r="P94" s="3">
        <v>0</v>
      </c>
    </row>
    <row r="95" spans="1:16" ht="24.95" hidden="1" customHeight="1">
      <c r="A95" s="21" t="str">
        <f t="shared" si="3"/>
        <v>1441|1440011|0|0|18017442000106|0|196,9</v>
      </c>
      <c r="B95" s="21" t="str">
        <f t="shared" si="4"/>
        <v>1441|1440011|0|0|61</v>
      </c>
      <c r="C95" s="14">
        <v>1441</v>
      </c>
      <c r="D95" s="14">
        <v>1440011</v>
      </c>
      <c r="E95" s="14">
        <v>0</v>
      </c>
      <c r="F95" s="14">
        <v>0</v>
      </c>
      <c r="G95" s="14">
        <v>18017442000106</v>
      </c>
      <c r="H95" s="15" t="s">
        <v>507</v>
      </c>
      <c r="I95" s="14">
        <v>0</v>
      </c>
      <c r="J95" s="14" t="s">
        <v>484</v>
      </c>
      <c r="K95" s="16">
        <v>46050</v>
      </c>
      <c r="L95" s="14">
        <v>61</v>
      </c>
      <c r="M95" s="34">
        <f t="shared" si="5"/>
        <v>196.9</v>
      </c>
      <c r="N95" s="17">
        <v>196.9</v>
      </c>
      <c r="O95" s="17">
        <v>0</v>
      </c>
      <c r="P95" s="3">
        <v>0</v>
      </c>
    </row>
    <row r="96" spans="1:16" ht="24.95" hidden="1" customHeight="1">
      <c r="A96" s="21" t="str">
        <f t="shared" si="3"/>
        <v>1441|1440011|0|0|18025940000109|0|485,79</v>
      </c>
      <c r="B96" s="21" t="str">
        <f t="shared" si="4"/>
        <v>1441|1440011|0|0|195</v>
      </c>
      <c r="C96" s="14">
        <v>1441</v>
      </c>
      <c r="D96" s="14">
        <v>1440011</v>
      </c>
      <c r="E96" s="14">
        <v>0</v>
      </c>
      <c r="F96" s="14">
        <v>0</v>
      </c>
      <c r="G96" s="14">
        <v>18025940000109</v>
      </c>
      <c r="H96" s="15" t="s">
        <v>508</v>
      </c>
      <c r="I96" s="14">
        <v>0</v>
      </c>
      <c r="J96" s="14" t="s">
        <v>484</v>
      </c>
      <c r="K96" s="16">
        <v>46057</v>
      </c>
      <c r="L96" s="14">
        <v>195</v>
      </c>
      <c r="M96" s="34">
        <f t="shared" si="5"/>
        <v>485.79</v>
      </c>
      <c r="N96" s="17">
        <v>485.79</v>
      </c>
      <c r="O96" s="17">
        <v>0</v>
      </c>
      <c r="P96" s="3">
        <v>0</v>
      </c>
    </row>
    <row r="97" spans="1:16" ht="24.95" hidden="1" customHeight="1">
      <c r="A97" s="21" t="str">
        <f t="shared" si="3"/>
        <v>1441|1440011|0|0|18125161000177|0|422,44</v>
      </c>
      <c r="B97" s="21" t="str">
        <f t="shared" si="4"/>
        <v>1441|1440011|0|0|8</v>
      </c>
      <c r="C97" s="14">
        <v>1441</v>
      </c>
      <c r="D97" s="14">
        <v>1440011</v>
      </c>
      <c r="E97" s="14">
        <v>0</v>
      </c>
      <c r="F97" s="14">
        <v>0</v>
      </c>
      <c r="G97" s="14">
        <v>18125161000177</v>
      </c>
      <c r="H97" s="15" t="s">
        <v>509</v>
      </c>
      <c r="I97" s="14">
        <v>0</v>
      </c>
      <c r="J97" s="14" t="s">
        <v>484</v>
      </c>
      <c r="K97" s="16">
        <v>46036</v>
      </c>
      <c r="L97" s="14">
        <v>8</v>
      </c>
      <c r="M97" s="34">
        <f t="shared" si="5"/>
        <v>422.44</v>
      </c>
      <c r="N97" s="17">
        <v>422.44</v>
      </c>
      <c r="O97" s="17">
        <v>0</v>
      </c>
      <c r="P97" s="3">
        <v>0</v>
      </c>
    </row>
    <row r="98" spans="1:16" ht="24.95" hidden="1" customHeight="1">
      <c r="A98" s="21" t="str">
        <f t="shared" si="3"/>
        <v>1441|1440011|0|0|18125161000177|0|506,85</v>
      </c>
      <c r="B98" s="21" t="str">
        <f t="shared" si="4"/>
        <v>1441|1440011|0|0|83</v>
      </c>
      <c r="C98" s="14">
        <v>1441</v>
      </c>
      <c r="D98" s="14">
        <v>1440011</v>
      </c>
      <c r="E98" s="14">
        <v>0</v>
      </c>
      <c r="F98" s="14">
        <v>0</v>
      </c>
      <c r="G98" s="14">
        <v>18125161000177</v>
      </c>
      <c r="H98" s="15" t="s">
        <v>509</v>
      </c>
      <c r="I98" s="14">
        <v>0</v>
      </c>
      <c r="J98" s="14" t="s">
        <v>484</v>
      </c>
      <c r="K98" s="16">
        <v>46050</v>
      </c>
      <c r="L98" s="14">
        <v>83</v>
      </c>
      <c r="M98" s="34">
        <f t="shared" si="5"/>
        <v>506.85</v>
      </c>
      <c r="N98" s="17">
        <v>506.85</v>
      </c>
      <c r="O98" s="17">
        <v>0</v>
      </c>
      <c r="P98" s="3">
        <v>0</v>
      </c>
    </row>
    <row r="99" spans="1:16" ht="24.95" hidden="1" customHeight="1">
      <c r="A99" s="21" t="str">
        <f t="shared" si="3"/>
        <v>1441|1440011|0|0|18125161000177|0|238,66</v>
      </c>
      <c r="B99" s="21" t="str">
        <f t="shared" si="4"/>
        <v>1441|1440011|0|0|620</v>
      </c>
      <c r="C99" s="14">
        <v>1441</v>
      </c>
      <c r="D99" s="14">
        <v>1440011</v>
      </c>
      <c r="E99" s="14">
        <v>0</v>
      </c>
      <c r="F99" s="14">
        <v>0</v>
      </c>
      <c r="G99" s="14">
        <v>18125161000177</v>
      </c>
      <c r="H99" s="15" t="s">
        <v>509</v>
      </c>
      <c r="I99" s="14">
        <v>0</v>
      </c>
      <c r="J99" s="14" t="s">
        <v>484</v>
      </c>
      <c r="K99" s="16">
        <v>46062</v>
      </c>
      <c r="L99" s="14">
        <v>620</v>
      </c>
      <c r="M99" s="34">
        <f t="shared" si="5"/>
        <v>238.66</v>
      </c>
      <c r="N99" s="17">
        <v>238.66</v>
      </c>
      <c r="O99" s="17">
        <v>0</v>
      </c>
      <c r="P99" s="3">
        <v>0</v>
      </c>
    </row>
    <row r="100" spans="1:16" ht="24.95" hidden="1" customHeight="1">
      <c r="A100" s="21" t="str">
        <f t="shared" si="3"/>
        <v>1441|1440011|0|0|18128207000101|0|0</v>
      </c>
      <c r="B100" s="21" t="str">
        <f t="shared" si="4"/>
        <v>1441|1440011|0|0|71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18128207000101</v>
      </c>
      <c r="H100" s="15" t="s">
        <v>510</v>
      </c>
      <c r="I100" s="14">
        <v>0</v>
      </c>
      <c r="J100" s="14" t="s">
        <v>484</v>
      </c>
      <c r="K100" s="16">
        <v>46050</v>
      </c>
      <c r="L100" s="14">
        <v>71</v>
      </c>
      <c r="M100" s="34">
        <f t="shared" si="5"/>
        <v>0</v>
      </c>
      <c r="N100" s="17">
        <v>0</v>
      </c>
      <c r="O100" s="17">
        <v>0</v>
      </c>
      <c r="P100" s="3">
        <v>0</v>
      </c>
    </row>
    <row r="101" spans="1:16" ht="24.95" hidden="1" customHeight="1">
      <c r="A101" s="21" t="str">
        <f t="shared" si="3"/>
        <v>1441|1440011|0|0|18128207000101|0|0</v>
      </c>
      <c r="B101" s="21" t="str">
        <f t="shared" si="4"/>
        <v>1441|1440011|0|0|73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18128207000101</v>
      </c>
      <c r="H101" s="15" t="s">
        <v>510</v>
      </c>
      <c r="I101" s="14">
        <v>0</v>
      </c>
      <c r="J101" s="14" t="s">
        <v>484</v>
      </c>
      <c r="K101" s="16">
        <v>46050</v>
      </c>
      <c r="L101" s="14">
        <v>73</v>
      </c>
      <c r="M101" s="34">
        <f t="shared" si="5"/>
        <v>0</v>
      </c>
      <c r="N101" s="17">
        <v>0</v>
      </c>
      <c r="O101" s="17">
        <v>0</v>
      </c>
      <c r="P101" s="3">
        <v>0</v>
      </c>
    </row>
    <row r="102" spans="1:16" ht="24.95" hidden="1" customHeight="1">
      <c r="A102" s="21" t="str">
        <f t="shared" si="3"/>
        <v>1441|1440011|0|0|18128207000101|0|162,7</v>
      </c>
      <c r="B102" s="21" t="str">
        <f t="shared" si="4"/>
        <v>1441|1440011|0|0|76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18128207000101</v>
      </c>
      <c r="H102" s="15" t="s">
        <v>510</v>
      </c>
      <c r="I102" s="14">
        <v>0</v>
      </c>
      <c r="J102" s="14" t="s">
        <v>484</v>
      </c>
      <c r="K102" s="16">
        <v>46050</v>
      </c>
      <c r="L102" s="14">
        <v>76</v>
      </c>
      <c r="M102" s="34">
        <f t="shared" si="5"/>
        <v>162.69999999999999</v>
      </c>
      <c r="N102" s="17">
        <v>162.69999999999999</v>
      </c>
      <c r="O102" s="17">
        <v>0</v>
      </c>
      <c r="P102" s="3">
        <v>0</v>
      </c>
    </row>
    <row r="103" spans="1:16" ht="24.95" hidden="1" customHeight="1">
      <c r="A103" s="21" t="str">
        <f t="shared" si="3"/>
        <v>1441|1440011|0|0|18128207000101|0|15,5</v>
      </c>
      <c r="B103" s="21" t="str">
        <f t="shared" si="4"/>
        <v>1441|1440011|0|0|78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18128207000101</v>
      </c>
      <c r="H103" s="15" t="s">
        <v>510</v>
      </c>
      <c r="I103" s="14">
        <v>0</v>
      </c>
      <c r="J103" s="14" t="s">
        <v>484</v>
      </c>
      <c r="K103" s="16">
        <v>46050</v>
      </c>
      <c r="L103" s="14">
        <v>78</v>
      </c>
      <c r="M103" s="34">
        <f t="shared" si="5"/>
        <v>15.5</v>
      </c>
      <c r="N103" s="17">
        <v>15.5</v>
      </c>
      <c r="O103" s="17">
        <v>0</v>
      </c>
      <c r="P103" s="3">
        <v>0</v>
      </c>
    </row>
    <row r="104" spans="1:16" ht="24.95" hidden="1" customHeight="1">
      <c r="A104" s="21" t="str">
        <f t="shared" si="3"/>
        <v>1441|1440011|0|0|18128207000101|0|0,19</v>
      </c>
      <c r="B104" s="21" t="str">
        <f t="shared" si="4"/>
        <v>1441|1440011|0|0|79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18128207000101</v>
      </c>
      <c r="H104" s="15" t="s">
        <v>510</v>
      </c>
      <c r="I104" s="14">
        <v>0</v>
      </c>
      <c r="J104" s="14" t="s">
        <v>484</v>
      </c>
      <c r="K104" s="16">
        <v>46050</v>
      </c>
      <c r="L104" s="14">
        <v>79</v>
      </c>
      <c r="M104" s="34">
        <f t="shared" si="5"/>
        <v>0.19</v>
      </c>
      <c r="N104" s="17">
        <v>0.19</v>
      </c>
      <c r="O104" s="17">
        <v>0</v>
      </c>
      <c r="P104" s="3">
        <v>0</v>
      </c>
    </row>
    <row r="105" spans="1:16" ht="24.95" hidden="1" customHeight="1">
      <c r="A105" s="21" t="str">
        <f t="shared" si="3"/>
        <v>1441|1440011|0|0|18128207000101|0|1,88</v>
      </c>
      <c r="B105" s="21" t="str">
        <f t="shared" si="4"/>
        <v>1441|1440011|0|0|81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18128207000101</v>
      </c>
      <c r="H105" s="15" t="s">
        <v>510</v>
      </c>
      <c r="I105" s="14">
        <v>0</v>
      </c>
      <c r="J105" s="14" t="s">
        <v>484</v>
      </c>
      <c r="K105" s="16">
        <v>46050</v>
      </c>
      <c r="L105" s="14">
        <v>81</v>
      </c>
      <c r="M105" s="34">
        <f t="shared" si="5"/>
        <v>1.88</v>
      </c>
      <c r="N105" s="17">
        <v>1.88</v>
      </c>
      <c r="O105" s="17">
        <v>0</v>
      </c>
      <c r="P105" s="3">
        <v>0</v>
      </c>
    </row>
    <row r="106" spans="1:16" ht="24.95" hidden="1" customHeight="1">
      <c r="A106" s="21" t="str">
        <f t="shared" si="3"/>
        <v>1441|1440011|0|0|18132449000179|0|642,51</v>
      </c>
      <c r="B106" s="21" t="str">
        <f t="shared" si="4"/>
        <v>1441|1440011|0|0|166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18132449000179</v>
      </c>
      <c r="H106" s="15" t="s">
        <v>511</v>
      </c>
      <c r="I106" s="14">
        <v>0</v>
      </c>
      <c r="J106" s="14" t="s">
        <v>484</v>
      </c>
      <c r="K106" s="16">
        <v>46051</v>
      </c>
      <c r="L106" s="14">
        <v>166</v>
      </c>
      <c r="M106" s="34">
        <f t="shared" si="5"/>
        <v>642.51</v>
      </c>
      <c r="N106" s="17">
        <v>642.51</v>
      </c>
      <c r="O106" s="17">
        <v>0</v>
      </c>
      <c r="P106" s="3">
        <v>0</v>
      </c>
    </row>
    <row r="107" spans="1:16" ht="24.95" hidden="1" customHeight="1">
      <c r="A107" s="21" t="str">
        <f t="shared" si="3"/>
        <v>1441|1440011|0|0|18132449000179|0|718,98</v>
      </c>
      <c r="B107" s="21" t="str">
        <f t="shared" si="4"/>
        <v>1441|1440011|0|0|669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18132449000179</v>
      </c>
      <c r="H107" s="15" t="s">
        <v>511</v>
      </c>
      <c r="I107" s="14">
        <v>0</v>
      </c>
      <c r="J107" s="14" t="s">
        <v>484</v>
      </c>
      <c r="K107" s="16">
        <v>46062</v>
      </c>
      <c r="L107" s="14">
        <v>669</v>
      </c>
      <c r="M107" s="34">
        <f t="shared" si="5"/>
        <v>718.98</v>
      </c>
      <c r="N107" s="17">
        <v>718.98</v>
      </c>
      <c r="O107" s="17">
        <v>0</v>
      </c>
      <c r="P107" s="3">
        <v>0</v>
      </c>
    </row>
    <row r="108" spans="1:16" ht="24.95" hidden="1" customHeight="1">
      <c r="A108" s="21" t="str">
        <f t="shared" si="3"/>
        <v>1441|1440011|0|0|18133306000181|0|107,81</v>
      </c>
      <c r="B108" s="21" t="str">
        <f t="shared" si="4"/>
        <v>1441|1440011|0|0|572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18133306000181</v>
      </c>
      <c r="H108" s="15" t="s">
        <v>512</v>
      </c>
      <c r="I108" s="14">
        <v>0</v>
      </c>
      <c r="J108" s="14" t="s">
        <v>484</v>
      </c>
      <c r="K108" s="16">
        <v>46056</v>
      </c>
      <c r="L108" s="14">
        <v>572</v>
      </c>
      <c r="M108" s="34">
        <f t="shared" si="5"/>
        <v>107.81</v>
      </c>
      <c r="N108" s="17">
        <v>107.81</v>
      </c>
      <c r="O108" s="17">
        <v>0</v>
      </c>
      <c r="P108" s="3">
        <v>0</v>
      </c>
    </row>
    <row r="109" spans="1:16" ht="24.95" hidden="1" customHeight="1">
      <c r="A109" s="21" t="str">
        <f t="shared" si="3"/>
        <v>1441|1440011|0|0|18137927000133|0|51,53</v>
      </c>
      <c r="B109" s="21" t="str">
        <f t="shared" si="4"/>
        <v>1441|1440011|0|0|163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18137927000133</v>
      </c>
      <c r="H109" s="15" t="s">
        <v>513</v>
      </c>
      <c r="I109" s="14">
        <v>0</v>
      </c>
      <c r="J109" s="14" t="s">
        <v>484</v>
      </c>
      <c r="K109" s="16">
        <v>46051</v>
      </c>
      <c r="L109" s="14">
        <v>163</v>
      </c>
      <c r="M109" s="34">
        <f t="shared" si="5"/>
        <v>51.53</v>
      </c>
      <c r="N109" s="17">
        <v>51.53</v>
      </c>
      <c r="O109" s="17">
        <v>0</v>
      </c>
      <c r="P109" s="3">
        <v>0</v>
      </c>
    </row>
    <row r="110" spans="1:16" ht="24.95" hidden="1" customHeight="1">
      <c r="A110" s="21" t="str">
        <f t="shared" si="3"/>
        <v>1441|1440011|0|0|18140756000100|0|170,04</v>
      </c>
      <c r="B110" s="21" t="str">
        <f t="shared" si="4"/>
        <v>1441|1440011|0|0|531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18140756000100</v>
      </c>
      <c r="H110" s="15" t="s">
        <v>514</v>
      </c>
      <c r="I110" s="14">
        <v>0</v>
      </c>
      <c r="J110" s="14" t="s">
        <v>484</v>
      </c>
      <c r="K110" s="16">
        <v>46055</v>
      </c>
      <c r="L110" s="14">
        <v>531</v>
      </c>
      <c r="M110" s="34">
        <f t="shared" si="5"/>
        <v>170.04</v>
      </c>
      <c r="N110" s="17">
        <v>170.04</v>
      </c>
      <c r="O110" s="17">
        <v>0</v>
      </c>
      <c r="P110" s="3">
        <v>0</v>
      </c>
    </row>
    <row r="111" spans="1:16" ht="24.95" hidden="1" customHeight="1">
      <c r="A111" s="21" t="str">
        <f t="shared" si="3"/>
        <v>1441|1440011|0|0|18140764000148|0|1,23</v>
      </c>
      <c r="B111" s="21" t="str">
        <f t="shared" si="4"/>
        <v>1441|1440011|0|0|129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18140764000148</v>
      </c>
      <c r="H111" s="15" t="s">
        <v>515</v>
      </c>
      <c r="I111" s="14">
        <v>0</v>
      </c>
      <c r="J111" s="14" t="s">
        <v>484</v>
      </c>
      <c r="K111" s="16">
        <v>46051</v>
      </c>
      <c r="L111" s="14">
        <v>129</v>
      </c>
      <c r="M111" s="34">
        <f t="shared" si="5"/>
        <v>1.23</v>
      </c>
      <c r="N111" s="17">
        <v>1.23</v>
      </c>
      <c r="O111" s="17">
        <v>0</v>
      </c>
      <c r="P111" s="3">
        <v>0</v>
      </c>
    </row>
    <row r="112" spans="1:16" ht="24.95" hidden="1" customHeight="1">
      <c r="A112" s="21" t="str">
        <f t="shared" si="3"/>
        <v>1441|1440011|0|0|18140764000148|0|186,58</v>
      </c>
      <c r="B112" s="21" t="str">
        <f t="shared" si="4"/>
        <v>1441|1440011|0|0|705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18140764000148</v>
      </c>
      <c r="H112" s="15" t="s">
        <v>515</v>
      </c>
      <c r="I112" s="14">
        <v>0</v>
      </c>
      <c r="J112" s="14" t="s">
        <v>484</v>
      </c>
      <c r="K112" s="16">
        <v>46062</v>
      </c>
      <c r="L112" s="14">
        <v>705</v>
      </c>
      <c r="M112" s="34">
        <f t="shared" si="5"/>
        <v>186.58</v>
      </c>
      <c r="N112" s="17">
        <v>186.58</v>
      </c>
      <c r="O112" s="17">
        <v>0</v>
      </c>
      <c r="P112" s="3">
        <v>0</v>
      </c>
    </row>
    <row r="113" spans="1:16" ht="24.95" hidden="1" customHeight="1">
      <c r="A113" s="21" t="str">
        <f t="shared" si="3"/>
        <v>1441|1440011|0|0|18188219000121|0|210,48</v>
      </c>
      <c r="B113" s="21" t="str">
        <f t="shared" si="4"/>
        <v>1441|1440011|0|0|132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18188219000121</v>
      </c>
      <c r="H113" s="15" t="s">
        <v>516</v>
      </c>
      <c r="I113" s="14">
        <v>0</v>
      </c>
      <c r="J113" s="14" t="s">
        <v>484</v>
      </c>
      <c r="K113" s="16">
        <v>46051</v>
      </c>
      <c r="L113" s="14">
        <v>132</v>
      </c>
      <c r="M113" s="34">
        <f t="shared" si="5"/>
        <v>210.48</v>
      </c>
      <c r="N113" s="17">
        <v>210.48</v>
      </c>
      <c r="O113" s="17">
        <v>0</v>
      </c>
      <c r="P113" s="3">
        <v>0</v>
      </c>
    </row>
    <row r="114" spans="1:16" ht="24.95" hidden="1" customHeight="1">
      <c r="A114" s="21" t="str">
        <f t="shared" si="3"/>
        <v>1441|1440011|0|0|18192898000102|0|175,45</v>
      </c>
      <c r="B114" s="21" t="str">
        <f t="shared" si="4"/>
        <v>1441|1440011|0|0|110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18192898000102</v>
      </c>
      <c r="H114" s="15" t="s">
        <v>517</v>
      </c>
      <c r="I114" s="14">
        <v>0</v>
      </c>
      <c r="J114" s="14" t="s">
        <v>484</v>
      </c>
      <c r="K114" s="16">
        <v>46050</v>
      </c>
      <c r="L114" s="14">
        <v>110</v>
      </c>
      <c r="M114" s="34">
        <f t="shared" si="5"/>
        <v>175.45</v>
      </c>
      <c r="N114" s="17">
        <v>175.45</v>
      </c>
      <c r="O114" s="17">
        <v>0</v>
      </c>
      <c r="P114" s="3">
        <v>0</v>
      </c>
    </row>
    <row r="115" spans="1:16" ht="24.95" hidden="1" customHeight="1">
      <c r="A115" s="21" t="str">
        <f t="shared" si="3"/>
        <v>1441|1440011|0|0|18239590000175|0|240,15</v>
      </c>
      <c r="B115" s="21" t="str">
        <f t="shared" si="4"/>
        <v>1441|1440011|0|0|170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18239590000175</v>
      </c>
      <c r="H115" s="15" t="s">
        <v>518</v>
      </c>
      <c r="I115" s="14">
        <v>0</v>
      </c>
      <c r="J115" s="14" t="s">
        <v>484</v>
      </c>
      <c r="K115" s="16">
        <v>46051</v>
      </c>
      <c r="L115" s="14">
        <v>170</v>
      </c>
      <c r="M115" s="34">
        <f t="shared" si="5"/>
        <v>240.15</v>
      </c>
      <c r="N115" s="17">
        <v>240.15</v>
      </c>
      <c r="O115" s="17">
        <v>0</v>
      </c>
      <c r="P115" s="3">
        <v>0</v>
      </c>
    </row>
    <row r="116" spans="1:16" ht="24.95" hidden="1" customHeight="1">
      <c r="A116" s="21" t="str">
        <f t="shared" si="3"/>
        <v>1441|1440011|0|0|18240119000105|0|314,85</v>
      </c>
      <c r="B116" s="21" t="str">
        <f t="shared" si="4"/>
        <v>1441|1440011|0|0|145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18240119000105</v>
      </c>
      <c r="H116" s="15" t="s">
        <v>519</v>
      </c>
      <c r="I116" s="14">
        <v>0</v>
      </c>
      <c r="J116" s="14" t="s">
        <v>484</v>
      </c>
      <c r="K116" s="16">
        <v>46036</v>
      </c>
      <c r="L116" s="14">
        <v>145</v>
      </c>
      <c r="M116" s="34">
        <f t="shared" si="5"/>
        <v>314.85000000000002</v>
      </c>
      <c r="N116" s="17">
        <v>314.85000000000002</v>
      </c>
      <c r="O116" s="17">
        <v>0</v>
      </c>
      <c r="P116" s="3">
        <v>0</v>
      </c>
    </row>
    <row r="117" spans="1:16" ht="24.95" hidden="1" customHeight="1">
      <c r="A117" s="21" t="str">
        <f t="shared" si="3"/>
        <v>1441|1440011|0|0|18240119000105|0|510,83</v>
      </c>
      <c r="B117" s="21" t="str">
        <f t="shared" si="4"/>
        <v>1441|1440011|0|0|68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18240119000105</v>
      </c>
      <c r="H117" s="15" t="s">
        <v>519</v>
      </c>
      <c r="I117" s="14">
        <v>0</v>
      </c>
      <c r="J117" s="14" t="s">
        <v>484</v>
      </c>
      <c r="K117" s="16">
        <v>46050</v>
      </c>
      <c r="L117" s="14">
        <v>68</v>
      </c>
      <c r="M117" s="34">
        <f t="shared" si="5"/>
        <v>510.83</v>
      </c>
      <c r="N117" s="17">
        <v>510.83</v>
      </c>
      <c r="O117" s="17">
        <v>0</v>
      </c>
      <c r="P117" s="3">
        <v>0</v>
      </c>
    </row>
    <row r="118" spans="1:16" ht="24.95" hidden="1" customHeight="1">
      <c r="A118" s="21" t="str">
        <f t="shared" si="3"/>
        <v>1441|1440011|0|0|18240119000105|0|178,49</v>
      </c>
      <c r="B118" s="21" t="str">
        <f t="shared" si="4"/>
        <v>1441|1440011|0|0|630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18240119000105</v>
      </c>
      <c r="H118" s="15" t="s">
        <v>519</v>
      </c>
      <c r="I118" s="14">
        <v>0</v>
      </c>
      <c r="J118" s="14" t="s">
        <v>484</v>
      </c>
      <c r="K118" s="16">
        <v>46062</v>
      </c>
      <c r="L118" s="14">
        <v>630</v>
      </c>
      <c r="M118" s="34">
        <f t="shared" si="5"/>
        <v>178.49</v>
      </c>
      <c r="N118" s="17">
        <v>178.49</v>
      </c>
      <c r="O118" s="17">
        <v>0</v>
      </c>
      <c r="P118" s="3">
        <v>0</v>
      </c>
    </row>
    <row r="119" spans="1:16" ht="24.95" hidden="1" customHeight="1">
      <c r="A119" s="21" t="str">
        <f t="shared" si="3"/>
        <v>1441|1440011|0|0|18240119000105|0|637,95</v>
      </c>
      <c r="B119" s="21" t="str">
        <f t="shared" si="4"/>
        <v>1441|1440011|0|0|658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18240119000105</v>
      </c>
      <c r="H119" s="15" t="s">
        <v>519</v>
      </c>
      <c r="I119" s="14">
        <v>0</v>
      </c>
      <c r="J119" s="14" t="s">
        <v>484</v>
      </c>
      <c r="K119" s="16">
        <v>46062</v>
      </c>
      <c r="L119" s="14">
        <v>658</v>
      </c>
      <c r="M119" s="34">
        <f t="shared" si="5"/>
        <v>637.95000000000005</v>
      </c>
      <c r="N119" s="17">
        <v>637.95000000000005</v>
      </c>
      <c r="O119" s="17">
        <v>0</v>
      </c>
      <c r="P119" s="3">
        <v>0</v>
      </c>
    </row>
    <row r="120" spans="1:16" ht="24.95" hidden="1" customHeight="1">
      <c r="A120" s="21" t="str">
        <f t="shared" si="3"/>
        <v>1441|1440011|0|0|18241349000180|0|354,87</v>
      </c>
      <c r="B120" s="21" t="str">
        <f t="shared" si="4"/>
        <v>1441|1440011|0|0|160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18241349000180</v>
      </c>
      <c r="H120" s="15" t="s">
        <v>520</v>
      </c>
      <c r="I120" s="14">
        <v>0</v>
      </c>
      <c r="J120" s="14" t="s">
        <v>484</v>
      </c>
      <c r="K120" s="16">
        <v>46051</v>
      </c>
      <c r="L120" s="14">
        <v>160</v>
      </c>
      <c r="M120" s="34">
        <f t="shared" si="5"/>
        <v>354.87</v>
      </c>
      <c r="N120" s="17">
        <v>354.87</v>
      </c>
      <c r="O120" s="17">
        <v>0</v>
      </c>
      <c r="P120" s="3">
        <v>0</v>
      </c>
    </row>
    <row r="121" spans="1:16" ht="24.95" hidden="1" customHeight="1">
      <c r="A121" s="21" t="str">
        <f t="shared" si="3"/>
        <v>1441|1440011|0|0|18241349000180|0|443,77</v>
      </c>
      <c r="B121" s="21" t="str">
        <f t="shared" si="4"/>
        <v>1441|1440011|0|0|655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18241349000180</v>
      </c>
      <c r="H121" s="15" t="s">
        <v>520</v>
      </c>
      <c r="I121" s="14">
        <v>0</v>
      </c>
      <c r="J121" s="14" t="s">
        <v>484</v>
      </c>
      <c r="K121" s="16">
        <v>46062</v>
      </c>
      <c r="L121" s="14">
        <v>655</v>
      </c>
      <c r="M121" s="34">
        <f t="shared" si="5"/>
        <v>443.77</v>
      </c>
      <c r="N121" s="17">
        <v>443.77</v>
      </c>
      <c r="O121" s="17">
        <v>0</v>
      </c>
      <c r="P121" s="3">
        <v>0</v>
      </c>
    </row>
    <row r="122" spans="1:16" ht="24.95" hidden="1" customHeight="1">
      <c r="A122" s="21" t="str">
        <f t="shared" si="3"/>
        <v>1441|1440011|0|0|18241372000175|0|67</v>
      </c>
      <c r="B122" s="21" t="str">
        <f t="shared" si="4"/>
        <v>1441|1440011|0|0|174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18241372000175</v>
      </c>
      <c r="H122" s="15" t="s">
        <v>521</v>
      </c>
      <c r="I122" s="14">
        <v>0</v>
      </c>
      <c r="J122" s="14" t="s">
        <v>484</v>
      </c>
      <c r="K122" s="16">
        <v>46051</v>
      </c>
      <c r="L122" s="14">
        <v>174</v>
      </c>
      <c r="M122" s="34">
        <f t="shared" si="5"/>
        <v>67</v>
      </c>
      <c r="N122" s="17">
        <v>67</v>
      </c>
      <c r="O122" s="17">
        <v>0</v>
      </c>
      <c r="P122" s="3">
        <v>0</v>
      </c>
    </row>
    <row r="123" spans="1:16" ht="24.95" hidden="1" customHeight="1">
      <c r="A123" s="21" t="str">
        <f t="shared" si="3"/>
        <v>1441|1440011|0|0|18241380000111|0|108,2</v>
      </c>
      <c r="B123" s="21" t="str">
        <f t="shared" si="4"/>
        <v>1441|1440011|0|0|119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18241380000111</v>
      </c>
      <c r="H123" s="15" t="s">
        <v>522</v>
      </c>
      <c r="I123" s="14">
        <v>0</v>
      </c>
      <c r="J123" s="14" t="s">
        <v>484</v>
      </c>
      <c r="K123" s="16">
        <v>46051</v>
      </c>
      <c r="L123" s="14">
        <v>119</v>
      </c>
      <c r="M123" s="34">
        <f t="shared" si="5"/>
        <v>108.2</v>
      </c>
      <c r="N123" s="17">
        <v>108.2</v>
      </c>
      <c r="O123" s="17">
        <v>0</v>
      </c>
      <c r="P123" s="3">
        <v>0</v>
      </c>
    </row>
    <row r="124" spans="1:16" ht="24.95" hidden="1" customHeight="1">
      <c r="A124" s="21" t="str">
        <f t="shared" si="3"/>
        <v>1441|1440011|0|0|18241380000111|0|150,69</v>
      </c>
      <c r="B124" s="21" t="str">
        <f t="shared" si="4"/>
        <v>1441|1440011|0|0|694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18241380000111</v>
      </c>
      <c r="H124" s="15" t="s">
        <v>522</v>
      </c>
      <c r="I124" s="14">
        <v>0</v>
      </c>
      <c r="J124" s="14" t="s">
        <v>484</v>
      </c>
      <c r="K124" s="16">
        <v>46062</v>
      </c>
      <c r="L124" s="14">
        <v>694</v>
      </c>
      <c r="M124" s="34">
        <f t="shared" si="5"/>
        <v>150.69</v>
      </c>
      <c r="N124" s="17">
        <v>150.69</v>
      </c>
      <c r="O124" s="17">
        <v>0</v>
      </c>
      <c r="P124" s="3">
        <v>0</v>
      </c>
    </row>
    <row r="125" spans="1:16" ht="24.95" hidden="1" customHeight="1">
      <c r="A125" s="21" t="str">
        <f t="shared" si="3"/>
        <v>1441|1440011|0|0|18241745000108|0|136,36</v>
      </c>
      <c r="B125" s="21" t="str">
        <f t="shared" si="4"/>
        <v>1441|1440011|0|0|131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18241745000108</v>
      </c>
      <c r="H125" s="15" t="s">
        <v>523</v>
      </c>
      <c r="I125" s="14">
        <v>0</v>
      </c>
      <c r="J125" s="14" t="s">
        <v>484</v>
      </c>
      <c r="K125" s="16">
        <v>46036</v>
      </c>
      <c r="L125" s="14">
        <v>131</v>
      </c>
      <c r="M125" s="34">
        <f t="shared" si="5"/>
        <v>136.36000000000001</v>
      </c>
      <c r="N125" s="17">
        <v>136.36000000000001</v>
      </c>
      <c r="O125" s="17">
        <v>0</v>
      </c>
      <c r="P125" s="3">
        <v>0</v>
      </c>
    </row>
    <row r="126" spans="1:16" ht="24.95" hidden="1" customHeight="1">
      <c r="A126" s="21" t="str">
        <f t="shared" si="3"/>
        <v>1441|1440011|0|0|18241745000108|0|176,94</v>
      </c>
      <c r="B126" s="21" t="str">
        <f t="shared" si="4"/>
        <v>1441|1440011|0|0|134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18241745000108</v>
      </c>
      <c r="H126" s="15" t="s">
        <v>523</v>
      </c>
      <c r="I126" s="14">
        <v>0</v>
      </c>
      <c r="J126" s="14" t="s">
        <v>484</v>
      </c>
      <c r="K126" s="16">
        <v>46036</v>
      </c>
      <c r="L126" s="14">
        <v>134</v>
      </c>
      <c r="M126" s="34">
        <f t="shared" si="5"/>
        <v>176.94</v>
      </c>
      <c r="N126" s="17">
        <v>176.94</v>
      </c>
      <c r="O126" s="17">
        <v>0</v>
      </c>
      <c r="P126" s="3">
        <v>0</v>
      </c>
    </row>
    <row r="127" spans="1:16" ht="24.95" hidden="1" customHeight="1">
      <c r="A127" s="21" t="str">
        <f t="shared" si="3"/>
        <v>1441|1440011|0|0|18241745000108|0|448,23</v>
      </c>
      <c r="B127" s="21" t="str">
        <f t="shared" si="4"/>
        <v>1441|1440011|0|0|69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18241745000108</v>
      </c>
      <c r="H127" s="15" t="s">
        <v>523</v>
      </c>
      <c r="I127" s="14">
        <v>0</v>
      </c>
      <c r="J127" s="14" t="s">
        <v>484</v>
      </c>
      <c r="K127" s="16">
        <v>46050</v>
      </c>
      <c r="L127" s="14">
        <v>69</v>
      </c>
      <c r="M127" s="34">
        <f t="shared" si="5"/>
        <v>448.23</v>
      </c>
      <c r="N127" s="17">
        <v>448.23</v>
      </c>
      <c r="O127" s="17">
        <v>0</v>
      </c>
      <c r="P127" s="3">
        <v>0</v>
      </c>
    </row>
    <row r="128" spans="1:16" ht="24.95" hidden="1" customHeight="1">
      <c r="A128" s="21" t="str">
        <f t="shared" si="3"/>
        <v>1441|1440011|0|0|18241745000108|0|176,94</v>
      </c>
      <c r="B128" s="21" t="str">
        <f t="shared" si="4"/>
        <v>1441|1440011|0|0|627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18241745000108</v>
      </c>
      <c r="H128" s="15" t="s">
        <v>523</v>
      </c>
      <c r="I128" s="14">
        <v>0</v>
      </c>
      <c r="J128" s="14" t="s">
        <v>484</v>
      </c>
      <c r="K128" s="16">
        <v>46062</v>
      </c>
      <c r="L128" s="14">
        <v>627</v>
      </c>
      <c r="M128" s="34">
        <f t="shared" si="5"/>
        <v>176.94</v>
      </c>
      <c r="N128" s="17">
        <v>176.94</v>
      </c>
      <c r="O128" s="17">
        <v>0</v>
      </c>
      <c r="P128" s="3">
        <v>0</v>
      </c>
    </row>
    <row r="129" spans="1:16" ht="24.95" hidden="1" customHeight="1">
      <c r="A129" s="21" t="str">
        <f t="shared" si="3"/>
        <v>1441|1440011|0|0|18241745000108|0|510,19</v>
      </c>
      <c r="B129" s="21" t="str">
        <f t="shared" si="4"/>
        <v>1441|1440011|0|0|651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18241745000108</v>
      </c>
      <c r="H129" s="15" t="s">
        <v>523</v>
      </c>
      <c r="I129" s="14">
        <v>0</v>
      </c>
      <c r="J129" s="14" t="s">
        <v>484</v>
      </c>
      <c r="K129" s="16">
        <v>46062</v>
      </c>
      <c r="L129" s="14">
        <v>651</v>
      </c>
      <c r="M129" s="34">
        <f t="shared" si="5"/>
        <v>510.19</v>
      </c>
      <c r="N129" s="17">
        <v>510.19</v>
      </c>
      <c r="O129" s="17">
        <v>0</v>
      </c>
      <c r="P129" s="3">
        <v>0</v>
      </c>
    </row>
    <row r="130" spans="1:16" ht="24.95" hidden="1" customHeight="1">
      <c r="A130" s="21" t="str">
        <f t="shared" si="3"/>
        <v>1441|1440011|0|0|18243220000101|0|337,12</v>
      </c>
      <c r="B130" s="21" t="str">
        <f t="shared" si="4"/>
        <v>1441|1440011|0|0|153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18243220000101</v>
      </c>
      <c r="H130" s="15" t="s">
        <v>524</v>
      </c>
      <c r="I130" s="14">
        <v>0</v>
      </c>
      <c r="J130" s="14" t="s">
        <v>484</v>
      </c>
      <c r="K130" s="16">
        <v>46051</v>
      </c>
      <c r="L130" s="14">
        <v>153</v>
      </c>
      <c r="M130" s="34">
        <f t="shared" si="5"/>
        <v>337.12</v>
      </c>
      <c r="N130" s="17">
        <v>337.12</v>
      </c>
      <c r="O130" s="17">
        <v>0</v>
      </c>
      <c r="P130" s="3">
        <v>0</v>
      </c>
    </row>
    <row r="131" spans="1:16" ht="24.95" hidden="1" customHeight="1">
      <c r="A131" s="21" t="str">
        <f t="shared" si="3"/>
        <v>1441|1440011|0|0|18244376000107|0|508,12</v>
      </c>
      <c r="B131" s="21" t="str">
        <f t="shared" si="4"/>
        <v>1441|1440011|0|0|94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18244376000107</v>
      </c>
      <c r="H131" s="15" t="s">
        <v>525</v>
      </c>
      <c r="I131" s="14">
        <v>0</v>
      </c>
      <c r="J131" s="14" t="s">
        <v>484</v>
      </c>
      <c r="K131" s="16">
        <v>46050</v>
      </c>
      <c r="L131" s="14">
        <v>94</v>
      </c>
      <c r="M131" s="34">
        <f t="shared" si="5"/>
        <v>508.12</v>
      </c>
      <c r="N131" s="17">
        <v>508.12</v>
      </c>
      <c r="O131" s="17">
        <v>0</v>
      </c>
      <c r="P131" s="3">
        <v>0</v>
      </c>
    </row>
    <row r="132" spans="1:16" ht="24.95" hidden="1" customHeight="1">
      <c r="A132" s="21" t="str">
        <f t="shared" si="3"/>
        <v>1441|1440011|0|0|18244376000107|0|1,21</v>
      </c>
      <c r="B132" s="21" t="str">
        <f t="shared" si="4"/>
        <v>1441|1440011|0|0|126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18244376000107</v>
      </c>
      <c r="H132" s="15" t="s">
        <v>525</v>
      </c>
      <c r="I132" s="14">
        <v>0</v>
      </c>
      <c r="J132" s="14" t="s">
        <v>484</v>
      </c>
      <c r="K132" s="16">
        <v>46051</v>
      </c>
      <c r="L132" s="14">
        <v>126</v>
      </c>
      <c r="M132" s="34">
        <f t="shared" si="5"/>
        <v>1.21</v>
      </c>
      <c r="N132" s="17">
        <v>1.21</v>
      </c>
      <c r="O132" s="17">
        <v>0</v>
      </c>
      <c r="P132" s="3">
        <v>0</v>
      </c>
    </row>
    <row r="133" spans="1:16" ht="24.95" hidden="1" customHeight="1">
      <c r="A133" s="21" t="str">
        <f t="shared" ref="A133:A196" si="6">C133&amp;"|"&amp;D133&amp;"|"&amp;E133&amp;"|"&amp;F133&amp;"|"&amp;G133&amp;"|"&amp;I133&amp;"|"&amp;N133+O133-P133</f>
        <v>1441|1440011|0|0|18245167000188|0|157,89</v>
      </c>
      <c r="B133" s="21" t="str">
        <f t="shared" ref="B133:B196" si="7">C133&amp;"|"&amp;D133&amp;"|"&amp;E133&amp;"|"&amp;F133&amp;"|"&amp;L133</f>
        <v>1441|1440011|0|0|165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18245167000188</v>
      </c>
      <c r="H133" s="15" t="s">
        <v>526</v>
      </c>
      <c r="I133" s="14">
        <v>0</v>
      </c>
      <c r="J133" s="14" t="s">
        <v>484</v>
      </c>
      <c r="K133" s="16">
        <v>46051</v>
      </c>
      <c r="L133" s="14">
        <v>165</v>
      </c>
      <c r="M133" s="34">
        <f t="shared" si="5"/>
        <v>157.88999999999999</v>
      </c>
      <c r="N133" s="17">
        <v>157.88999999999999</v>
      </c>
      <c r="O133" s="17">
        <v>0</v>
      </c>
      <c r="P133" s="3">
        <v>0</v>
      </c>
    </row>
    <row r="134" spans="1:16" ht="24.95" hidden="1" customHeight="1">
      <c r="A134" s="21" t="str">
        <f t="shared" si="6"/>
        <v>1441|1440011|0|0|18278051000145|0|498,38</v>
      </c>
      <c r="B134" s="21" t="str">
        <f t="shared" si="7"/>
        <v>1441|1440011|0|0|89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18278051000145</v>
      </c>
      <c r="H134" s="15" t="s">
        <v>527</v>
      </c>
      <c r="I134" s="14">
        <v>0</v>
      </c>
      <c r="J134" s="14" t="s">
        <v>484</v>
      </c>
      <c r="K134" s="16">
        <v>46050</v>
      </c>
      <c r="L134" s="14">
        <v>89</v>
      </c>
      <c r="M134" s="34">
        <f t="shared" ref="M134:M197" si="8">N134+O134</f>
        <v>498.38</v>
      </c>
      <c r="N134" s="17">
        <v>498.38</v>
      </c>
      <c r="O134" s="17">
        <v>0</v>
      </c>
      <c r="P134" s="3">
        <v>0</v>
      </c>
    </row>
    <row r="135" spans="1:16" ht="24.95" hidden="1" customHeight="1">
      <c r="A135" s="21" t="str">
        <f t="shared" si="6"/>
        <v>1441|1440011|0|0|18278051000145|0|191,69</v>
      </c>
      <c r="B135" s="21" t="str">
        <f t="shared" si="7"/>
        <v>1441|1440011|0|0|205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18278051000145</v>
      </c>
      <c r="H135" s="15" t="s">
        <v>527</v>
      </c>
      <c r="I135" s="14">
        <v>0</v>
      </c>
      <c r="J135" s="14" t="s">
        <v>484</v>
      </c>
      <c r="K135" s="16">
        <v>46059</v>
      </c>
      <c r="L135" s="14">
        <v>205</v>
      </c>
      <c r="M135" s="34">
        <f t="shared" si="8"/>
        <v>191.69</v>
      </c>
      <c r="N135" s="17">
        <v>191.69</v>
      </c>
      <c r="O135" s="17">
        <v>0</v>
      </c>
      <c r="P135" s="3">
        <v>0</v>
      </c>
    </row>
    <row r="136" spans="1:16" ht="24.95" hidden="1" customHeight="1">
      <c r="A136" s="21" t="str">
        <f t="shared" si="6"/>
        <v>1441|1440011|0|0|18278051000145|0|694,76</v>
      </c>
      <c r="B136" s="21" t="str">
        <f t="shared" si="7"/>
        <v>1441|1440011|0|0|650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18278051000145</v>
      </c>
      <c r="H136" s="15" t="s">
        <v>527</v>
      </c>
      <c r="I136" s="14">
        <v>0</v>
      </c>
      <c r="J136" s="14" t="s">
        <v>484</v>
      </c>
      <c r="K136" s="16">
        <v>46062</v>
      </c>
      <c r="L136" s="14">
        <v>650</v>
      </c>
      <c r="M136" s="34">
        <f t="shared" si="8"/>
        <v>694.76</v>
      </c>
      <c r="N136" s="17">
        <v>694.76</v>
      </c>
      <c r="O136" s="17">
        <v>0</v>
      </c>
      <c r="P136" s="3">
        <v>0</v>
      </c>
    </row>
    <row r="137" spans="1:16" ht="24.95" hidden="1" customHeight="1">
      <c r="A137" s="21" t="str">
        <f t="shared" si="6"/>
        <v>1441|1440011|0|0|18291351000164|0|206,88</v>
      </c>
      <c r="B137" s="21" t="str">
        <f t="shared" si="7"/>
        <v>1441|1440011|0|0|146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18291351000164</v>
      </c>
      <c r="H137" s="15" t="s">
        <v>528</v>
      </c>
      <c r="I137" s="14">
        <v>0</v>
      </c>
      <c r="J137" s="14" t="s">
        <v>484</v>
      </c>
      <c r="K137" s="16">
        <v>46036</v>
      </c>
      <c r="L137" s="14">
        <v>146</v>
      </c>
      <c r="M137" s="34">
        <f t="shared" si="8"/>
        <v>206.88</v>
      </c>
      <c r="N137" s="17">
        <v>206.88</v>
      </c>
      <c r="O137" s="17">
        <v>0</v>
      </c>
      <c r="P137" s="3">
        <v>0</v>
      </c>
    </row>
    <row r="138" spans="1:16" ht="24.95" hidden="1" customHeight="1">
      <c r="A138" s="21" t="str">
        <f t="shared" si="6"/>
        <v>1441|1440011|0|0|18291351000164|0|597,63</v>
      </c>
      <c r="B138" s="21" t="str">
        <f t="shared" si="7"/>
        <v>1441|1440011|0|0|70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18291351000164</v>
      </c>
      <c r="H138" s="15" t="s">
        <v>528</v>
      </c>
      <c r="I138" s="14">
        <v>0</v>
      </c>
      <c r="J138" s="14" t="s">
        <v>484</v>
      </c>
      <c r="K138" s="16">
        <v>46050</v>
      </c>
      <c r="L138" s="14">
        <v>70</v>
      </c>
      <c r="M138" s="34">
        <f t="shared" si="8"/>
        <v>597.63</v>
      </c>
      <c r="N138" s="17">
        <v>597.63</v>
      </c>
      <c r="O138" s="17">
        <v>0</v>
      </c>
      <c r="P138" s="3">
        <v>0</v>
      </c>
    </row>
    <row r="139" spans="1:16" ht="24.95" hidden="1" customHeight="1">
      <c r="A139" s="21" t="str">
        <f t="shared" si="6"/>
        <v>1441|1440011|0|0|18291351000164|0|116,94</v>
      </c>
      <c r="B139" s="21" t="str">
        <f t="shared" si="7"/>
        <v>1441|1440011|0|0|632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18291351000164</v>
      </c>
      <c r="H139" s="15" t="s">
        <v>528</v>
      </c>
      <c r="I139" s="14">
        <v>0</v>
      </c>
      <c r="J139" s="14" t="s">
        <v>484</v>
      </c>
      <c r="K139" s="16">
        <v>46062</v>
      </c>
      <c r="L139" s="14">
        <v>632</v>
      </c>
      <c r="M139" s="34">
        <f t="shared" si="8"/>
        <v>116.94</v>
      </c>
      <c r="N139" s="17">
        <v>116.94</v>
      </c>
      <c r="O139" s="17">
        <v>0</v>
      </c>
      <c r="P139" s="3">
        <v>0</v>
      </c>
    </row>
    <row r="140" spans="1:16" ht="24.95" hidden="1" customHeight="1">
      <c r="A140" s="21" t="str">
        <f t="shared" si="6"/>
        <v>1441|1440011|0|0|18291377000102|0|58,99</v>
      </c>
      <c r="B140" s="21" t="str">
        <f t="shared" si="7"/>
        <v>1441|1440011|0|0|167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18291377000102</v>
      </c>
      <c r="H140" s="15" t="s">
        <v>529</v>
      </c>
      <c r="I140" s="14">
        <v>0</v>
      </c>
      <c r="J140" s="14" t="s">
        <v>484</v>
      </c>
      <c r="K140" s="16">
        <v>46051</v>
      </c>
      <c r="L140" s="14">
        <v>167</v>
      </c>
      <c r="M140" s="34">
        <f t="shared" si="8"/>
        <v>58.99</v>
      </c>
      <c r="N140" s="17">
        <v>58.99</v>
      </c>
      <c r="O140" s="17">
        <v>0</v>
      </c>
      <c r="P140" s="3">
        <v>0</v>
      </c>
    </row>
    <row r="141" spans="1:16" ht="24.95" hidden="1" customHeight="1">
      <c r="A141" s="21" t="str">
        <f t="shared" si="6"/>
        <v>1441|1440011|0|0|18291385000159|0|297,72</v>
      </c>
      <c r="B141" s="21" t="str">
        <f t="shared" si="7"/>
        <v>1441|1440011|0|0|121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18291385000159</v>
      </c>
      <c r="H141" s="15" t="s">
        <v>530</v>
      </c>
      <c r="I141" s="14">
        <v>0</v>
      </c>
      <c r="J141" s="14" t="s">
        <v>484</v>
      </c>
      <c r="K141" s="16">
        <v>46051</v>
      </c>
      <c r="L141" s="14">
        <v>121</v>
      </c>
      <c r="M141" s="34">
        <f t="shared" si="8"/>
        <v>297.72000000000003</v>
      </c>
      <c r="N141" s="17">
        <v>297.72000000000003</v>
      </c>
      <c r="O141" s="17">
        <v>0</v>
      </c>
      <c r="P141" s="3">
        <v>0</v>
      </c>
    </row>
    <row r="142" spans="1:16" ht="24.95" hidden="1" customHeight="1">
      <c r="A142" s="21" t="str">
        <f t="shared" si="6"/>
        <v>1441|1440011|0|0|18291385000159|0|112,06</v>
      </c>
      <c r="B142" s="21" t="str">
        <f t="shared" si="7"/>
        <v>1441|1440011|0|0|127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18291385000159</v>
      </c>
      <c r="H142" s="15" t="s">
        <v>530</v>
      </c>
      <c r="I142" s="14">
        <v>0</v>
      </c>
      <c r="J142" s="14" t="s">
        <v>484</v>
      </c>
      <c r="K142" s="16">
        <v>46051</v>
      </c>
      <c r="L142" s="14">
        <v>127</v>
      </c>
      <c r="M142" s="34">
        <f t="shared" si="8"/>
        <v>112.06</v>
      </c>
      <c r="N142" s="17">
        <v>112.06</v>
      </c>
      <c r="O142" s="17">
        <v>0</v>
      </c>
      <c r="P142" s="3">
        <v>0</v>
      </c>
    </row>
    <row r="143" spans="1:16" ht="24.95" hidden="1" customHeight="1">
      <c r="A143" s="21" t="str">
        <f t="shared" si="6"/>
        <v>1441|1440011|0|0|18291385000159|0|459,76</v>
      </c>
      <c r="B143" s="21" t="str">
        <f t="shared" si="7"/>
        <v>1441|1440011|0|0|697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18291385000159</v>
      </c>
      <c r="H143" s="15" t="s">
        <v>530</v>
      </c>
      <c r="I143" s="14">
        <v>0</v>
      </c>
      <c r="J143" s="14" t="s">
        <v>484</v>
      </c>
      <c r="K143" s="16">
        <v>46062</v>
      </c>
      <c r="L143" s="14">
        <v>697</v>
      </c>
      <c r="M143" s="34">
        <f t="shared" si="8"/>
        <v>459.76</v>
      </c>
      <c r="N143" s="17">
        <v>459.76</v>
      </c>
      <c r="O143" s="17">
        <v>0</v>
      </c>
      <c r="P143" s="3">
        <v>0</v>
      </c>
    </row>
    <row r="144" spans="1:16" ht="24.95" hidden="1" customHeight="1">
      <c r="A144" s="21" t="str">
        <f t="shared" si="6"/>
        <v>1441|1440011|0|0|18295303000144|0|329,6</v>
      </c>
      <c r="B144" s="21" t="str">
        <f t="shared" si="7"/>
        <v>1441|1440011|0|0|140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18295303000144</v>
      </c>
      <c r="H144" s="15" t="s">
        <v>531</v>
      </c>
      <c r="I144" s="14">
        <v>0</v>
      </c>
      <c r="J144" s="14" t="s">
        <v>484</v>
      </c>
      <c r="K144" s="16">
        <v>46051</v>
      </c>
      <c r="L144" s="14">
        <v>140</v>
      </c>
      <c r="M144" s="34">
        <f t="shared" si="8"/>
        <v>329.6</v>
      </c>
      <c r="N144" s="17">
        <v>329.6</v>
      </c>
      <c r="O144" s="17">
        <v>0</v>
      </c>
      <c r="P144" s="3">
        <v>0</v>
      </c>
    </row>
    <row r="145" spans="1:16" ht="24.95" hidden="1" customHeight="1">
      <c r="A145" s="21" t="str">
        <f t="shared" si="6"/>
        <v>1441|1440011|0|0|18295329000192|0|118,43</v>
      </c>
      <c r="B145" s="21" t="str">
        <f t="shared" si="7"/>
        <v>1441|1440011|0|0|108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18295329000192</v>
      </c>
      <c r="H145" s="15" t="s">
        <v>532</v>
      </c>
      <c r="I145" s="14">
        <v>0</v>
      </c>
      <c r="J145" s="14" t="s">
        <v>484</v>
      </c>
      <c r="K145" s="16">
        <v>46050</v>
      </c>
      <c r="L145" s="14">
        <v>108</v>
      </c>
      <c r="M145" s="34">
        <f t="shared" si="8"/>
        <v>118.43</v>
      </c>
      <c r="N145" s="17">
        <v>118.43</v>
      </c>
      <c r="O145" s="17">
        <v>0</v>
      </c>
      <c r="P145" s="3">
        <v>0</v>
      </c>
    </row>
    <row r="146" spans="1:16" ht="24.95" hidden="1" customHeight="1">
      <c r="A146" s="21" t="str">
        <f t="shared" si="6"/>
        <v>1441|1440011|0|0|18299446000124|0|313,44</v>
      </c>
      <c r="B146" s="21" t="str">
        <f t="shared" si="7"/>
        <v>1441|1440011|0|0|129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18299446000124</v>
      </c>
      <c r="H146" s="15" t="s">
        <v>533</v>
      </c>
      <c r="I146" s="14">
        <v>0</v>
      </c>
      <c r="J146" s="14" t="s">
        <v>484</v>
      </c>
      <c r="K146" s="16">
        <v>46036</v>
      </c>
      <c r="L146" s="14">
        <v>129</v>
      </c>
      <c r="M146" s="34">
        <f t="shared" si="8"/>
        <v>313.44</v>
      </c>
      <c r="N146" s="17">
        <v>313.44</v>
      </c>
      <c r="O146" s="17">
        <v>0</v>
      </c>
      <c r="P146" s="3">
        <v>0</v>
      </c>
    </row>
    <row r="147" spans="1:16" ht="24.95" hidden="1" customHeight="1">
      <c r="A147" s="21" t="str">
        <f t="shared" si="6"/>
        <v>1441|1440011|0|0|18299446000124|0|232,6</v>
      </c>
      <c r="B147" s="21" t="str">
        <f t="shared" si="7"/>
        <v>1441|1440011|0|0|85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18299446000124</v>
      </c>
      <c r="H147" s="15" t="s">
        <v>533</v>
      </c>
      <c r="I147" s="14">
        <v>0</v>
      </c>
      <c r="J147" s="14" t="s">
        <v>484</v>
      </c>
      <c r="K147" s="16">
        <v>46050</v>
      </c>
      <c r="L147" s="14">
        <v>85</v>
      </c>
      <c r="M147" s="34">
        <f t="shared" si="8"/>
        <v>232.6</v>
      </c>
      <c r="N147" s="17">
        <v>232.6</v>
      </c>
      <c r="O147" s="17">
        <v>0</v>
      </c>
      <c r="P147" s="3">
        <v>0</v>
      </c>
    </row>
    <row r="148" spans="1:16" ht="24.95" hidden="1" customHeight="1">
      <c r="A148" s="21" t="str">
        <f t="shared" si="6"/>
        <v>1441|1440011|0|0|18299446000124|0|177,08</v>
      </c>
      <c r="B148" s="21" t="str">
        <f t="shared" si="7"/>
        <v>1441|1440011|0|0|625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18299446000124</v>
      </c>
      <c r="H148" s="15" t="s">
        <v>533</v>
      </c>
      <c r="I148" s="14">
        <v>0</v>
      </c>
      <c r="J148" s="14" t="s">
        <v>484</v>
      </c>
      <c r="K148" s="16">
        <v>46062</v>
      </c>
      <c r="L148" s="14">
        <v>625</v>
      </c>
      <c r="M148" s="34">
        <f t="shared" si="8"/>
        <v>177.08</v>
      </c>
      <c r="N148" s="17">
        <v>177.08</v>
      </c>
      <c r="O148" s="17">
        <v>0</v>
      </c>
      <c r="P148" s="3">
        <v>0</v>
      </c>
    </row>
    <row r="149" spans="1:16" ht="24.95" hidden="1" customHeight="1">
      <c r="A149" s="21" t="str">
        <f t="shared" si="6"/>
        <v>1441|1440011|0|0|18299446000124|0|173,87</v>
      </c>
      <c r="B149" s="21" t="str">
        <f t="shared" si="7"/>
        <v>1441|1440011|0|0|645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18299446000124</v>
      </c>
      <c r="H149" s="15" t="s">
        <v>533</v>
      </c>
      <c r="I149" s="14">
        <v>0</v>
      </c>
      <c r="J149" s="14" t="s">
        <v>484</v>
      </c>
      <c r="K149" s="16">
        <v>46062</v>
      </c>
      <c r="L149" s="14">
        <v>645</v>
      </c>
      <c r="M149" s="34">
        <f t="shared" si="8"/>
        <v>173.87</v>
      </c>
      <c r="N149" s="17">
        <v>173.87</v>
      </c>
      <c r="O149" s="17">
        <v>0</v>
      </c>
      <c r="P149" s="3">
        <v>0</v>
      </c>
    </row>
    <row r="150" spans="1:16" ht="24.95" hidden="1" customHeight="1">
      <c r="A150" s="21" t="str">
        <f t="shared" si="6"/>
        <v>1441|1440011|0|0|18301002000186|0|196,9</v>
      </c>
      <c r="B150" s="21" t="str">
        <f t="shared" si="7"/>
        <v>1441|1440011|0|0|194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18301002000186</v>
      </c>
      <c r="H150" s="15" t="s">
        <v>534</v>
      </c>
      <c r="I150" s="14">
        <v>0</v>
      </c>
      <c r="J150" s="14" t="s">
        <v>484</v>
      </c>
      <c r="K150" s="16">
        <v>46057</v>
      </c>
      <c r="L150" s="14">
        <v>194</v>
      </c>
      <c r="M150" s="34">
        <f t="shared" si="8"/>
        <v>196.9</v>
      </c>
      <c r="N150" s="17">
        <v>196.9</v>
      </c>
      <c r="O150" s="17">
        <v>0</v>
      </c>
      <c r="P150" s="3">
        <v>0</v>
      </c>
    </row>
    <row r="151" spans="1:16" ht="24.95" hidden="1" customHeight="1">
      <c r="A151" s="21" t="str">
        <f t="shared" si="6"/>
        <v>1441|1440011|0|0|18301036000170|0|251,43</v>
      </c>
      <c r="B151" s="21" t="str">
        <f t="shared" si="7"/>
        <v>1441|1440011|0|0|162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18301036000170</v>
      </c>
      <c r="H151" s="15" t="s">
        <v>535</v>
      </c>
      <c r="I151" s="14">
        <v>0</v>
      </c>
      <c r="J151" s="14" t="s">
        <v>484</v>
      </c>
      <c r="K151" s="16">
        <v>46051</v>
      </c>
      <c r="L151" s="14">
        <v>162</v>
      </c>
      <c r="M151" s="34">
        <f t="shared" si="8"/>
        <v>251.43</v>
      </c>
      <c r="N151" s="17">
        <v>251.43</v>
      </c>
      <c r="O151" s="17">
        <v>0</v>
      </c>
      <c r="P151" s="3">
        <v>0</v>
      </c>
    </row>
    <row r="152" spans="1:16" ht="24.95" hidden="1" customHeight="1">
      <c r="A152" s="21" t="str">
        <f t="shared" si="6"/>
        <v>1441|1440011|0|0|18303156000107|0|131,84</v>
      </c>
      <c r="B152" s="21" t="str">
        <f t="shared" si="7"/>
        <v>1441|1440011|0|0|106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18303156000107</v>
      </c>
      <c r="H152" s="15" t="s">
        <v>536</v>
      </c>
      <c r="I152" s="14">
        <v>0</v>
      </c>
      <c r="J152" s="14" t="s">
        <v>484</v>
      </c>
      <c r="K152" s="16">
        <v>46050</v>
      </c>
      <c r="L152" s="14">
        <v>106</v>
      </c>
      <c r="M152" s="34">
        <f t="shared" si="8"/>
        <v>131.84</v>
      </c>
      <c r="N152" s="17">
        <v>131.84</v>
      </c>
      <c r="O152" s="17">
        <v>0</v>
      </c>
      <c r="P152" s="3">
        <v>0</v>
      </c>
    </row>
    <row r="153" spans="1:16" ht="24.95" hidden="1" customHeight="1">
      <c r="A153" s="21" t="str">
        <f t="shared" si="6"/>
        <v>1441|1440011|0|0|18306688000106|0|108,21</v>
      </c>
      <c r="B153" s="21" t="str">
        <f t="shared" si="7"/>
        <v>1441|1440011|0|0|479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18306688000106</v>
      </c>
      <c r="H153" s="15" t="s">
        <v>537</v>
      </c>
      <c r="I153" s="14">
        <v>0</v>
      </c>
      <c r="J153" s="14" t="s">
        <v>484</v>
      </c>
      <c r="K153" s="16">
        <v>46051</v>
      </c>
      <c r="L153" s="14">
        <v>479</v>
      </c>
      <c r="M153" s="34">
        <f t="shared" si="8"/>
        <v>108.21</v>
      </c>
      <c r="N153" s="17">
        <v>108.21</v>
      </c>
      <c r="O153" s="17">
        <v>0</v>
      </c>
      <c r="P153" s="3">
        <v>0</v>
      </c>
    </row>
    <row r="154" spans="1:16" ht="24.95" hidden="1" customHeight="1">
      <c r="A154" s="21" t="str">
        <f t="shared" si="6"/>
        <v>1441|1440011|0|0|18307439000127|0|275,62</v>
      </c>
      <c r="B154" s="21" t="str">
        <f t="shared" si="7"/>
        <v>1441|1440011|0|0|175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18307439000127</v>
      </c>
      <c r="H154" s="15" t="s">
        <v>538</v>
      </c>
      <c r="I154" s="14">
        <v>0</v>
      </c>
      <c r="J154" s="14" t="s">
        <v>484</v>
      </c>
      <c r="K154" s="16">
        <v>46051</v>
      </c>
      <c r="L154" s="14">
        <v>175</v>
      </c>
      <c r="M154" s="34">
        <f t="shared" si="8"/>
        <v>275.62</v>
      </c>
      <c r="N154" s="17">
        <v>275.62</v>
      </c>
      <c r="O154" s="17">
        <v>0</v>
      </c>
      <c r="P154" s="3">
        <v>0</v>
      </c>
    </row>
    <row r="155" spans="1:16" ht="24.95" hidden="1" customHeight="1">
      <c r="A155" s="21" t="str">
        <f t="shared" si="6"/>
        <v>1441|1440011|0|0|18309724000187|0|203,46</v>
      </c>
      <c r="B155" s="21" t="str">
        <f t="shared" si="7"/>
        <v>1441|1440011|0|0|134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18309724000187</v>
      </c>
      <c r="H155" s="15" t="s">
        <v>539</v>
      </c>
      <c r="I155" s="14">
        <v>0</v>
      </c>
      <c r="J155" s="14" t="s">
        <v>484</v>
      </c>
      <c r="K155" s="16">
        <v>46051</v>
      </c>
      <c r="L155" s="14">
        <v>134</v>
      </c>
      <c r="M155" s="34">
        <f t="shared" si="8"/>
        <v>203.46</v>
      </c>
      <c r="N155" s="17">
        <v>203.46</v>
      </c>
      <c r="O155" s="17">
        <v>0</v>
      </c>
      <c r="P155" s="3">
        <v>0</v>
      </c>
    </row>
    <row r="156" spans="1:16" ht="24.95" hidden="1" customHeight="1">
      <c r="A156" s="21" t="str">
        <f t="shared" si="6"/>
        <v>1441|1440011|0|0|18313817000185|0|141,01</v>
      </c>
      <c r="B156" s="21" t="str">
        <f t="shared" si="7"/>
        <v>1441|1440011|0|0|137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18313817000185</v>
      </c>
      <c r="H156" s="15" t="s">
        <v>540</v>
      </c>
      <c r="I156" s="14">
        <v>0</v>
      </c>
      <c r="J156" s="14" t="s">
        <v>484</v>
      </c>
      <c r="K156" s="16">
        <v>46051</v>
      </c>
      <c r="L156" s="14">
        <v>137</v>
      </c>
      <c r="M156" s="34">
        <f t="shared" si="8"/>
        <v>141.01</v>
      </c>
      <c r="N156" s="17">
        <v>141.01</v>
      </c>
      <c r="O156" s="17">
        <v>0</v>
      </c>
      <c r="P156" s="3">
        <v>0</v>
      </c>
    </row>
    <row r="157" spans="1:16" ht="24.95" hidden="1" customHeight="1">
      <c r="A157" s="21" t="str">
        <f t="shared" si="6"/>
        <v>1441|1440011|0|0|18313866000118|0|71,34</v>
      </c>
      <c r="B157" s="21" t="str">
        <f t="shared" si="7"/>
        <v>1441|1440011|0|0|154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18313866000118</v>
      </c>
      <c r="H157" s="15" t="s">
        <v>541</v>
      </c>
      <c r="I157" s="14">
        <v>0</v>
      </c>
      <c r="J157" s="14" t="s">
        <v>484</v>
      </c>
      <c r="K157" s="16">
        <v>46051</v>
      </c>
      <c r="L157" s="14">
        <v>154</v>
      </c>
      <c r="M157" s="34">
        <f t="shared" si="8"/>
        <v>71.34</v>
      </c>
      <c r="N157" s="17">
        <v>71.34</v>
      </c>
      <c r="O157" s="17">
        <v>0</v>
      </c>
      <c r="P157" s="3">
        <v>0</v>
      </c>
    </row>
    <row r="158" spans="1:16" ht="24.95" hidden="1" customHeight="1">
      <c r="A158" s="21" t="str">
        <f t="shared" si="6"/>
        <v>1441|1440011|0|0|18314609000109|0|1082,13</v>
      </c>
      <c r="B158" s="21" t="str">
        <f t="shared" si="7"/>
        <v>1441|1440011|0|0|45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18314609000109</v>
      </c>
      <c r="H158" s="15" t="s">
        <v>542</v>
      </c>
      <c r="I158" s="14">
        <v>0</v>
      </c>
      <c r="J158" s="14" t="s">
        <v>484</v>
      </c>
      <c r="K158" s="16">
        <v>46035</v>
      </c>
      <c r="L158" s="14">
        <v>45</v>
      </c>
      <c r="M158" s="34">
        <f t="shared" si="8"/>
        <v>1082.1300000000001</v>
      </c>
      <c r="N158" s="17">
        <v>1082.1300000000001</v>
      </c>
      <c r="O158" s="17">
        <v>0</v>
      </c>
      <c r="P158" s="3">
        <v>0</v>
      </c>
    </row>
    <row r="159" spans="1:16" ht="24.95" hidden="1" customHeight="1">
      <c r="A159" s="21" t="str">
        <f t="shared" si="6"/>
        <v>1441|1440011|0|0|18314609000109|0|1586,62</v>
      </c>
      <c r="B159" s="21" t="str">
        <f t="shared" si="7"/>
        <v>1441|1440011|0|0|77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18314609000109</v>
      </c>
      <c r="H159" s="15" t="s">
        <v>542</v>
      </c>
      <c r="I159" s="14">
        <v>0</v>
      </c>
      <c r="J159" s="14" t="s">
        <v>484</v>
      </c>
      <c r="K159" s="16">
        <v>46050</v>
      </c>
      <c r="L159" s="14">
        <v>77</v>
      </c>
      <c r="M159" s="34">
        <f t="shared" si="8"/>
        <v>1586.62</v>
      </c>
      <c r="N159" s="17">
        <v>1586.62</v>
      </c>
      <c r="O159" s="17">
        <v>0</v>
      </c>
      <c r="P159" s="3">
        <v>0</v>
      </c>
    </row>
    <row r="160" spans="1:16" ht="24.95" hidden="1" customHeight="1">
      <c r="A160" s="21" t="str">
        <f t="shared" si="6"/>
        <v>1441|1440011|0|0|18314609000109|0|617,65</v>
      </c>
      <c r="B160" s="21" t="str">
        <f t="shared" si="7"/>
        <v>1441|1440011|0|0|618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18314609000109</v>
      </c>
      <c r="H160" s="15" t="s">
        <v>542</v>
      </c>
      <c r="I160" s="14">
        <v>0</v>
      </c>
      <c r="J160" s="14" t="s">
        <v>484</v>
      </c>
      <c r="K160" s="16">
        <v>46062</v>
      </c>
      <c r="L160" s="14">
        <v>618</v>
      </c>
      <c r="M160" s="34">
        <f t="shared" si="8"/>
        <v>617.65</v>
      </c>
      <c r="N160" s="17">
        <v>617.65</v>
      </c>
      <c r="O160" s="17">
        <v>0</v>
      </c>
      <c r="P160" s="3">
        <v>0</v>
      </c>
    </row>
    <row r="161" spans="1:16" ht="24.95" customHeight="1">
      <c r="A161" s="21" t="str">
        <f t="shared" si="6"/>
        <v>1441|1440011|0|0|18314609000109|0|1599,39</v>
      </c>
      <c r="B161" s="21" t="str">
        <f t="shared" si="7"/>
        <v>1441|1440011|0|0|684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18314609000109</v>
      </c>
      <c r="H161" s="15" t="s">
        <v>542</v>
      </c>
      <c r="I161" s="14">
        <v>0</v>
      </c>
      <c r="J161" s="14" t="s">
        <v>484</v>
      </c>
      <c r="K161" s="16">
        <v>46062</v>
      </c>
      <c r="L161" s="14">
        <v>684</v>
      </c>
      <c r="M161" s="34">
        <f t="shared" si="8"/>
        <v>1599.39</v>
      </c>
      <c r="N161" s="17">
        <v>1599.39</v>
      </c>
      <c r="O161" s="17">
        <v>0</v>
      </c>
      <c r="P161" s="3">
        <v>0</v>
      </c>
    </row>
    <row r="162" spans="1:16" ht="24.95" hidden="1" customHeight="1">
      <c r="A162" s="21" t="str">
        <f t="shared" si="6"/>
        <v>1441|1440011|0|0|18315226000147|0|48,04</v>
      </c>
      <c r="B162" s="21" t="str">
        <f t="shared" si="7"/>
        <v>1441|1440011|0|0|515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18315226000147</v>
      </c>
      <c r="H162" s="15" t="s">
        <v>543</v>
      </c>
      <c r="I162" s="14">
        <v>0</v>
      </c>
      <c r="J162" s="14" t="s">
        <v>484</v>
      </c>
      <c r="K162" s="16">
        <v>46052</v>
      </c>
      <c r="L162" s="14">
        <v>515</v>
      </c>
      <c r="M162" s="34">
        <f t="shared" si="8"/>
        <v>48.04</v>
      </c>
      <c r="N162" s="17">
        <v>48.04</v>
      </c>
      <c r="O162" s="17">
        <v>0</v>
      </c>
      <c r="P162" s="3">
        <v>0</v>
      </c>
    </row>
    <row r="163" spans="1:16" ht="24.95" hidden="1" customHeight="1">
      <c r="A163" s="21" t="str">
        <f t="shared" si="6"/>
        <v>1441|1440011|0|0|18315226000147|0|11,46</v>
      </c>
      <c r="B163" s="21" t="str">
        <f t="shared" si="7"/>
        <v>1441|1440011|0|0|516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18315226000147</v>
      </c>
      <c r="H163" s="15" t="s">
        <v>543</v>
      </c>
      <c r="I163" s="14">
        <v>0</v>
      </c>
      <c r="J163" s="14" t="s">
        <v>484</v>
      </c>
      <c r="K163" s="16">
        <v>46052</v>
      </c>
      <c r="L163" s="14">
        <v>516</v>
      </c>
      <c r="M163" s="34">
        <f t="shared" si="8"/>
        <v>11.46</v>
      </c>
      <c r="N163" s="17">
        <v>11.46</v>
      </c>
      <c r="O163" s="17">
        <v>0</v>
      </c>
      <c r="P163" s="3">
        <v>0</v>
      </c>
    </row>
    <row r="164" spans="1:16" ht="24.95" hidden="1" customHeight="1">
      <c r="A164" s="21" t="str">
        <f t="shared" si="6"/>
        <v>1441|1440011|0|0|18315226000147|0|65,09</v>
      </c>
      <c r="B164" s="21" t="str">
        <f t="shared" si="7"/>
        <v>1441|1440011|0|0|517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18315226000147</v>
      </c>
      <c r="H164" s="15" t="s">
        <v>543</v>
      </c>
      <c r="I164" s="14">
        <v>0</v>
      </c>
      <c r="J164" s="14" t="s">
        <v>484</v>
      </c>
      <c r="K164" s="16">
        <v>46052</v>
      </c>
      <c r="L164" s="14">
        <v>517</v>
      </c>
      <c r="M164" s="34">
        <f t="shared" si="8"/>
        <v>65.09</v>
      </c>
      <c r="N164" s="17">
        <v>65.09</v>
      </c>
      <c r="O164" s="17">
        <v>0</v>
      </c>
      <c r="P164" s="3">
        <v>0</v>
      </c>
    </row>
    <row r="165" spans="1:16" ht="24.95" hidden="1" customHeight="1">
      <c r="A165" s="21" t="str">
        <f t="shared" si="6"/>
        <v>1441|1440011|0|0|18318618000160|0|216,9</v>
      </c>
      <c r="B165" s="21" t="str">
        <f t="shared" si="7"/>
        <v>1441|1440011|0|0|485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18318618000160</v>
      </c>
      <c r="H165" s="15" t="s">
        <v>544</v>
      </c>
      <c r="I165" s="14">
        <v>0</v>
      </c>
      <c r="J165" s="14" t="s">
        <v>484</v>
      </c>
      <c r="K165" s="16">
        <v>46051</v>
      </c>
      <c r="L165" s="14">
        <v>485</v>
      </c>
      <c r="M165" s="34">
        <f t="shared" si="8"/>
        <v>216.9</v>
      </c>
      <c r="N165" s="17">
        <v>216.9</v>
      </c>
      <c r="O165" s="17">
        <v>0</v>
      </c>
      <c r="P165" s="3">
        <v>0</v>
      </c>
    </row>
    <row r="166" spans="1:16" ht="24.95" hidden="1" customHeight="1">
      <c r="A166" s="21" t="str">
        <f t="shared" si="6"/>
        <v>1441|1440011|0|0|18334268000125|0|542,92</v>
      </c>
      <c r="B166" s="21" t="str">
        <f t="shared" si="7"/>
        <v>1441|1440011|0|0|86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18334268000125</v>
      </c>
      <c r="H166" s="15" t="s">
        <v>545</v>
      </c>
      <c r="I166" s="14">
        <v>0</v>
      </c>
      <c r="J166" s="14" t="s">
        <v>484</v>
      </c>
      <c r="K166" s="16">
        <v>46050</v>
      </c>
      <c r="L166" s="14">
        <v>86</v>
      </c>
      <c r="M166" s="34">
        <f t="shared" si="8"/>
        <v>542.91999999999996</v>
      </c>
      <c r="N166" s="17">
        <v>542.91999999999996</v>
      </c>
      <c r="O166" s="17">
        <v>0</v>
      </c>
      <c r="P166" s="3">
        <v>0</v>
      </c>
    </row>
    <row r="167" spans="1:16" ht="24.95" hidden="1" customHeight="1">
      <c r="A167" s="21" t="str">
        <f t="shared" si="6"/>
        <v>1441|1440011|0|0|18338178000102|0|533,22</v>
      </c>
      <c r="B167" s="21" t="str">
        <f t="shared" si="7"/>
        <v>1441|1440011|0|0|44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18338178000102</v>
      </c>
      <c r="H167" s="15" t="s">
        <v>546</v>
      </c>
      <c r="I167" s="14">
        <v>0</v>
      </c>
      <c r="J167" s="14" t="s">
        <v>484</v>
      </c>
      <c r="K167" s="16">
        <v>46035</v>
      </c>
      <c r="L167" s="14">
        <v>44</v>
      </c>
      <c r="M167" s="34">
        <f t="shared" si="8"/>
        <v>533.22</v>
      </c>
      <c r="N167" s="17">
        <v>533.22</v>
      </c>
      <c r="O167" s="17">
        <v>0</v>
      </c>
      <c r="P167" s="3">
        <v>0</v>
      </c>
    </row>
    <row r="168" spans="1:16" ht="24.95" hidden="1" customHeight="1">
      <c r="A168" s="21" t="str">
        <f t="shared" si="6"/>
        <v>1441|1440011|0|0|18338178000102|0|2719,63</v>
      </c>
      <c r="B168" s="21" t="str">
        <f t="shared" si="7"/>
        <v>1441|1440011|0|0|62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18338178000102</v>
      </c>
      <c r="H168" s="15" t="s">
        <v>546</v>
      </c>
      <c r="I168" s="14">
        <v>0</v>
      </c>
      <c r="J168" s="14" t="s">
        <v>484</v>
      </c>
      <c r="K168" s="16">
        <v>46050</v>
      </c>
      <c r="L168" s="14">
        <v>62</v>
      </c>
      <c r="M168" s="34">
        <f t="shared" si="8"/>
        <v>2719.63</v>
      </c>
      <c r="N168" s="17">
        <v>2719.63</v>
      </c>
      <c r="O168" s="17">
        <v>0</v>
      </c>
      <c r="P168" s="3">
        <v>0</v>
      </c>
    </row>
    <row r="169" spans="1:16" ht="24.95" hidden="1" customHeight="1">
      <c r="A169" s="21" t="str">
        <f t="shared" si="6"/>
        <v>1441|1440011|0|0|18338178000102|0|2501,48</v>
      </c>
      <c r="B169" s="21" t="str">
        <f t="shared" si="7"/>
        <v>1441|1440011|0|0|607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18338178000102</v>
      </c>
      <c r="H169" s="15" t="s">
        <v>546</v>
      </c>
      <c r="I169" s="14">
        <v>0</v>
      </c>
      <c r="J169" s="14" t="s">
        <v>484</v>
      </c>
      <c r="K169" s="16">
        <v>46058</v>
      </c>
      <c r="L169" s="14">
        <v>607</v>
      </c>
      <c r="M169" s="34">
        <f t="shared" si="8"/>
        <v>2501.48</v>
      </c>
      <c r="N169" s="17">
        <v>2501.48</v>
      </c>
      <c r="O169" s="17">
        <v>0</v>
      </c>
      <c r="P169" s="3">
        <v>0</v>
      </c>
    </row>
    <row r="170" spans="1:16" ht="24.95" hidden="1" customHeight="1">
      <c r="A170" s="21" t="str">
        <f t="shared" si="6"/>
        <v>1441|1440011|0|0|18338178000102|0|300,98</v>
      </c>
      <c r="B170" s="21" t="str">
        <f t="shared" si="7"/>
        <v>1441|1440011|0|0|619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18338178000102</v>
      </c>
      <c r="H170" s="15" t="s">
        <v>546</v>
      </c>
      <c r="I170" s="14">
        <v>0</v>
      </c>
      <c r="J170" s="14" t="s">
        <v>484</v>
      </c>
      <c r="K170" s="16">
        <v>46062</v>
      </c>
      <c r="L170" s="14">
        <v>619</v>
      </c>
      <c r="M170" s="34">
        <f t="shared" si="8"/>
        <v>300.98</v>
      </c>
      <c r="N170" s="17">
        <v>300.98</v>
      </c>
      <c r="O170" s="17">
        <v>0</v>
      </c>
      <c r="P170" s="3">
        <v>0</v>
      </c>
    </row>
    <row r="171" spans="1:16" ht="24.95" hidden="1" customHeight="1">
      <c r="A171" s="21" t="str">
        <f t="shared" si="6"/>
        <v>1441|1440011|0|0|18338194000103|0|50,43</v>
      </c>
      <c r="B171" s="21" t="str">
        <f t="shared" si="7"/>
        <v>1441|1440011|0|0|488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18338194000103</v>
      </c>
      <c r="H171" s="15" t="s">
        <v>547</v>
      </c>
      <c r="I171" s="14">
        <v>0</v>
      </c>
      <c r="J171" s="14" t="s">
        <v>484</v>
      </c>
      <c r="K171" s="16">
        <v>46051</v>
      </c>
      <c r="L171" s="14">
        <v>488</v>
      </c>
      <c r="M171" s="34">
        <f t="shared" si="8"/>
        <v>50.43</v>
      </c>
      <c r="N171" s="17">
        <v>50.43</v>
      </c>
      <c r="O171" s="17">
        <v>0</v>
      </c>
      <c r="P171" s="3">
        <v>0</v>
      </c>
    </row>
    <row r="172" spans="1:16" ht="24.95" hidden="1" customHeight="1">
      <c r="A172" s="21" t="str">
        <f t="shared" si="6"/>
        <v>1441|1440011|0|0|18338251000146|0|219,62</v>
      </c>
      <c r="B172" s="21" t="str">
        <f t="shared" si="7"/>
        <v>1441|1440011|0|0|138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18338251000146</v>
      </c>
      <c r="H172" s="15" t="s">
        <v>548</v>
      </c>
      <c r="I172" s="14">
        <v>0</v>
      </c>
      <c r="J172" s="14" t="s">
        <v>484</v>
      </c>
      <c r="K172" s="16">
        <v>46051</v>
      </c>
      <c r="L172" s="14">
        <v>138</v>
      </c>
      <c r="M172" s="34">
        <f t="shared" si="8"/>
        <v>219.62</v>
      </c>
      <c r="N172" s="17">
        <v>219.62</v>
      </c>
      <c r="O172" s="17">
        <v>0</v>
      </c>
      <c r="P172" s="3">
        <v>0</v>
      </c>
    </row>
    <row r="173" spans="1:16" ht="24.95" hidden="1" customHeight="1">
      <c r="A173" s="21" t="str">
        <f t="shared" si="6"/>
        <v>1441|1440011|0|0|18363929000140|0|742,91</v>
      </c>
      <c r="B173" s="21" t="str">
        <f t="shared" si="7"/>
        <v>1441|1440011|0|0|155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18363929000140</v>
      </c>
      <c r="H173" s="15" t="s">
        <v>549</v>
      </c>
      <c r="I173" s="14">
        <v>0</v>
      </c>
      <c r="J173" s="14" t="s">
        <v>484</v>
      </c>
      <c r="K173" s="16">
        <v>46051</v>
      </c>
      <c r="L173" s="14">
        <v>155</v>
      </c>
      <c r="M173" s="34">
        <f t="shared" si="8"/>
        <v>742.91</v>
      </c>
      <c r="N173" s="17">
        <v>742.91</v>
      </c>
      <c r="O173" s="17">
        <v>0</v>
      </c>
      <c r="P173" s="3">
        <v>0</v>
      </c>
    </row>
    <row r="174" spans="1:16" ht="24.95" hidden="1" customHeight="1">
      <c r="A174" s="21" t="str">
        <f t="shared" si="6"/>
        <v>1441|1440011|0|0|18385088000172|0|515,54</v>
      </c>
      <c r="B174" s="21" t="str">
        <f t="shared" si="7"/>
        <v>1441|1440011|0|0|164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18385088000172</v>
      </c>
      <c r="H174" s="15" t="s">
        <v>550</v>
      </c>
      <c r="I174" s="14">
        <v>0</v>
      </c>
      <c r="J174" s="14" t="s">
        <v>484</v>
      </c>
      <c r="K174" s="16">
        <v>46051</v>
      </c>
      <c r="L174" s="14">
        <v>164</v>
      </c>
      <c r="M174" s="34">
        <f t="shared" si="8"/>
        <v>515.54</v>
      </c>
      <c r="N174" s="17">
        <v>515.54</v>
      </c>
      <c r="O174" s="17">
        <v>0</v>
      </c>
      <c r="P174" s="3">
        <v>0</v>
      </c>
    </row>
    <row r="175" spans="1:16" ht="24.95" hidden="1" customHeight="1">
      <c r="A175" s="21" t="str">
        <f t="shared" si="6"/>
        <v>1441|1440011|0|0|18392530000198|0|123,33</v>
      </c>
      <c r="B175" s="21" t="str">
        <f t="shared" si="7"/>
        <v>1441|1440011|0|0|131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18392530000198</v>
      </c>
      <c r="H175" s="15" t="s">
        <v>551</v>
      </c>
      <c r="I175" s="14">
        <v>0</v>
      </c>
      <c r="J175" s="14" t="s">
        <v>484</v>
      </c>
      <c r="K175" s="16">
        <v>46051</v>
      </c>
      <c r="L175" s="14">
        <v>131</v>
      </c>
      <c r="M175" s="34">
        <f t="shared" si="8"/>
        <v>123.33</v>
      </c>
      <c r="N175" s="17">
        <v>123.33</v>
      </c>
      <c r="O175" s="17">
        <v>0</v>
      </c>
      <c r="P175" s="3">
        <v>0</v>
      </c>
    </row>
    <row r="176" spans="1:16" ht="24.95" hidden="1" customHeight="1">
      <c r="A176" s="21" t="str">
        <f t="shared" si="6"/>
        <v>1441|1440011|0|0|18401059000157|0|103,31</v>
      </c>
      <c r="B176" s="21" t="str">
        <f t="shared" si="7"/>
        <v>1441|1440011|0|0|136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18401059000157</v>
      </c>
      <c r="H176" s="15" t="s">
        <v>552</v>
      </c>
      <c r="I176" s="14">
        <v>0</v>
      </c>
      <c r="J176" s="14" t="s">
        <v>484</v>
      </c>
      <c r="K176" s="16">
        <v>46051</v>
      </c>
      <c r="L176" s="14">
        <v>136</v>
      </c>
      <c r="M176" s="34">
        <f t="shared" si="8"/>
        <v>103.31</v>
      </c>
      <c r="N176" s="17">
        <v>103.31</v>
      </c>
      <c r="O176" s="17">
        <v>0</v>
      </c>
      <c r="P176" s="3">
        <v>0</v>
      </c>
    </row>
    <row r="177" spans="1:16" ht="24.95" hidden="1" customHeight="1">
      <c r="A177" s="21" t="str">
        <f t="shared" si="6"/>
        <v>1441|1440011|0|0|18404780000109|0|89,94</v>
      </c>
      <c r="B177" s="21" t="str">
        <f t="shared" si="7"/>
        <v>1441|1440011|0|0|320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18404780000109</v>
      </c>
      <c r="H177" s="15" t="s">
        <v>553</v>
      </c>
      <c r="I177" s="14">
        <v>0</v>
      </c>
      <c r="J177" s="14" t="s">
        <v>484</v>
      </c>
      <c r="K177" s="16">
        <v>46042</v>
      </c>
      <c r="L177" s="14">
        <v>320</v>
      </c>
      <c r="M177" s="34">
        <f t="shared" si="8"/>
        <v>89.94</v>
      </c>
      <c r="N177" s="17">
        <v>89.94</v>
      </c>
      <c r="O177" s="17">
        <v>0</v>
      </c>
      <c r="P177" s="3">
        <v>0</v>
      </c>
    </row>
    <row r="178" spans="1:16" ht="24.95" hidden="1" customHeight="1">
      <c r="A178" s="21" t="str">
        <f t="shared" si="6"/>
        <v>1441|1440011|0|0|18404780000109|0|117,41</v>
      </c>
      <c r="B178" s="21" t="str">
        <f t="shared" si="7"/>
        <v>1441|1440011|0|0|321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18404780000109</v>
      </c>
      <c r="H178" s="15" t="s">
        <v>553</v>
      </c>
      <c r="I178" s="14">
        <v>0</v>
      </c>
      <c r="J178" s="14" t="s">
        <v>484</v>
      </c>
      <c r="K178" s="16">
        <v>46042</v>
      </c>
      <c r="L178" s="14">
        <v>321</v>
      </c>
      <c r="M178" s="34">
        <f t="shared" si="8"/>
        <v>117.41</v>
      </c>
      <c r="N178" s="17">
        <v>117.41</v>
      </c>
      <c r="O178" s="17">
        <v>0</v>
      </c>
      <c r="P178" s="3">
        <v>0</v>
      </c>
    </row>
    <row r="179" spans="1:16" ht="24.95" hidden="1" customHeight="1">
      <c r="A179" s="21" t="str">
        <f t="shared" si="6"/>
        <v>1441|1440011|0|0|18404780000109|0|551,2</v>
      </c>
      <c r="B179" s="21" t="str">
        <f t="shared" si="7"/>
        <v>1441|1440011|0|0|82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18404780000109</v>
      </c>
      <c r="H179" s="15" t="s">
        <v>553</v>
      </c>
      <c r="I179" s="14">
        <v>0</v>
      </c>
      <c r="J179" s="14" t="s">
        <v>484</v>
      </c>
      <c r="K179" s="16">
        <v>46050</v>
      </c>
      <c r="L179" s="14">
        <v>82</v>
      </c>
      <c r="M179" s="34">
        <f t="shared" si="8"/>
        <v>551.20000000000005</v>
      </c>
      <c r="N179" s="17">
        <v>551.20000000000005</v>
      </c>
      <c r="O179" s="17">
        <v>0</v>
      </c>
      <c r="P179" s="3">
        <v>0</v>
      </c>
    </row>
    <row r="180" spans="1:16" ht="24.95" hidden="1" customHeight="1">
      <c r="A180" s="21" t="str">
        <f t="shared" si="6"/>
        <v>1441|1440011|0|0|18404780000109|0|117,41</v>
      </c>
      <c r="B180" s="21" t="str">
        <f t="shared" si="7"/>
        <v>1441|1440011|0|0|635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18404780000109</v>
      </c>
      <c r="H180" s="15" t="s">
        <v>553</v>
      </c>
      <c r="I180" s="14">
        <v>0</v>
      </c>
      <c r="J180" s="14" t="s">
        <v>484</v>
      </c>
      <c r="K180" s="16">
        <v>46062</v>
      </c>
      <c r="L180" s="14">
        <v>635</v>
      </c>
      <c r="M180" s="34">
        <f t="shared" si="8"/>
        <v>117.41</v>
      </c>
      <c r="N180" s="17">
        <v>117.41</v>
      </c>
      <c r="O180" s="17">
        <v>0</v>
      </c>
      <c r="P180" s="3">
        <v>0</v>
      </c>
    </row>
    <row r="181" spans="1:16" ht="24.95" hidden="1" customHeight="1">
      <c r="A181" s="21" t="str">
        <f t="shared" si="6"/>
        <v>1441|1440011|0|0|18404889000138|0|190,55</v>
      </c>
      <c r="B181" s="21" t="str">
        <f t="shared" si="7"/>
        <v>1441|1440011|0|0|519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18404889000138</v>
      </c>
      <c r="H181" s="15" t="s">
        <v>554</v>
      </c>
      <c r="I181" s="14">
        <v>0</v>
      </c>
      <c r="J181" s="14" t="s">
        <v>484</v>
      </c>
      <c r="K181" s="16">
        <v>46052</v>
      </c>
      <c r="L181" s="14">
        <v>519</v>
      </c>
      <c r="M181" s="34">
        <f t="shared" si="8"/>
        <v>190.55</v>
      </c>
      <c r="N181" s="17">
        <v>190.55</v>
      </c>
      <c r="O181" s="17">
        <v>0</v>
      </c>
      <c r="P181" s="3">
        <v>0</v>
      </c>
    </row>
    <row r="182" spans="1:16" ht="24.95" hidden="1" customHeight="1">
      <c r="A182" s="21" t="str">
        <f t="shared" si="6"/>
        <v>1441|1440011|0|0|18428839000190|0|528,28</v>
      </c>
      <c r="B182" s="21" t="str">
        <f t="shared" si="7"/>
        <v>1441|1440011|0|0|141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18428839000190</v>
      </c>
      <c r="H182" s="15" t="s">
        <v>555</v>
      </c>
      <c r="I182" s="14">
        <v>0</v>
      </c>
      <c r="J182" s="14" t="s">
        <v>484</v>
      </c>
      <c r="K182" s="16">
        <v>46036</v>
      </c>
      <c r="L182" s="14">
        <v>141</v>
      </c>
      <c r="M182" s="34">
        <f t="shared" si="8"/>
        <v>528.28</v>
      </c>
      <c r="N182" s="17">
        <v>528.28</v>
      </c>
      <c r="O182" s="17">
        <v>0</v>
      </c>
      <c r="P182" s="3">
        <v>0</v>
      </c>
    </row>
    <row r="183" spans="1:16" ht="24.95" hidden="1" customHeight="1">
      <c r="A183" s="21" t="str">
        <f t="shared" si="6"/>
        <v>1441|1440011|0|0|18428839000190|0|828,98</v>
      </c>
      <c r="B183" s="21" t="str">
        <f t="shared" si="7"/>
        <v>1441|1440011|0|0|72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18428839000190</v>
      </c>
      <c r="H183" s="15" t="s">
        <v>555</v>
      </c>
      <c r="I183" s="14">
        <v>0</v>
      </c>
      <c r="J183" s="14" t="s">
        <v>484</v>
      </c>
      <c r="K183" s="16">
        <v>46050</v>
      </c>
      <c r="L183" s="14">
        <v>72</v>
      </c>
      <c r="M183" s="34">
        <f t="shared" si="8"/>
        <v>828.98</v>
      </c>
      <c r="N183" s="17">
        <v>828.98</v>
      </c>
      <c r="O183" s="17">
        <v>0</v>
      </c>
      <c r="P183" s="3">
        <v>0</v>
      </c>
    </row>
    <row r="184" spans="1:16" ht="24.95" hidden="1" customHeight="1">
      <c r="A184" s="21" t="str">
        <f t="shared" si="6"/>
        <v>1441|1440011|0|0|18428839000190|0|0,11</v>
      </c>
      <c r="B184" s="21" t="str">
        <f t="shared" si="7"/>
        <v>1441|1440011|0|0|74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18428839000190</v>
      </c>
      <c r="H184" s="15" t="s">
        <v>555</v>
      </c>
      <c r="I184" s="14">
        <v>0</v>
      </c>
      <c r="J184" s="14" t="s">
        <v>484</v>
      </c>
      <c r="K184" s="16">
        <v>46050</v>
      </c>
      <c r="L184" s="14">
        <v>74</v>
      </c>
      <c r="M184" s="34">
        <f t="shared" si="8"/>
        <v>0.11</v>
      </c>
      <c r="N184" s="17">
        <v>0.11</v>
      </c>
      <c r="O184" s="17">
        <v>0</v>
      </c>
      <c r="P184" s="3">
        <v>0</v>
      </c>
    </row>
    <row r="185" spans="1:16" ht="24.95" hidden="1" customHeight="1">
      <c r="A185" s="21" t="str">
        <f t="shared" si="6"/>
        <v>1441|1440011|0|0|18428839000190|0|0,85</v>
      </c>
      <c r="B185" s="21" t="str">
        <f t="shared" si="7"/>
        <v>1441|1440011|0|0|75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18428839000190</v>
      </c>
      <c r="H185" s="15" t="s">
        <v>555</v>
      </c>
      <c r="I185" s="14">
        <v>0</v>
      </c>
      <c r="J185" s="14" t="s">
        <v>484</v>
      </c>
      <c r="K185" s="16">
        <v>46050</v>
      </c>
      <c r="L185" s="14">
        <v>75</v>
      </c>
      <c r="M185" s="34">
        <f t="shared" si="8"/>
        <v>0.85</v>
      </c>
      <c r="N185" s="17">
        <v>0.85</v>
      </c>
      <c r="O185" s="17">
        <v>0</v>
      </c>
      <c r="P185" s="3">
        <v>0</v>
      </c>
    </row>
    <row r="186" spans="1:16" ht="24.95" hidden="1" customHeight="1">
      <c r="A186" s="21" t="str">
        <f t="shared" si="6"/>
        <v>1441|1440011|0|0|18428839000190|0|303,42</v>
      </c>
      <c r="B186" s="21" t="str">
        <f t="shared" si="7"/>
        <v>1441|1440011|0|0|636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18428839000190</v>
      </c>
      <c r="H186" s="15" t="s">
        <v>555</v>
      </c>
      <c r="I186" s="14">
        <v>0</v>
      </c>
      <c r="J186" s="14" t="s">
        <v>484</v>
      </c>
      <c r="K186" s="16">
        <v>46062</v>
      </c>
      <c r="L186" s="14">
        <v>636</v>
      </c>
      <c r="M186" s="34">
        <f t="shared" si="8"/>
        <v>303.42</v>
      </c>
      <c r="N186" s="17">
        <v>303.42</v>
      </c>
      <c r="O186" s="17">
        <v>0</v>
      </c>
      <c r="P186" s="3">
        <v>0</v>
      </c>
    </row>
    <row r="187" spans="1:16" ht="24.95" hidden="1" customHeight="1">
      <c r="A187" s="21" t="str">
        <f t="shared" si="6"/>
        <v>1441|1440011|0|0|18428839000190|0|732,74</v>
      </c>
      <c r="B187" s="21" t="str">
        <f t="shared" si="7"/>
        <v>1441|1440011|0|0|663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18428839000190</v>
      </c>
      <c r="H187" s="15" t="s">
        <v>555</v>
      </c>
      <c r="I187" s="14">
        <v>0</v>
      </c>
      <c r="J187" s="14" t="s">
        <v>484</v>
      </c>
      <c r="K187" s="16">
        <v>46062</v>
      </c>
      <c r="L187" s="14">
        <v>663</v>
      </c>
      <c r="M187" s="34">
        <f t="shared" si="8"/>
        <v>732.74</v>
      </c>
      <c r="N187" s="17">
        <v>732.74</v>
      </c>
      <c r="O187" s="17">
        <v>0</v>
      </c>
      <c r="P187" s="3">
        <v>0</v>
      </c>
    </row>
    <row r="188" spans="1:16" ht="24.95" hidden="1" customHeight="1">
      <c r="A188" s="21" t="str">
        <f t="shared" si="6"/>
        <v>1441|1440011|0|0|18428839000190|0|69,36</v>
      </c>
      <c r="B188" s="21" t="str">
        <f t="shared" si="7"/>
        <v>1441|1440011|0|0|664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18428839000190</v>
      </c>
      <c r="H188" s="15" t="s">
        <v>555</v>
      </c>
      <c r="I188" s="14">
        <v>0</v>
      </c>
      <c r="J188" s="14" t="s">
        <v>484</v>
      </c>
      <c r="K188" s="16">
        <v>46062</v>
      </c>
      <c r="L188" s="14">
        <v>664</v>
      </c>
      <c r="M188" s="34">
        <f t="shared" si="8"/>
        <v>69.36</v>
      </c>
      <c r="N188" s="17">
        <v>69.36</v>
      </c>
      <c r="O188" s="17">
        <v>0</v>
      </c>
      <c r="P188" s="3">
        <v>0</v>
      </c>
    </row>
    <row r="189" spans="1:16" ht="24.95" hidden="1" customHeight="1">
      <c r="A189" s="21" t="str">
        <f t="shared" si="6"/>
        <v>1441|1440011|0|0|18428839000190|0|75,81</v>
      </c>
      <c r="B189" s="21" t="str">
        <f t="shared" si="7"/>
        <v>1441|1440011|0|0|666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18428839000190</v>
      </c>
      <c r="H189" s="15" t="s">
        <v>555</v>
      </c>
      <c r="I189" s="14">
        <v>0</v>
      </c>
      <c r="J189" s="14" t="s">
        <v>484</v>
      </c>
      <c r="K189" s="16">
        <v>46062</v>
      </c>
      <c r="L189" s="14">
        <v>666</v>
      </c>
      <c r="M189" s="34">
        <f t="shared" si="8"/>
        <v>75.81</v>
      </c>
      <c r="N189" s="17">
        <v>75.81</v>
      </c>
      <c r="O189" s="17">
        <v>0</v>
      </c>
      <c r="P189" s="3">
        <v>0</v>
      </c>
    </row>
    <row r="190" spans="1:16" ht="24.95" hidden="1" customHeight="1">
      <c r="A190" s="21" t="str">
        <f t="shared" si="6"/>
        <v>1441|1440011|0|0|18428839000190|0|7,13</v>
      </c>
      <c r="B190" s="21" t="str">
        <f t="shared" si="7"/>
        <v>1441|1440011|0|0|667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18428839000190</v>
      </c>
      <c r="H190" s="15" t="s">
        <v>555</v>
      </c>
      <c r="I190" s="14">
        <v>0</v>
      </c>
      <c r="J190" s="14" t="s">
        <v>484</v>
      </c>
      <c r="K190" s="16">
        <v>46062</v>
      </c>
      <c r="L190" s="14">
        <v>667</v>
      </c>
      <c r="M190" s="34">
        <f t="shared" si="8"/>
        <v>7.13</v>
      </c>
      <c r="N190" s="17">
        <v>7.13</v>
      </c>
      <c r="O190" s="17">
        <v>0</v>
      </c>
      <c r="P190" s="3">
        <v>0</v>
      </c>
    </row>
    <row r="191" spans="1:16" ht="24.95" hidden="1" customHeight="1">
      <c r="A191" s="21" t="str">
        <f t="shared" si="6"/>
        <v>1441|1440011|0|0|18431155000148|0|111,09</v>
      </c>
      <c r="B191" s="21" t="str">
        <f t="shared" si="7"/>
        <v>1441|1440011|0|0|157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18431155000148</v>
      </c>
      <c r="H191" s="15" t="s">
        <v>556</v>
      </c>
      <c r="I191" s="14">
        <v>0</v>
      </c>
      <c r="J191" s="14" t="s">
        <v>484</v>
      </c>
      <c r="K191" s="16">
        <v>46051</v>
      </c>
      <c r="L191" s="14">
        <v>157</v>
      </c>
      <c r="M191" s="34">
        <f t="shared" si="8"/>
        <v>111.09</v>
      </c>
      <c r="N191" s="17">
        <v>111.09</v>
      </c>
      <c r="O191" s="17">
        <v>0</v>
      </c>
      <c r="P191" s="3">
        <v>0</v>
      </c>
    </row>
    <row r="192" spans="1:16" ht="24.95" hidden="1" customHeight="1">
      <c r="A192" s="21" t="str">
        <f t="shared" si="6"/>
        <v>1441|1440011|0|0|18431312000115|0|207,21</v>
      </c>
      <c r="B192" s="21" t="str">
        <f t="shared" si="7"/>
        <v>1441|1440011|0|0|140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18431312000115</v>
      </c>
      <c r="H192" s="15" t="s">
        <v>557</v>
      </c>
      <c r="I192" s="14">
        <v>0</v>
      </c>
      <c r="J192" s="14" t="s">
        <v>484</v>
      </c>
      <c r="K192" s="16">
        <v>46036</v>
      </c>
      <c r="L192" s="14">
        <v>140</v>
      </c>
      <c r="M192" s="34">
        <f t="shared" si="8"/>
        <v>207.21</v>
      </c>
      <c r="N192" s="17">
        <v>207.21</v>
      </c>
      <c r="O192" s="17">
        <v>0</v>
      </c>
      <c r="P192" s="3">
        <v>0</v>
      </c>
    </row>
    <row r="193" spans="1:16" ht="24.95" hidden="1" customHeight="1">
      <c r="A193" s="21" t="str">
        <f t="shared" si="6"/>
        <v>1441|1440011|0|0|18431312000115|0|1090,74</v>
      </c>
      <c r="B193" s="21" t="str">
        <f t="shared" si="7"/>
        <v>1441|1440011|0|0|65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18431312000115</v>
      </c>
      <c r="H193" s="15" t="s">
        <v>557</v>
      </c>
      <c r="I193" s="14">
        <v>0</v>
      </c>
      <c r="J193" s="14" t="s">
        <v>484</v>
      </c>
      <c r="K193" s="16">
        <v>46050</v>
      </c>
      <c r="L193" s="14">
        <v>65</v>
      </c>
      <c r="M193" s="34">
        <f t="shared" si="8"/>
        <v>1090.74</v>
      </c>
      <c r="N193" s="17">
        <v>1090.74</v>
      </c>
      <c r="O193" s="17">
        <v>0</v>
      </c>
      <c r="P193" s="3">
        <v>0</v>
      </c>
    </row>
    <row r="194" spans="1:16" ht="24.95" hidden="1" customHeight="1">
      <c r="A194" s="21" t="str">
        <f t="shared" si="6"/>
        <v>1441|1440011|0|0|18431312000115|0|117,27</v>
      </c>
      <c r="B194" s="21" t="str">
        <f t="shared" si="7"/>
        <v>1441|1440011|0|0|639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18431312000115</v>
      </c>
      <c r="H194" s="15" t="s">
        <v>557</v>
      </c>
      <c r="I194" s="14">
        <v>0</v>
      </c>
      <c r="J194" s="14" t="s">
        <v>484</v>
      </c>
      <c r="K194" s="16">
        <v>46062</v>
      </c>
      <c r="L194" s="14">
        <v>639</v>
      </c>
      <c r="M194" s="34">
        <f t="shared" si="8"/>
        <v>117.27</v>
      </c>
      <c r="N194" s="17">
        <v>117.27</v>
      </c>
      <c r="O194" s="17">
        <v>0</v>
      </c>
      <c r="P194" s="3">
        <v>0</v>
      </c>
    </row>
    <row r="195" spans="1:16" ht="24.95" hidden="1" customHeight="1">
      <c r="A195" s="21" t="str">
        <f t="shared" si="6"/>
        <v>1441|1440011|0|0|18431312000115|0|951,66</v>
      </c>
      <c r="B195" s="21" t="str">
        <f t="shared" si="7"/>
        <v>1441|1440011|0|0|656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18431312000115</v>
      </c>
      <c r="H195" s="15" t="s">
        <v>557</v>
      </c>
      <c r="I195" s="14">
        <v>0</v>
      </c>
      <c r="J195" s="14" t="s">
        <v>484</v>
      </c>
      <c r="K195" s="16">
        <v>46062</v>
      </c>
      <c r="L195" s="14">
        <v>656</v>
      </c>
      <c r="M195" s="34">
        <f t="shared" si="8"/>
        <v>951.66</v>
      </c>
      <c r="N195" s="17">
        <v>951.66</v>
      </c>
      <c r="O195" s="17">
        <v>0</v>
      </c>
      <c r="P195" s="3">
        <v>0</v>
      </c>
    </row>
    <row r="196" spans="1:16" ht="24.95" hidden="1" customHeight="1">
      <c r="A196" s="21" t="str">
        <f t="shared" si="6"/>
        <v>1441|1440011|0|0|18449132000160|0|71,33</v>
      </c>
      <c r="B196" s="21" t="str">
        <f t="shared" si="7"/>
        <v>1441|1440011|0|0|172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18449132000160</v>
      </c>
      <c r="H196" s="15" t="s">
        <v>558</v>
      </c>
      <c r="I196" s="14">
        <v>0</v>
      </c>
      <c r="J196" s="14" t="s">
        <v>484</v>
      </c>
      <c r="K196" s="16">
        <v>46051</v>
      </c>
      <c r="L196" s="14">
        <v>172</v>
      </c>
      <c r="M196" s="34">
        <f t="shared" si="8"/>
        <v>71.33</v>
      </c>
      <c r="N196" s="17">
        <v>71.33</v>
      </c>
      <c r="O196" s="17">
        <v>0</v>
      </c>
      <c r="P196" s="3">
        <v>0</v>
      </c>
    </row>
    <row r="197" spans="1:16" ht="24.95" hidden="1" customHeight="1">
      <c r="A197" s="21" t="str">
        <f t="shared" ref="A197:A260" si="9">C197&amp;"|"&amp;D197&amp;"|"&amp;E197&amp;"|"&amp;F197&amp;"|"&amp;G197&amp;"|"&amp;I197&amp;"|"&amp;N197+O197-P197</f>
        <v>1441|1440011|0|0|18457218000135|0|421,1</v>
      </c>
      <c r="B197" s="21" t="str">
        <f t="shared" ref="B197:B260" si="10">C197&amp;"|"&amp;D197&amp;"|"&amp;E197&amp;"|"&amp;F197&amp;"|"&amp;L197</f>
        <v>1441|1440011|0|0|127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18457218000135</v>
      </c>
      <c r="H197" s="15" t="s">
        <v>559</v>
      </c>
      <c r="I197" s="14">
        <v>0</v>
      </c>
      <c r="J197" s="14" t="s">
        <v>484</v>
      </c>
      <c r="K197" s="16">
        <v>46036</v>
      </c>
      <c r="L197" s="14">
        <v>127</v>
      </c>
      <c r="M197" s="34">
        <f t="shared" si="8"/>
        <v>421.1</v>
      </c>
      <c r="N197" s="17">
        <v>421.1</v>
      </c>
      <c r="O197" s="17">
        <v>0</v>
      </c>
      <c r="P197" s="3">
        <v>0</v>
      </c>
    </row>
    <row r="198" spans="1:16" ht="24.95" hidden="1" customHeight="1">
      <c r="A198" s="21" t="str">
        <f t="shared" si="9"/>
        <v>1441|1440011|0|0|18457218000135|0|696,92</v>
      </c>
      <c r="B198" s="21" t="str">
        <f t="shared" si="10"/>
        <v>1441|1440011|0|0|107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18457218000135</v>
      </c>
      <c r="H198" s="15" t="s">
        <v>559</v>
      </c>
      <c r="I198" s="14">
        <v>0</v>
      </c>
      <c r="J198" s="14" t="s">
        <v>484</v>
      </c>
      <c r="K198" s="16">
        <v>46050</v>
      </c>
      <c r="L198" s="14">
        <v>107</v>
      </c>
      <c r="M198" s="34">
        <f t="shared" ref="M198:M261" si="11">N198+O198</f>
        <v>696.92</v>
      </c>
      <c r="N198" s="17">
        <v>696.92</v>
      </c>
      <c r="O198" s="17">
        <v>0</v>
      </c>
      <c r="P198" s="3">
        <v>0</v>
      </c>
    </row>
    <row r="199" spans="1:16" ht="24.95" hidden="1" customHeight="1">
      <c r="A199" s="21" t="str">
        <f t="shared" si="9"/>
        <v>1441|1440011|0|0|18457218000135|0|237,32</v>
      </c>
      <c r="B199" s="21" t="str">
        <f t="shared" si="10"/>
        <v>1441|1440011|0|0|634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18457218000135</v>
      </c>
      <c r="H199" s="15" t="s">
        <v>559</v>
      </c>
      <c r="I199" s="14">
        <v>0</v>
      </c>
      <c r="J199" s="14" t="s">
        <v>484</v>
      </c>
      <c r="K199" s="16">
        <v>46062</v>
      </c>
      <c r="L199" s="14">
        <v>634</v>
      </c>
      <c r="M199" s="34">
        <f t="shared" si="11"/>
        <v>237.32</v>
      </c>
      <c r="N199" s="17">
        <v>237.32</v>
      </c>
      <c r="O199" s="17">
        <v>0</v>
      </c>
      <c r="P199" s="3">
        <v>0</v>
      </c>
    </row>
    <row r="200" spans="1:16" ht="24.95" hidden="1" customHeight="1">
      <c r="A200" s="21" t="str">
        <f t="shared" si="9"/>
        <v>1441|1440011|0|0|18457242000174|0|269,44</v>
      </c>
      <c r="B200" s="21" t="str">
        <f t="shared" si="10"/>
        <v>1441|1440011|0|0|158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18457242000174</v>
      </c>
      <c r="H200" s="15" t="s">
        <v>560</v>
      </c>
      <c r="I200" s="14">
        <v>0</v>
      </c>
      <c r="J200" s="14" t="s">
        <v>484</v>
      </c>
      <c r="K200" s="16">
        <v>46051</v>
      </c>
      <c r="L200" s="14">
        <v>158</v>
      </c>
      <c r="M200" s="34">
        <f t="shared" si="11"/>
        <v>269.44</v>
      </c>
      <c r="N200" s="17">
        <v>269.44</v>
      </c>
      <c r="O200" s="17">
        <v>0</v>
      </c>
      <c r="P200" s="3">
        <v>0</v>
      </c>
    </row>
    <row r="201" spans="1:16" ht="24.95" hidden="1" customHeight="1">
      <c r="A201" s="21" t="str">
        <f t="shared" si="9"/>
        <v>1441|1440011|0|0|18457291000107|0|186,28</v>
      </c>
      <c r="B201" s="21" t="str">
        <f t="shared" si="10"/>
        <v>1441|1440011|0|0|135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18457291000107</v>
      </c>
      <c r="H201" s="15" t="s">
        <v>561</v>
      </c>
      <c r="I201" s="14">
        <v>0</v>
      </c>
      <c r="J201" s="14" t="s">
        <v>484</v>
      </c>
      <c r="K201" s="16">
        <v>46051</v>
      </c>
      <c r="L201" s="14">
        <v>135</v>
      </c>
      <c r="M201" s="34">
        <f t="shared" si="11"/>
        <v>186.28</v>
      </c>
      <c r="N201" s="17">
        <v>186.28</v>
      </c>
      <c r="O201" s="17">
        <v>0</v>
      </c>
      <c r="P201" s="3">
        <v>0</v>
      </c>
    </row>
    <row r="202" spans="1:16" ht="24.95" hidden="1" customHeight="1">
      <c r="A202" s="21" t="str">
        <f t="shared" si="9"/>
        <v>1441|1440011|0|0|18468033000126|0|167,79</v>
      </c>
      <c r="B202" s="21" t="str">
        <f t="shared" si="10"/>
        <v>1441|1440011|0|0|91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18468033000126</v>
      </c>
      <c r="H202" s="15" t="s">
        <v>562</v>
      </c>
      <c r="I202" s="14">
        <v>0</v>
      </c>
      <c r="J202" s="14" t="s">
        <v>484</v>
      </c>
      <c r="K202" s="16">
        <v>46050</v>
      </c>
      <c r="L202" s="14">
        <v>91</v>
      </c>
      <c r="M202" s="34">
        <f t="shared" si="11"/>
        <v>167.79</v>
      </c>
      <c r="N202" s="17">
        <v>167.79</v>
      </c>
      <c r="O202" s="17">
        <v>0</v>
      </c>
      <c r="P202" s="3">
        <v>0</v>
      </c>
    </row>
    <row r="203" spans="1:16" ht="24.95" hidden="1" customHeight="1">
      <c r="A203" s="21" t="str">
        <f t="shared" si="9"/>
        <v>1441|1440011|0|0|18558072000114|0|105,59</v>
      </c>
      <c r="B203" s="21" t="str">
        <f t="shared" si="10"/>
        <v>1441|1440011|0|0|152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18558072000114</v>
      </c>
      <c r="H203" s="15" t="s">
        <v>563</v>
      </c>
      <c r="I203" s="14">
        <v>0</v>
      </c>
      <c r="J203" s="14" t="s">
        <v>484</v>
      </c>
      <c r="K203" s="16">
        <v>46051</v>
      </c>
      <c r="L203" s="14">
        <v>152</v>
      </c>
      <c r="M203" s="34">
        <f t="shared" si="11"/>
        <v>105.59</v>
      </c>
      <c r="N203" s="17">
        <v>105.59</v>
      </c>
      <c r="O203" s="17">
        <v>0</v>
      </c>
      <c r="P203" s="3">
        <v>0</v>
      </c>
    </row>
    <row r="204" spans="1:16" ht="24.95" hidden="1" customHeight="1">
      <c r="A204" s="21" t="str">
        <f t="shared" si="9"/>
        <v>1441|1440011|0|0|18558072000114|0|48,3</v>
      </c>
      <c r="B204" s="21" t="str">
        <f t="shared" si="10"/>
        <v>1441|1440011|0|0|707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18558072000114</v>
      </c>
      <c r="H204" s="15" t="s">
        <v>563</v>
      </c>
      <c r="I204" s="14">
        <v>0</v>
      </c>
      <c r="J204" s="14" t="s">
        <v>484</v>
      </c>
      <c r="K204" s="16">
        <v>46062</v>
      </c>
      <c r="L204" s="14">
        <v>707</v>
      </c>
      <c r="M204" s="34">
        <f t="shared" si="11"/>
        <v>48.3</v>
      </c>
      <c r="N204" s="17">
        <v>48.3</v>
      </c>
      <c r="O204" s="17">
        <v>0</v>
      </c>
      <c r="P204" s="3">
        <v>0</v>
      </c>
    </row>
    <row r="205" spans="1:16" ht="24.95" hidden="1" customHeight="1">
      <c r="A205" s="21" t="str">
        <f t="shared" si="9"/>
        <v>1441|1440011|0|0|18591149000158|0|13,59</v>
      </c>
      <c r="B205" s="21" t="str">
        <f t="shared" si="10"/>
        <v>1441|1440011|0|0|180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18591149000158</v>
      </c>
      <c r="H205" s="15" t="s">
        <v>564</v>
      </c>
      <c r="I205" s="14">
        <v>0</v>
      </c>
      <c r="J205" s="14" t="s">
        <v>484</v>
      </c>
      <c r="K205" s="16">
        <v>46051</v>
      </c>
      <c r="L205" s="14">
        <v>180</v>
      </c>
      <c r="M205" s="34">
        <f t="shared" si="11"/>
        <v>13.59</v>
      </c>
      <c r="N205" s="17">
        <v>13.59</v>
      </c>
      <c r="O205" s="17">
        <v>0</v>
      </c>
      <c r="P205" s="3">
        <v>0</v>
      </c>
    </row>
    <row r="206" spans="1:16" ht="24.95" hidden="1" customHeight="1">
      <c r="A206" s="21" t="str">
        <f t="shared" si="9"/>
        <v>1441|1440011|0|0|18591149000158|0|172,27</v>
      </c>
      <c r="B206" s="21" t="str">
        <f t="shared" si="10"/>
        <v>1441|1440011|0|0|182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18591149000158</v>
      </c>
      <c r="H206" s="15" t="s">
        <v>564</v>
      </c>
      <c r="I206" s="14">
        <v>0</v>
      </c>
      <c r="J206" s="14" t="s">
        <v>484</v>
      </c>
      <c r="K206" s="16">
        <v>46051</v>
      </c>
      <c r="L206" s="14">
        <v>182</v>
      </c>
      <c r="M206" s="34">
        <f t="shared" si="11"/>
        <v>172.27</v>
      </c>
      <c r="N206" s="17">
        <v>172.27</v>
      </c>
      <c r="O206" s="17">
        <v>0</v>
      </c>
      <c r="P206" s="3">
        <v>0</v>
      </c>
    </row>
    <row r="207" spans="1:16" ht="24.95" hidden="1" customHeight="1">
      <c r="A207" s="21" t="str">
        <f t="shared" si="9"/>
        <v>1441|1440011|0|0|18591149000158|0|1,17</v>
      </c>
      <c r="B207" s="21" t="str">
        <f t="shared" si="10"/>
        <v>1441|1440011|0|0|183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18591149000158</v>
      </c>
      <c r="H207" s="15" t="s">
        <v>564</v>
      </c>
      <c r="I207" s="14">
        <v>0</v>
      </c>
      <c r="J207" s="14" t="s">
        <v>484</v>
      </c>
      <c r="K207" s="16">
        <v>46051</v>
      </c>
      <c r="L207" s="14">
        <v>183</v>
      </c>
      <c r="M207" s="34">
        <f t="shared" si="11"/>
        <v>1.17</v>
      </c>
      <c r="N207" s="17">
        <v>1.17</v>
      </c>
      <c r="O207" s="17">
        <v>0</v>
      </c>
      <c r="P207" s="3">
        <v>0</v>
      </c>
    </row>
    <row r="208" spans="1:16" ht="24.95" hidden="1" customHeight="1">
      <c r="A208" s="21" t="str">
        <f t="shared" si="9"/>
        <v>1441|1440011|0|0|18591149000158|0|0,12</v>
      </c>
      <c r="B208" s="21" t="str">
        <f t="shared" si="10"/>
        <v>1441|1440011|0|0|185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18591149000158</v>
      </c>
      <c r="H208" s="15" t="s">
        <v>564</v>
      </c>
      <c r="I208" s="14">
        <v>0</v>
      </c>
      <c r="J208" s="14" t="s">
        <v>484</v>
      </c>
      <c r="K208" s="16">
        <v>46051</v>
      </c>
      <c r="L208" s="14">
        <v>185</v>
      </c>
      <c r="M208" s="34">
        <f t="shared" si="11"/>
        <v>0.12</v>
      </c>
      <c r="N208" s="17">
        <v>0.12</v>
      </c>
      <c r="O208" s="17">
        <v>0</v>
      </c>
      <c r="P208" s="3">
        <v>0</v>
      </c>
    </row>
    <row r="209" spans="1:16" ht="24.95" hidden="1" customHeight="1">
      <c r="A209" s="21" t="str">
        <f t="shared" si="9"/>
        <v>1441|1440011|0|0|18602011000107|0|131,34</v>
      </c>
      <c r="B209" s="21" t="str">
        <f t="shared" si="10"/>
        <v>1441|1440011|0|0|16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18602011000107</v>
      </c>
      <c r="H209" s="15" t="s">
        <v>565</v>
      </c>
      <c r="I209" s="14">
        <v>0</v>
      </c>
      <c r="J209" s="14" t="s">
        <v>484</v>
      </c>
      <c r="K209" s="16">
        <v>46034</v>
      </c>
      <c r="L209" s="14">
        <v>16</v>
      </c>
      <c r="M209" s="34">
        <f t="shared" si="11"/>
        <v>131.34</v>
      </c>
      <c r="N209" s="17">
        <v>131.34</v>
      </c>
      <c r="O209" s="17">
        <v>0</v>
      </c>
      <c r="P209" s="3">
        <v>0</v>
      </c>
    </row>
    <row r="210" spans="1:16" ht="24.95" hidden="1" customHeight="1">
      <c r="A210" s="21" t="str">
        <f t="shared" si="9"/>
        <v>1441|1440011|0|0|18602011000107|0|16,66</v>
      </c>
      <c r="B210" s="21" t="str">
        <f t="shared" si="10"/>
        <v>1441|1440011|0|0|97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18602011000107</v>
      </c>
      <c r="H210" s="15" t="s">
        <v>565</v>
      </c>
      <c r="I210" s="14">
        <v>0</v>
      </c>
      <c r="J210" s="14" t="s">
        <v>484</v>
      </c>
      <c r="K210" s="16">
        <v>46050</v>
      </c>
      <c r="L210" s="14">
        <v>97</v>
      </c>
      <c r="M210" s="34">
        <f t="shared" si="11"/>
        <v>16.66</v>
      </c>
      <c r="N210" s="17">
        <v>16.66</v>
      </c>
      <c r="O210" s="17">
        <v>0</v>
      </c>
      <c r="P210" s="3">
        <v>0</v>
      </c>
    </row>
    <row r="211" spans="1:16" ht="24.95" hidden="1" customHeight="1">
      <c r="A211" s="21" t="str">
        <f t="shared" si="9"/>
        <v>1441|1440011|0|0|18602011000107|0|1,45</v>
      </c>
      <c r="B211" s="21" t="str">
        <f t="shared" si="10"/>
        <v>1441|1440011|0|0|98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18602011000107</v>
      </c>
      <c r="H211" s="15" t="s">
        <v>565</v>
      </c>
      <c r="I211" s="14">
        <v>0</v>
      </c>
      <c r="J211" s="14" t="s">
        <v>484</v>
      </c>
      <c r="K211" s="16">
        <v>46050</v>
      </c>
      <c r="L211" s="14">
        <v>98</v>
      </c>
      <c r="M211" s="34">
        <f t="shared" si="11"/>
        <v>1.45</v>
      </c>
      <c r="N211" s="17">
        <v>1.45</v>
      </c>
      <c r="O211" s="17">
        <v>0</v>
      </c>
      <c r="P211" s="3">
        <v>0</v>
      </c>
    </row>
    <row r="212" spans="1:16" ht="24.95" hidden="1" customHeight="1">
      <c r="A212" s="21" t="str">
        <f t="shared" si="9"/>
        <v>1441|1440011|0|0|18602011000107|0|309,37</v>
      </c>
      <c r="B212" s="21" t="str">
        <f t="shared" si="10"/>
        <v>1441|1440011|0|0|99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18602011000107</v>
      </c>
      <c r="H212" s="15" t="s">
        <v>565</v>
      </c>
      <c r="I212" s="14">
        <v>0</v>
      </c>
      <c r="J212" s="14" t="s">
        <v>484</v>
      </c>
      <c r="K212" s="16">
        <v>46050</v>
      </c>
      <c r="L212" s="14">
        <v>99</v>
      </c>
      <c r="M212" s="34">
        <f t="shared" si="11"/>
        <v>309.37</v>
      </c>
      <c r="N212" s="17">
        <v>309.37</v>
      </c>
      <c r="O212" s="17">
        <v>0</v>
      </c>
      <c r="P212" s="3">
        <v>0</v>
      </c>
    </row>
    <row r="213" spans="1:16" ht="24.95" hidden="1" customHeight="1">
      <c r="A213" s="21" t="str">
        <f t="shared" si="9"/>
        <v>1441|1440011|0|0|18602011000107|0|27,97</v>
      </c>
      <c r="B213" s="21" t="str">
        <f t="shared" si="10"/>
        <v>1441|1440011|0|0|100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18602011000107</v>
      </c>
      <c r="H213" s="15" t="s">
        <v>565</v>
      </c>
      <c r="I213" s="14">
        <v>0</v>
      </c>
      <c r="J213" s="14" t="s">
        <v>484</v>
      </c>
      <c r="K213" s="16">
        <v>46050</v>
      </c>
      <c r="L213" s="14">
        <v>100</v>
      </c>
      <c r="M213" s="34">
        <f t="shared" si="11"/>
        <v>27.97</v>
      </c>
      <c r="N213" s="17">
        <v>27.97</v>
      </c>
      <c r="O213" s="17">
        <v>0</v>
      </c>
      <c r="P213" s="3">
        <v>0</v>
      </c>
    </row>
    <row r="214" spans="1:16" ht="24.95" hidden="1" customHeight="1">
      <c r="A214" s="21" t="str">
        <f t="shared" si="9"/>
        <v>1441|1440011|0|0|18602011000107|0|0,58</v>
      </c>
      <c r="B214" s="21" t="str">
        <f t="shared" si="10"/>
        <v>1441|1440011|0|0|101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18602011000107</v>
      </c>
      <c r="H214" s="15" t="s">
        <v>565</v>
      </c>
      <c r="I214" s="14">
        <v>0</v>
      </c>
      <c r="J214" s="14" t="s">
        <v>484</v>
      </c>
      <c r="K214" s="16">
        <v>46050</v>
      </c>
      <c r="L214" s="14">
        <v>101</v>
      </c>
      <c r="M214" s="34">
        <f t="shared" si="11"/>
        <v>0.57999999999999996</v>
      </c>
      <c r="N214" s="17">
        <v>0.57999999999999996</v>
      </c>
      <c r="O214" s="17">
        <v>0</v>
      </c>
      <c r="P214" s="3">
        <v>0</v>
      </c>
    </row>
    <row r="215" spans="1:16" ht="24.95" hidden="1" customHeight="1">
      <c r="A215" s="21" t="str">
        <f t="shared" si="9"/>
        <v>1441|1440011|0|0|18602011000107|0|6,12</v>
      </c>
      <c r="B215" s="21" t="str">
        <f t="shared" si="10"/>
        <v>1441|1440011|0|0|102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18602011000107</v>
      </c>
      <c r="H215" s="15" t="s">
        <v>565</v>
      </c>
      <c r="I215" s="14">
        <v>0</v>
      </c>
      <c r="J215" s="14" t="s">
        <v>484</v>
      </c>
      <c r="K215" s="16">
        <v>46050</v>
      </c>
      <c r="L215" s="14">
        <v>102</v>
      </c>
      <c r="M215" s="34">
        <f t="shared" si="11"/>
        <v>6.12</v>
      </c>
      <c r="N215" s="17">
        <v>6.12</v>
      </c>
      <c r="O215" s="17">
        <v>0</v>
      </c>
      <c r="P215" s="3">
        <v>0</v>
      </c>
    </row>
    <row r="216" spans="1:16" ht="24.95" hidden="1" customHeight="1">
      <c r="A216" s="21" t="str">
        <f t="shared" si="9"/>
        <v>1441|1440011|0|0|18602011000107|0|0,08</v>
      </c>
      <c r="B216" s="21" t="str">
        <f t="shared" si="10"/>
        <v>1441|1440011|0|0|103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18602011000107</v>
      </c>
      <c r="H216" s="15" t="s">
        <v>565</v>
      </c>
      <c r="I216" s="14">
        <v>0</v>
      </c>
      <c r="J216" s="14" t="s">
        <v>484</v>
      </c>
      <c r="K216" s="16">
        <v>46050</v>
      </c>
      <c r="L216" s="14">
        <v>103</v>
      </c>
      <c r="M216" s="34">
        <f t="shared" si="11"/>
        <v>0.08</v>
      </c>
      <c r="N216" s="17">
        <v>0.08</v>
      </c>
      <c r="O216" s="17">
        <v>0</v>
      </c>
      <c r="P216" s="3">
        <v>0</v>
      </c>
    </row>
    <row r="217" spans="1:16" ht="24.95" hidden="1" customHeight="1">
      <c r="A217" s="21" t="str">
        <f t="shared" si="9"/>
        <v>1441|1440011|0|0|18602011000107|0|60,68</v>
      </c>
      <c r="B217" s="21" t="str">
        <f t="shared" si="10"/>
        <v>1441|1440011|0|0|104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18602011000107</v>
      </c>
      <c r="H217" s="15" t="s">
        <v>565</v>
      </c>
      <c r="I217" s="14">
        <v>0</v>
      </c>
      <c r="J217" s="14" t="s">
        <v>484</v>
      </c>
      <c r="K217" s="16">
        <v>46050</v>
      </c>
      <c r="L217" s="14">
        <v>104</v>
      </c>
      <c r="M217" s="34">
        <f t="shared" si="11"/>
        <v>60.68</v>
      </c>
      <c r="N217" s="17">
        <v>60.68</v>
      </c>
      <c r="O217" s="17">
        <v>0</v>
      </c>
      <c r="P217" s="3">
        <v>0</v>
      </c>
    </row>
    <row r="218" spans="1:16" ht="24.95" hidden="1" customHeight="1">
      <c r="A218" s="21" t="str">
        <f t="shared" si="9"/>
        <v>1441|1440011|0|0|18629840000183|0|541,08</v>
      </c>
      <c r="B218" s="21" t="str">
        <f t="shared" si="10"/>
        <v>1441|1440011|0|0|148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18629840000183</v>
      </c>
      <c r="H218" s="15" t="s">
        <v>566</v>
      </c>
      <c r="I218" s="14">
        <v>0</v>
      </c>
      <c r="J218" s="14" t="s">
        <v>484</v>
      </c>
      <c r="K218" s="16">
        <v>46036</v>
      </c>
      <c r="L218" s="14">
        <v>148</v>
      </c>
      <c r="M218" s="34">
        <f t="shared" si="11"/>
        <v>541.08000000000004</v>
      </c>
      <c r="N218" s="17">
        <v>541.08000000000004</v>
      </c>
      <c r="O218" s="17">
        <v>0</v>
      </c>
      <c r="P218" s="3">
        <v>0</v>
      </c>
    </row>
    <row r="219" spans="1:16" ht="24.95" hidden="1" customHeight="1">
      <c r="A219" s="21" t="str">
        <f t="shared" si="9"/>
        <v>1441|1440011|0|0|18629840000183|0|1226,04</v>
      </c>
      <c r="B219" s="21" t="str">
        <f t="shared" si="10"/>
        <v>1441|1440011|0|0|125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18629840000183</v>
      </c>
      <c r="H219" s="15" t="s">
        <v>566</v>
      </c>
      <c r="I219" s="14">
        <v>0</v>
      </c>
      <c r="J219" s="14" t="s">
        <v>484</v>
      </c>
      <c r="K219" s="16">
        <v>46051</v>
      </c>
      <c r="L219" s="14">
        <v>125</v>
      </c>
      <c r="M219" s="34">
        <f t="shared" si="11"/>
        <v>1226.04</v>
      </c>
      <c r="N219" s="17">
        <v>1226.04</v>
      </c>
      <c r="O219" s="17">
        <v>0</v>
      </c>
      <c r="P219" s="3">
        <v>0</v>
      </c>
    </row>
    <row r="220" spans="1:16" ht="24.95" hidden="1" customHeight="1">
      <c r="A220" s="21" t="str">
        <f t="shared" si="9"/>
        <v>1441|1440011|0|0|18629840000183|0|308,84</v>
      </c>
      <c r="B220" s="21" t="str">
        <f t="shared" si="10"/>
        <v>1441|1440011|0|0|637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18629840000183</v>
      </c>
      <c r="H220" s="15" t="s">
        <v>566</v>
      </c>
      <c r="I220" s="14">
        <v>0</v>
      </c>
      <c r="J220" s="14" t="s">
        <v>484</v>
      </c>
      <c r="K220" s="16">
        <v>46062</v>
      </c>
      <c r="L220" s="14">
        <v>637</v>
      </c>
      <c r="M220" s="34">
        <f t="shared" si="11"/>
        <v>308.83999999999997</v>
      </c>
      <c r="N220" s="17">
        <v>308.83999999999997</v>
      </c>
      <c r="O220" s="17">
        <v>0</v>
      </c>
      <c r="P220" s="3">
        <v>0</v>
      </c>
    </row>
    <row r="221" spans="1:16" ht="24.95" hidden="1" customHeight="1">
      <c r="A221" s="21" t="str">
        <f t="shared" si="9"/>
        <v>1441|1440011|0|0|18659334000137|0|277,22</v>
      </c>
      <c r="B221" s="21" t="str">
        <f t="shared" si="10"/>
        <v>1441|1440011|0|0|96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18659334000137</v>
      </c>
      <c r="H221" s="15" t="s">
        <v>567</v>
      </c>
      <c r="I221" s="14">
        <v>0</v>
      </c>
      <c r="J221" s="14" t="s">
        <v>484</v>
      </c>
      <c r="K221" s="16">
        <v>46050</v>
      </c>
      <c r="L221" s="14">
        <v>96</v>
      </c>
      <c r="M221" s="34">
        <f t="shared" si="11"/>
        <v>277.22000000000003</v>
      </c>
      <c r="N221" s="17">
        <v>277.22000000000003</v>
      </c>
      <c r="O221" s="17">
        <v>0</v>
      </c>
      <c r="P221" s="3">
        <v>0</v>
      </c>
    </row>
    <row r="222" spans="1:16" ht="24.95" hidden="1" customHeight="1">
      <c r="A222" s="21" t="str">
        <f t="shared" si="9"/>
        <v>1441|1440011|0|0|18659334000137|0|302,34</v>
      </c>
      <c r="B222" s="21" t="str">
        <f t="shared" si="10"/>
        <v>1441|1440011|0|0|689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18659334000137</v>
      </c>
      <c r="H222" s="15" t="s">
        <v>567</v>
      </c>
      <c r="I222" s="14">
        <v>0</v>
      </c>
      <c r="J222" s="14" t="s">
        <v>484</v>
      </c>
      <c r="K222" s="16">
        <v>46062</v>
      </c>
      <c r="L222" s="14">
        <v>689</v>
      </c>
      <c r="M222" s="34">
        <f t="shared" si="11"/>
        <v>302.33999999999997</v>
      </c>
      <c r="N222" s="17">
        <v>302.33999999999997</v>
      </c>
      <c r="O222" s="17">
        <v>0</v>
      </c>
      <c r="P222" s="3">
        <v>0</v>
      </c>
    </row>
    <row r="223" spans="1:16" ht="24.95" hidden="1" customHeight="1">
      <c r="A223" s="21" t="str">
        <f t="shared" si="9"/>
        <v>1441|1440011|0|0|18663401000197|0|212,91</v>
      </c>
      <c r="B223" s="21" t="str">
        <f t="shared" si="10"/>
        <v>1441|1440011|0|0|159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18663401000197</v>
      </c>
      <c r="H223" s="15" t="s">
        <v>568</v>
      </c>
      <c r="I223" s="14">
        <v>0</v>
      </c>
      <c r="J223" s="14" t="s">
        <v>484</v>
      </c>
      <c r="K223" s="16">
        <v>46051</v>
      </c>
      <c r="L223" s="14">
        <v>159</v>
      </c>
      <c r="M223" s="34">
        <f t="shared" si="11"/>
        <v>212.91</v>
      </c>
      <c r="N223" s="17">
        <v>212.91</v>
      </c>
      <c r="O223" s="17">
        <v>0</v>
      </c>
      <c r="P223" s="3">
        <v>0</v>
      </c>
    </row>
    <row r="224" spans="1:16" ht="24.95" hidden="1" customHeight="1">
      <c r="A224" s="21" t="str">
        <f t="shared" si="9"/>
        <v>1441|1440011|0|0|18666750000162|0|107,42</v>
      </c>
      <c r="B224" s="21" t="str">
        <f t="shared" si="10"/>
        <v>1441|1440011|0|0|168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18666750000162</v>
      </c>
      <c r="H224" s="15" t="s">
        <v>569</v>
      </c>
      <c r="I224" s="14">
        <v>0</v>
      </c>
      <c r="J224" s="14" t="s">
        <v>484</v>
      </c>
      <c r="K224" s="16">
        <v>46051</v>
      </c>
      <c r="L224" s="14">
        <v>168</v>
      </c>
      <c r="M224" s="34">
        <f t="shared" si="11"/>
        <v>107.42</v>
      </c>
      <c r="N224" s="17">
        <v>107.42</v>
      </c>
      <c r="O224" s="17">
        <v>0</v>
      </c>
      <c r="P224" s="3">
        <v>0</v>
      </c>
    </row>
    <row r="225" spans="1:16" ht="24.95" hidden="1" customHeight="1">
      <c r="A225" s="21" t="str">
        <f t="shared" si="9"/>
        <v>1441|1440011|0|0|18671271000134|0|71,3</v>
      </c>
      <c r="B225" s="21" t="str">
        <f t="shared" si="10"/>
        <v>1441|1440011|0|0|177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18671271000134</v>
      </c>
      <c r="H225" s="15" t="s">
        <v>570</v>
      </c>
      <c r="I225" s="14">
        <v>0</v>
      </c>
      <c r="J225" s="14" t="s">
        <v>484</v>
      </c>
      <c r="K225" s="16">
        <v>46051</v>
      </c>
      <c r="L225" s="14">
        <v>177</v>
      </c>
      <c r="M225" s="34">
        <f t="shared" si="11"/>
        <v>71.3</v>
      </c>
      <c r="N225" s="17">
        <v>71.3</v>
      </c>
      <c r="O225" s="17">
        <v>0</v>
      </c>
      <c r="P225" s="3">
        <v>0</v>
      </c>
    </row>
    <row r="226" spans="1:16" ht="24.95" hidden="1" customHeight="1">
      <c r="A226" s="21" t="str">
        <f t="shared" si="9"/>
        <v>1441|1440011|0|0|18671271000134|0|57,71</v>
      </c>
      <c r="B226" s="21" t="str">
        <f t="shared" si="10"/>
        <v>1441|1440011|0|0|702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18671271000134</v>
      </c>
      <c r="H226" s="15" t="s">
        <v>570</v>
      </c>
      <c r="I226" s="14">
        <v>0</v>
      </c>
      <c r="J226" s="14" t="s">
        <v>484</v>
      </c>
      <c r="K226" s="16">
        <v>46062</v>
      </c>
      <c r="L226" s="14">
        <v>702</v>
      </c>
      <c r="M226" s="34">
        <f t="shared" si="11"/>
        <v>57.71</v>
      </c>
      <c r="N226" s="17">
        <v>57.71</v>
      </c>
      <c r="O226" s="17">
        <v>0</v>
      </c>
      <c r="P226" s="3">
        <v>0</v>
      </c>
    </row>
    <row r="227" spans="1:16" ht="24.95" hidden="1" customHeight="1">
      <c r="A227" s="21" t="str">
        <f t="shared" si="9"/>
        <v>1441|1440011|0|0|18675975000185|0|177,55</v>
      </c>
      <c r="B227" s="21" t="str">
        <f t="shared" si="10"/>
        <v>1441|1440011|0|0|173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18675975000185</v>
      </c>
      <c r="H227" s="15" t="s">
        <v>571</v>
      </c>
      <c r="I227" s="14">
        <v>0</v>
      </c>
      <c r="J227" s="14" t="s">
        <v>484</v>
      </c>
      <c r="K227" s="16">
        <v>46051</v>
      </c>
      <c r="L227" s="14">
        <v>173</v>
      </c>
      <c r="M227" s="34">
        <f t="shared" si="11"/>
        <v>177.55</v>
      </c>
      <c r="N227" s="17">
        <v>177.55</v>
      </c>
      <c r="O227" s="17">
        <v>0</v>
      </c>
      <c r="P227" s="3">
        <v>0</v>
      </c>
    </row>
    <row r="228" spans="1:16" ht="24.95" hidden="1" customHeight="1">
      <c r="A228" s="21" t="str">
        <f t="shared" si="9"/>
        <v>1441|1440011|0|0|18675983000121|0|209,6</v>
      </c>
      <c r="B228" s="21" t="str">
        <f t="shared" si="10"/>
        <v>1441|1440011|0|0|139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18675983000121</v>
      </c>
      <c r="H228" s="15" t="s">
        <v>572</v>
      </c>
      <c r="I228" s="14">
        <v>0</v>
      </c>
      <c r="J228" s="14" t="s">
        <v>484</v>
      </c>
      <c r="K228" s="16">
        <v>46036</v>
      </c>
      <c r="L228" s="14">
        <v>139</v>
      </c>
      <c r="M228" s="34">
        <f t="shared" si="11"/>
        <v>209.6</v>
      </c>
      <c r="N228" s="17">
        <v>209.6</v>
      </c>
      <c r="O228" s="17">
        <v>0</v>
      </c>
      <c r="P228" s="3">
        <v>0</v>
      </c>
    </row>
    <row r="229" spans="1:16" ht="24.95" hidden="1" customHeight="1">
      <c r="A229" s="21" t="str">
        <f t="shared" si="9"/>
        <v>1441|1440011|0|0|18675983000121|0|711,46</v>
      </c>
      <c r="B229" s="21" t="str">
        <f t="shared" si="10"/>
        <v>1441|1440011|0|0|63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18675983000121</v>
      </c>
      <c r="H229" s="15" t="s">
        <v>572</v>
      </c>
      <c r="I229" s="14">
        <v>0</v>
      </c>
      <c r="J229" s="14" t="s">
        <v>484</v>
      </c>
      <c r="K229" s="16">
        <v>46050</v>
      </c>
      <c r="L229" s="14">
        <v>63</v>
      </c>
      <c r="M229" s="34">
        <f t="shared" si="11"/>
        <v>711.46</v>
      </c>
      <c r="N229" s="17">
        <v>711.46</v>
      </c>
      <c r="O229" s="17">
        <v>0</v>
      </c>
      <c r="P229" s="3">
        <v>0</v>
      </c>
    </row>
    <row r="230" spans="1:16" ht="24.95" hidden="1" customHeight="1">
      <c r="A230" s="21" t="str">
        <f t="shared" si="9"/>
        <v>1441|1440011|0|0|18675983000121|0|119,66</v>
      </c>
      <c r="B230" s="21" t="str">
        <f t="shared" si="10"/>
        <v>1441|1440011|0|0|629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18675983000121</v>
      </c>
      <c r="H230" s="15" t="s">
        <v>572</v>
      </c>
      <c r="I230" s="14">
        <v>0</v>
      </c>
      <c r="J230" s="14" t="s">
        <v>484</v>
      </c>
      <c r="K230" s="16">
        <v>46062</v>
      </c>
      <c r="L230" s="14">
        <v>629</v>
      </c>
      <c r="M230" s="34">
        <f t="shared" si="11"/>
        <v>119.66</v>
      </c>
      <c r="N230" s="17">
        <v>119.66</v>
      </c>
      <c r="O230" s="17">
        <v>0</v>
      </c>
      <c r="P230" s="3">
        <v>0</v>
      </c>
    </row>
    <row r="231" spans="1:16" ht="24.95" hidden="1" customHeight="1">
      <c r="A231" s="21" t="str">
        <f t="shared" si="9"/>
        <v>1441|1440011|0|0|18675983000121|0|644,21</v>
      </c>
      <c r="B231" s="21" t="str">
        <f t="shared" si="10"/>
        <v>1441|1440011|0|0|653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18675983000121</v>
      </c>
      <c r="H231" s="15" t="s">
        <v>572</v>
      </c>
      <c r="I231" s="14">
        <v>0</v>
      </c>
      <c r="J231" s="14" t="s">
        <v>484</v>
      </c>
      <c r="K231" s="16">
        <v>46062</v>
      </c>
      <c r="L231" s="14">
        <v>653</v>
      </c>
      <c r="M231" s="34">
        <f t="shared" si="11"/>
        <v>644.21</v>
      </c>
      <c r="N231" s="17">
        <v>644.21</v>
      </c>
      <c r="O231" s="17">
        <v>0</v>
      </c>
      <c r="P231" s="3">
        <v>0</v>
      </c>
    </row>
    <row r="232" spans="1:16" ht="24.95" hidden="1" customHeight="1">
      <c r="A232" s="21" t="str">
        <f t="shared" si="9"/>
        <v>1441|1440011|0|0|18677591000100|0|164,93</v>
      </c>
      <c r="B232" s="21" t="str">
        <f t="shared" si="10"/>
        <v>1441|1440011|0|0|115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18677591000100</v>
      </c>
      <c r="H232" s="15" t="s">
        <v>573</v>
      </c>
      <c r="I232" s="14">
        <v>0</v>
      </c>
      <c r="J232" s="14" t="s">
        <v>484</v>
      </c>
      <c r="K232" s="16">
        <v>46051</v>
      </c>
      <c r="L232" s="14">
        <v>115</v>
      </c>
      <c r="M232" s="34">
        <f t="shared" si="11"/>
        <v>164.93</v>
      </c>
      <c r="N232" s="17">
        <v>164.93</v>
      </c>
      <c r="O232" s="17">
        <v>0</v>
      </c>
      <c r="P232" s="3">
        <v>0</v>
      </c>
    </row>
    <row r="233" spans="1:16" ht="24.95" hidden="1" customHeight="1">
      <c r="A233" s="21" t="str">
        <f t="shared" si="9"/>
        <v>1441|1440011|0|0|18677591000100|0|151,34</v>
      </c>
      <c r="B233" s="21" t="str">
        <f t="shared" si="10"/>
        <v>1441|1440011|0|0|692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18677591000100</v>
      </c>
      <c r="H233" s="15" t="s">
        <v>573</v>
      </c>
      <c r="I233" s="14">
        <v>0</v>
      </c>
      <c r="J233" s="14" t="s">
        <v>484</v>
      </c>
      <c r="K233" s="16">
        <v>46062</v>
      </c>
      <c r="L233" s="14">
        <v>692</v>
      </c>
      <c r="M233" s="34">
        <f t="shared" si="11"/>
        <v>151.34</v>
      </c>
      <c r="N233" s="17">
        <v>151.34</v>
      </c>
      <c r="O233" s="17">
        <v>0</v>
      </c>
      <c r="P233" s="3">
        <v>0</v>
      </c>
    </row>
    <row r="234" spans="1:16" ht="24.95" hidden="1" customHeight="1">
      <c r="A234" s="21" t="str">
        <f t="shared" si="9"/>
        <v>1441|1440011|0|0|18712174000142|0|190,56</v>
      </c>
      <c r="B234" s="21" t="str">
        <f t="shared" si="10"/>
        <v>1441|1440011|0|0|169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18712174000142</v>
      </c>
      <c r="H234" s="15" t="s">
        <v>574</v>
      </c>
      <c r="I234" s="14">
        <v>0</v>
      </c>
      <c r="J234" s="14" t="s">
        <v>484</v>
      </c>
      <c r="K234" s="16">
        <v>46051</v>
      </c>
      <c r="L234" s="14">
        <v>169</v>
      </c>
      <c r="M234" s="34">
        <f t="shared" si="11"/>
        <v>190.56</v>
      </c>
      <c r="N234" s="17">
        <v>190.56</v>
      </c>
      <c r="O234" s="17">
        <v>0</v>
      </c>
      <c r="P234" s="3">
        <v>0</v>
      </c>
    </row>
    <row r="235" spans="1:16" ht="24.95" hidden="1" customHeight="1">
      <c r="A235" s="21" t="str">
        <f t="shared" si="9"/>
        <v>1441|1440011|0|0|18715383000140|0|12,79</v>
      </c>
      <c r="B235" s="21" t="str">
        <f t="shared" si="10"/>
        <v>1441|1440011|0|0|27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18715383000140</v>
      </c>
      <c r="H235" s="15" t="s">
        <v>575</v>
      </c>
      <c r="I235" s="14">
        <v>0</v>
      </c>
      <c r="J235" s="14" t="s">
        <v>484</v>
      </c>
      <c r="K235" s="16">
        <v>46035</v>
      </c>
      <c r="L235" s="14">
        <v>27</v>
      </c>
      <c r="M235" s="34">
        <f t="shared" si="11"/>
        <v>12.79</v>
      </c>
      <c r="N235" s="17">
        <v>12.79</v>
      </c>
      <c r="O235" s="17">
        <v>0</v>
      </c>
      <c r="P235" s="3">
        <v>0</v>
      </c>
    </row>
    <row r="236" spans="1:16" ht="24.95" hidden="1" customHeight="1">
      <c r="A236" s="21" t="str">
        <f t="shared" si="9"/>
        <v>1441|1440011|0|0|18715383000140|0|5206,43</v>
      </c>
      <c r="B236" s="21" t="str">
        <f t="shared" si="10"/>
        <v>1441|1440011|0|0|34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18715383000140</v>
      </c>
      <c r="H236" s="15" t="s">
        <v>575</v>
      </c>
      <c r="I236" s="14">
        <v>0</v>
      </c>
      <c r="J236" s="14" t="s">
        <v>484</v>
      </c>
      <c r="K236" s="16">
        <v>46035</v>
      </c>
      <c r="L236" s="14">
        <v>34</v>
      </c>
      <c r="M236" s="34">
        <f t="shared" si="11"/>
        <v>5206.43</v>
      </c>
      <c r="N236" s="17">
        <v>5206.43</v>
      </c>
      <c r="O236" s="17">
        <v>0</v>
      </c>
      <c r="P236" s="3">
        <v>0</v>
      </c>
    </row>
    <row r="237" spans="1:16" ht="24.95" hidden="1" customHeight="1">
      <c r="A237" s="21" t="str">
        <f t="shared" si="9"/>
        <v>1441|1440011|0|0|18715383000140|0|625</v>
      </c>
      <c r="B237" s="21" t="str">
        <f t="shared" si="10"/>
        <v>1441|1440011|0|0|36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18715383000140</v>
      </c>
      <c r="H237" s="15" t="s">
        <v>575</v>
      </c>
      <c r="I237" s="14">
        <v>0</v>
      </c>
      <c r="J237" s="14" t="s">
        <v>484</v>
      </c>
      <c r="K237" s="16">
        <v>46035</v>
      </c>
      <c r="L237" s="14">
        <v>36</v>
      </c>
      <c r="M237" s="34">
        <f t="shared" si="11"/>
        <v>625</v>
      </c>
      <c r="N237" s="17">
        <v>625</v>
      </c>
      <c r="O237" s="17">
        <v>0</v>
      </c>
      <c r="P237" s="3">
        <v>0</v>
      </c>
    </row>
    <row r="238" spans="1:16" ht="24.95" hidden="1" customHeight="1">
      <c r="A238" s="21" t="str">
        <f t="shared" si="9"/>
        <v>1441|1440011|0|0|18715383000140|0|32,78</v>
      </c>
      <c r="B238" s="21" t="str">
        <f t="shared" si="10"/>
        <v>1441|1440011|0|0|150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18715383000140</v>
      </c>
      <c r="H238" s="15" t="s">
        <v>575</v>
      </c>
      <c r="I238" s="14">
        <v>0</v>
      </c>
      <c r="J238" s="14" t="s">
        <v>484</v>
      </c>
      <c r="K238" s="16">
        <v>46036</v>
      </c>
      <c r="L238" s="14">
        <v>150</v>
      </c>
      <c r="M238" s="34">
        <f t="shared" si="11"/>
        <v>32.78</v>
      </c>
      <c r="N238" s="17">
        <v>32.78</v>
      </c>
      <c r="O238" s="17">
        <v>0</v>
      </c>
      <c r="P238" s="3">
        <v>0</v>
      </c>
    </row>
    <row r="239" spans="1:16" ht="24.95" hidden="1" customHeight="1">
      <c r="A239" s="21" t="str">
        <f t="shared" si="9"/>
        <v>1441|1440011|0|0|18715383000140|0|535,99</v>
      </c>
      <c r="B239" s="21" t="str">
        <f t="shared" si="10"/>
        <v>1441|1440011|0|0|170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18715383000140</v>
      </c>
      <c r="H239" s="15" t="s">
        <v>575</v>
      </c>
      <c r="I239" s="14">
        <v>0</v>
      </c>
      <c r="J239" s="14" t="s">
        <v>484</v>
      </c>
      <c r="K239" s="16">
        <v>46037</v>
      </c>
      <c r="L239" s="14">
        <v>170</v>
      </c>
      <c r="M239" s="34">
        <f t="shared" si="11"/>
        <v>535.99</v>
      </c>
      <c r="N239" s="17">
        <v>535.99</v>
      </c>
      <c r="O239" s="17">
        <v>0</v>
      </c>
      <c r="P239" s="3">
        <v>0</v>
      </c>
    </row>
    <row r="240" spans="1:16" ht="24.95" hidden="1" customHeight="1">
      <c r="A240" s="21" t="str">
        <f t="shared" si="9"/>
        <v>1441|1440011|0|0|18715383000140|0|4,86</v>
      </c>
      <c r="B240" s="21" t="str">
        <f t="shared" si="10"/>
        <v>1441|1440011|0|0|310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18715383000140</v>
      </c>
      <c r="H240" s="15" t="s">
        <v>575</v>
      </c>
      <c r="I240" s="14">
        <v>0</v>
      </c>
      <c r="J240" s="14" t="s">
        <v>484</v>
      </c>
      <c r="K240" s="16">
        <v>46042</v>
      </c>
      <c r="L240" s="14">
        <v>310</v>
      </c>
      <c r="M240" s="34">
        <f t="shared" si="11"/>
        <v>4.8600000000000003</v>
      </c>
      <c r="N240" s="17">
        <v>4.8600000000000003</v>
      </c>
      <c r="O240" s="17">
        <v>0</v>
      </c>
      <c r="P240" s="3">
        <v>0</v>
      </c>
    </row>
    <row r="241" spans="1:16" ht="24.95" hidden="1" customHeight="1">
      <c r="A241" s="21" t="str">
        <f t="shared" si="9"/>
        <v>1441|1440011|0|0|18715383000140|0|3,4</v>
      </c>
      <c r="B241" s="21" t="str">
        <f t="shared" si="10"/>
        <v>1441|1440011|0|0|316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18715383000140</v>
      </c>
      <c r="H241" s="15" t="s">
        <v>575</v>
      </c>
      <c r="I241" s="14">
        <v>0</v>
      </c>
      <c r="J241" s="14" t="s">
        <v>484</v>
      </c>
      <c r="K241" s="16">
        <v>46042</v>
      </c>
      <c r="L241" s="14">
        <v>316</v>
      </c>
      <c r="M241" s="34">
        <f t="shared" si="11"/>
        <v>3.4</v>
      </c>
      <c r="N241" s="17">
        <v>3.4</v>
      </c>
      <c r="O241" s="17">
        <v>0</v>
      </c>
      <c r="P241" s="3">
        <v>0</v>
      </c>
    </row>
    <row r="242" spans="1:16" ht="24.95" hidden="1" customHeight="1">
      <c r="A242" s="21" t="str">
        <f t="shared" si="9"/>
        <v>1441|1440011|0|0|18715383000140|0|10,2</v>
      </c>
      <c r="B242" s="21" t="str">
        <f t="shared" si="10"/>
        <v>1441|1440011|0|0|318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18715383000140</v>
      </c>
      <c r="H242" s="15" t="s">
        <v>575</v>
      </c>
      <c r="I242" s="14">
        <v>0</v>
      </c>
      <c r="J242" s="14" t="s">
        <v>484</v>
      </c>
      <c r="K242" s="16">
        <v>46042</v>
      </c>
      <c r="L242" s="14">
        <v>318</v>
      </c>
      <c r="M242" s="34">
        <f t="shared" si="11"/>
        <v>10.199999999999999</v>
      </c>
      <c r="N242" s="17">
        <v>10.199999999999999</v>
      </c>
      <c r="O242" s="17">
        <v>0</v>
      </c>
      <c r="P242" s="3">
        <v>0</v>
      </c>
    </row>
    <row r="243" spans="1:16" ht="24.95" hidden="1" customHeight="1">
      <c r="A243" s="21" t="str">
        <f t="shared" si="9"/>
        <v>1441|1440011|0|0|18715383000140|0|3,4</v>
      </c>
      <c r="B243" s="21" t="str">
        <f t="shared" si="10"/>
        <v>1441|1440011|0|0|319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18715383000140</v>
      </c>
      <c r="H243" s="15" t="s">
        <v>575</v>
      </c>
      <c r="I243" s="14">
        <v>0</v>
      </c>
      <c r="J243" s="14" t="s">
        <v>484</v>
      </c>
      <c r="K243" s="16">
        <v>46042</v>
      </c>
      <c r="L243" s="14">
        <v>319</v>
      </c>
      <c r="M243" s="34">
        <f t="shared" si="11"/>
        <v>3.4</v>
      </c>
      <c r="N243" s="17">
        <v>3.4</v>
      </c>
      <c r="O243" s="17">
        <v>0</v>
      </c>
      <c r="P243" s="3">
        <v>0</v>
      </c>
    </row>
    <row r="244" spans="1:16" ht="24.95" hidden="1" customHeight="1">
      <c r="A244" s="21" t="str">
        <f t="shared" si="9"/>
        <v>1441|1440011|0|0|18715383000140|0|1900,8</v>
      </c>
      <c r="B244" s="21" t="str">
        <f t="shared" si="10"/>
        <v>1441|1440011|0|0|327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18715383000140</v>
      </c>
      <c r="H244" s="15" t="s">
        <v>575</v>
      </c>
      <c r="I244" s="14">
        <v>0</v>
      </c>
      <c r="J244" s="14" t="s">
        <v>484</v>
      </c>
      <c r="K244" s="16">
        <v>46043</v>
      </c>
      <c r="L244" s="14">
        <v>327</v>
      </c>
      <c r="M244" s="34">
        <f t="shared" si="11"/>
        <v>1900.8</v>
      </c>
      <c r="N244" s="17">
        <v>1900.8</v>
      </c>
      <c r="O244" s="17">
        <v>0</v>
      </c>
      <c r="P244" s="3">
        <v>0</v>
      </c>
    </row>
    <row r="245" spans="1:16" ht="24.95" hidden="1" customHeight="1">
      <c r="A245" s="21" t="str">
        <f t="shared" si="9"/>
        <v>1441|1440011|0|0|18715383000140|0|11151,27</v>
      </c>
      <c r="B245" s="21" t="str">
        <f t="shared" si="10"/>
        <v>1441|1440011|0|0|401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18715383000140</v>
      </c>
      <c r="H245" s="15" t="s">
        <v>575</v>
      </c>
      <c r="I245" s="14">
        <v>0</v>
      </c>
      <c r="J245" s="14" t="s">
        <v>484</v>
      </c>
      <c r="K245" s="16">
        <v>46045</v>
      </c>
      <c r="L245" s="14">
        <v>401</v>
      </c>
      <c r="M245" s="34">
        <f t="shared" si="11"/>
        <v>11151.27</v>
      </c>
      <c r="N245" s="17">
        <v>11151.27</v>
      </c>
      <c r="O245" s="17">
        <v>0</v>
      </c>
      <c r="P245" s="3">
        <v>0</v>
      </c>
    </row>
    <row r="246" spans="1:16" ht="24.95" hidden="1" customHeight="1">
      <c r="A246" s="21" t="str">
        <f t="shared" si="9"/>
        <v>1441|1440011|0|0|18715383000140|0|389,31</v>
      </c>
      <c r="B246" s="21" t="str">
        <f t="shared" si="10"/>
        <v>1441|1440011|0|0|409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18715383000140</v>
      </c>
      <c r="H246" s="15" t="s">
        <v>575</v>
      </c>
      <c r="I246" s="14">
        <v>0</v>
      </c>
      <c r="J246" s="14" t="s">
        <v>484</v>
      </c>
      <c r="K246" s="16">
        <v>46048</v>
      </c>
      <c r="L246" s="14">
        <v>409</v>
      </c>
      <c r="M246" s="34">
        <f t="shared" si="11"/>
        <v>389.31</v>
      </c>
      <c r="N246" s="17">
        <v>389.31</v>
      </c>
      <c r="O246" s="17">
        <v>0</v>
      </c>
      <c r="P246" s="3">
        <v>0</v>
      </c>
    </row>
    <row r="247" spans="1:16" ht="24.95" hidden="1" customHeight="1">
      <c r="A247" s="21" t="str">
        <f t="shared" si="9"/>
        <v>1441|1440011|0|0|18715383000140|0|486,25</v>
      </c>
      <c r="B247" s="21" t="str">
        <f t="shared" si="10"/>
        <v>1441|1440011|0|0|559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18715383000140</v>
      </c>
      <c r="H247" s="15" t="s">
        <v>575</v>
      </c>
      <c r="I247" s="14">
        <v>0</v>
      </c>
      <c r="J247" s="14" t="s">
        <v>484</v>
      </c>
      <c r="K247" s="16">
        <v>46055</v>
      </c>
      <c r="L247" s="14">
        <v>559</v>
      </c>
      <c r="M247" s="34">
        <f t="shared" si="11"/>
        <v>486.25</v>
      </c>
      <c r="N247" s="17">
        <v>486.25</v>
      </c>
      <c r="O247" s="17">
        <v>0</v>
      </c>
      <c r="P247" s="3">
        <v>0</v>
      </c>
    </row>
    <row r="248" spans="1:16" ht="24.95" hidden="1" customHeight="1">
      <c r="A248" s="21" t="str">
        <f t="shared" si="9"/>
        <v>1441|1440011|0|0|18715383000140|0|625</v>
      </c>
      <c r="B248" s="21" t="str">
        <f t="shared" si="10"/>
        <v>1441|1440011|0|0|593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18715383000140</v>
      </c>
      <c r="H248" s="15" t="s">
        <v>575</v>
      </c>
      <c r="I248" s="14">
        <v>0</v>
      </c>
      <c r="J248" s="14" t="s">
        <v>484</v>
      </c>
      <c r="K248" s="16">
        <v>46056</v>
      </c>
      <c r="L248" s="14">
        <v>593</v>
      </c>
      <c r="M248" s="34">
        <f t="shared" si="11"/>
        <v>625</v>
      </c>
      <c r="N248" s="17">
        <v>625</v>
      </c>
      <c r="O248" s="17">
        <v>0</v>
      </c>
      <c r="P248" s="3">
        <v>0</v>
      </c>
    </row>
    <row r="249" spans="1:16" ht="24.95" hidden="1" customHeight="1">
      <c r="A249" s="21" t="str">
        <f t="shared" si="9"/>
        <v>1441|1440011|0|0|18715383000140|0|12,52</v>
      </c>
      <c r="B249" s="21" t="str">
        <f t="shared" si="10"/>
        <v>1441|1440011|0|0|613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18715383000140</v>
      </c>
      <c r="H249" s="15" t="s">
        <v>575</v>
      </c>
      <c r="I249" s="14">
        <v>0</v>
      </c>
      <c r="J249" s="14" t="s">
        <v>484</v>
      </c>
      <c r="K249" s="16">
        <v>46058</v>
      </c>
      <c r="L249" s="14">
        <v>613</v>
      </c>
      <c r="M249" s="34">
        <f t="shared" si="11"/>
        <v>12.52</v>
      </c>
      <c r="N249" s="17">
        <v>12.52</v>
      </c>
      <c r="O249" s="17">
        <v>0</v>
      </c>
      <c r="P249" s="3">
        <v>0</v>
      </c>
    </row>
    <row r="250" spans="1:16" ht="24.95" hidden="1" customHeight="1">
      <c r="A250" s="21" t="str">
        <f t="shared" si="9"/>
        <v>1441|1440011|0|0|18715383000140|0|32,78</v>
      </c>
      <c r="B250" s="21" t="str">
        <f t="shared" si="10"/>
        <v>1441|1440011|0|0|706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18715383000140</v>
      </c>
      <c r="H250" s="15" t="s">
        <v>575</v>
      </c>
      <c r="I250" s="14">
        <v>0</v>
      </c>
      <c r="J250" s="14" t="s">
        <v>484</v>
      </c>
      <c r="K250" s="16">
        <v>46062</v>
      </c>
      <c r="L250" s="14">
        <v>706</v>
      </c>
      <c r="M250" s="34">
        <f t="shared" si="11"/>
        <v>32.78</v>
      </c>
      <c r="N250" s="17">
        <v>32.78</v>
      </c>
      <c r="O250" s="17">
        <v>0</v>
      </c>
      <c r="P250" s="3">
        <v>0</v>
      </c>
    </row>
    <row r="251" spans="1:16" ht="24.95" hidden="1" customHeight="1">
      <c r="A251" s="21" t="str">
        <f t="shared" si="9"/>
        <v>1441|1440011|0|0|18715391000196|0|403,99</v>
      </c>
      <c r="B251" s="21" t="str">
        <f t="shared" si="10"/>
        <v>1441|1440011|0|0|143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18715391000196</v>
      </c>
      <c r="H251" s="15" t="s">
        <v>576</v>
      </c>
      <c r="I251" s="14">
        <v>0</v>
      </c>
      <c r="J251" s="14" t="s">
        <v>484</v>
      </c>
      <c r="K251" s="16">
        <v>46036</v>
      </c>
      <c r="L251" s="14">
        <v>143</v>
      </c>
      <c r="M251" s="34">
        <f t="shared" si="11"/>
        <v>403.99</v>
      </c>
      <c r="N251" s="17">
        <v>403.99</v>
      </c>
      <c r="O251" s="17">
        <v>0</v>
      </c>
      <c r="P251" s="3">
        <v>0</v>
      </c>
    </row>
    <row r="252" spans="1:16" ht="24.95" hidden="1" customHeight="1">
      <c r="A252" s="21" t="str">
        <f t="shared" si="9"/>
        <v>1441|1440011|0|0|18715391000196|0|1460,86</v>
      </c>
      <c r="B252" s="21" t="str">
        <f t="shared" si="10"/>
        <v>1441|1440011|0|0|80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18715391000196</v>
      </c>
      <c r="H252" s="15" t="s">
        <v>576</v>
      </c>
      <c r="I252" s="14">
        <v>0</v>
      </c>
      <c r="J252" s="14" t="s">
        <v>484</v>
      </c>
      <c r="K252" s="16">
        <v>46050</v>
      </c>
      <c r="L252" s="14">
        <v>80</v>
      </c>
      <c r="M252" s="34">
        <f t="shared" si="11"/>
        <v>1460.86</v>
      </c>
      <c r="N252" s="17">
        <v>1460.86</v>
      </c>
      <c r="O252" s="17">
        <v>0</v>
      </c>
      <c r="P252" s="3">
        <v>0</v>
      </c>
    </row>
    <row r="253" spans="1:16" ht="24.95" hidden="1" customHeight="1">
      <c r="A253" s="21" t="str">
        <f t="shared" si="9"/>
        <v>1441|1440011|0|0|18715391000196|0|229,78</v>
      </c>
      <c r="B253" s="21" t="str">
        <f t="shared" si="10"/>
        <v>1441|1440011|0|0|641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18715391000196</v>
      </c>
      <c r="H253" s="15" t="s">
        <v>576</v>
      </c>
      <c r="I253" s="14">
        <v>0</v>
      </c>
      <c r="J253" s="14" t="s">
        <v>484</v>
      </c>
      <c r="K253" s="16">
        <v>46062</v>
      </c>
      <c r="L253" s="14">
        <v>641</v>
      </c>
      <c r="M253" s="34">
        <f t="shared" si="11"/>
        <v>229.78</v>
      </c>
      <c r="N253" s="17">
        <v>229.78</v>
      </c>
      <c r="O253" s="17">
        <v>0</v>
      </c>
      <c r="P253" s="3">
        <v>0</v>
      </c>
    </row>
    <row r="254" spans="1:16" ht="24.95" hidden="1" customHeight="1">
      <c r="A254" s="21" t="str">
        <f t="shared" si="9"/>
        <v>1441|1440011|0|0|18715409000150|0|132,71</v>
      </c>
      <c r="B254" s="21" t="str">
        <f t="shared" si="10"/>
        <v>1441|1440011|0|0|18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18715409000150</v>
      </c>
      <c r="H254" s="15" t="s">
        <v>577</v>
      </c>
      <c r="I254" s="14">
        <v>0</v>
      </c>
      <c r="J254" s="14" t="s">
        <v>484</v>
      </c>
      <c r="K254" s="16">
        <v>46034</v>
      </c>
      <c r="L254" s="14">
        <v>18</v>
      </c>
      <c r="M254" s="34">
        <f t="shared" si="11"/>
        <v>132.71</v>
      </c>
      <c r="N254" s="17">
        <v>132.71</v>
      </c>
      <c r="O254" s="17">
        <v>0</v>
      </c>
      <c r="P254" s="3">
        <v>0</v>
      </c>
    </row>
    <row r="255" spans="1:16" ht="24.95" hidden="1" customHeight="1">
      <c r="A255" s="21" t="str">
        <f t="shared" si="9"/>
        <v>1441|1440011|0|0|18715409000150|0|295,79</v>
      </c>
      <c r="B255" s="21" t="str">
        <f t="shared" si="10"/>
        <v>1441|1440011|0|0|105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18715409000150</v>
      </c>
      <c r="H255" s="15" t="s">
        <v>577</v>
      </c>
      <c r="I255" s="14">
        <v>0</v>
      </c>
      <c r="J255" s="14" t="s">
        <v>484</v>
      </c>
      <c r="K255" s="16">
        <v>46050</v>
      </c>
      <c r="L255" s="14">
        <v>105</v>
      </c>
      <c r="M255" s="34">
        <f t="shared" si="11"/>
        <v>295.79000000000002</v>
      </c>
      <c r="N255" s="17">
        <v>295.79000000000002</v>
      </c>
      <c r="O255" s="17">
        <v>0</v>
      </c>
      <c r="P255" s="3">
        <v>0</v>
      </c>
    </row>
    <row r="256" spans="1:16" ht="24.95" hidden="1" customHeight="1">
      <c r="A256" s="21" t="str">
        <f t="shared" si="9"/>
        <v>1441|1440011|0|0|18715417000104|0|237,39</v>
      </c>
      <c r="B256" s="21" t="str">
        <f t="shared" si="10"/>
        <v>1441|1440011|0|0|151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18715417000104</v>
      </c>
      <c r="H256" s="15" t="s">
        <v>578</v>
      </c>
      <c r="I256" s="14">
        <v>0</v>
      </c>
      <c r="J256" s="14" t="s">
        <v>484</v>
      </c>
      <c r="K256" s="16">
        <v>46051</v>
      </c>
      <c r="L256" s="14">
        <v>151</v>
      </c>
      <c r="M256" s="34">
        <f t="shared" si="11"/>
        <v>237.39</v>
      </c>
      <c r="N256" s="17">
        <v>237.39</v>
      </c>
      <c r="O256" s="17">
        <v>0</v>
      </c>
      <c r="P256" s="3">
        <v>0</v>
      </c>
    </row>
    <row r="257" spans="1:16" ht="24.95" hidden="1" customHeight="1">
      <c r="A257" s="21" t="str">
        <f t="shared" si="9"/>
        <v>1441|1440011|0|0|18715425000142|0|312,94</v>
      </c>
      <c r="B257" s="21" t="str">
        <f t="shared" si="10"/>
        <v>1441|1440011|0|0|144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18715425000142</v>
      </c>
      <c r="H257" s="15" t="s">
        <v>579</v>
      </c>
      <c r="I257" s="14">
        <v>0</v>
      </c>
      <c r="J257" s="14" t="s">
        <v>484</v>
      </c>
      <c r="K257" s="16">
        <v>46036</v>
      </c>
      <c r="L257" s="14">
        <v>144</v>
      </c>
      <c r="M257" s="34">
        <f t="shared" si="11"/>
        <v>312.94</v>
      </c>
      <c r="N257" s="17">
        <v>312.94</v>
      </c>
      <c r="O257" s="17">
        <v>0</v>
      </c>
      <c r="P257" s="3">
        <v>0</v>
      </c>
    </row>
    <row r="258" spans="1:16" ht="24.95" hidden="1" customHeight="1">
      <c r="A258" s="21" t="str">
        <f t="shared" si="9"/>
        <v>1441|1440011|0|0|18715425000142|0|312,23</v>
      </c>
      <c r="B258" s="21" t="str">
        <f t="shared" si="10"/>
        <v>1441|1440011|0|0|161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18715425000142</v>
      </c>
      <c r="H258" s="15" t="s">
        <v>579</v>
      </c>
      <c r="I258" s="14">
        <v>0</v>
      </c>
      <c r="J258" s="14" t="s">
        <v>484</v>
      </c>
      <c r="K258" s="16">
        <v>46051</v>
      </c>
      <c r="L258" s="14">
        <v>161</v>
      </c>
      <c r="M258" s="34">
        <f t="shared" si="11"/>
        <v>312.23</v>
      </c>
      <c r="N258" s="17">
        <v>312.23</v>
      </c>
      <c r="O258" s="17">
        <v>0</v>
      </c>
      <c r="P258" s="3">
        <v>0</v>
      </c>
    </row>
    <row r="259" spans="1:16" ht="24.95" hidden="1" customHeight="1">
      <c r="A259" s="21" t="str">
        <f t="shared" si="9"/>
        <v>1441|1440011|0|0|18715425000142|0|176,58</v>
      </c>
      <c r="B259" s="21" t="str">
        <f t="shared" si="10"/>
        <v>1441|1440011|0|0|631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18715425000142</v>
      </c>
      <c r="H259" s="15" t="s">
        <v>579</v>
      </c>
      <c r="I259" s="14">
        <v>0</v>
      </c>
      <c r="J259" s="14" t="s">
        <v>484</v>
      </c>
      <c r="K259" s="16">
        <v>46062</v>
      </c>
      <c r="L259" s="14">
        <v>631</v>
      </c>
      <c r="M259" s="34">
        <f t="shared" si="11"/>
        <v>176.58</v>
      </c>
      <c r="N259" s="17">
        <v>176.58</v>
      </c>
      <c r="O259" s="17">
        <v>0</v>
      </c>
      <c r="P259" s="3">
        <v>0</v>
      </c>
    </row>
    <row r="260" spans="1:16" ht="24.95" hidden="1" customHeight="1">
      <c r="A260" s="21" t="str">
        <f t="shared" si="9"/>
        <v>1441|1440011|0|0|18715441000135|0|119,51</v>
      </c>
      <c r="B260" s="21" t="str">
        <f t="shared" si="10"/>
        <v>1441|1440011|0|0|520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18715441000135</v>
      </c>
      <c r="H260" s="15" t="s">
        <v>580</v>
      </c>
      <c r="I260" s="14">
        <v>0</v>
      </c>
      <c r="J260" s="14" t="s">
        <v>484</v>
      </c>
      <c r="K260" s="16">
        <v>46052</v>
      </c>
      <c r="L260" s="14">
        <v>520</v>
      </c>
      <c r="M260" s="34">
        <f t="shared" si="11"/>
        <v>119.51</v>
      </c>
      <c r="N260" s="17">
        <v>119.51</v>
      </c>
      <c r="O260" s="17">
        <v>0</v>
      </c>
      <c r="P260" s="3">
        <v>0</v>
      </c>
    </row>
    <row r="261" spans="1:16" ht="24.95" hidden="1" customHeight="1">
      <c r="A261" s="21" t="str">
        <f t="shared" ref="A261:A324" si="12">C261&amp;"|"&amp;D261&amp;"|"&amp;E261&amp;"|"&amp;F261&amp;"|"&amp;G261&amp;"|"&amp;I261&amp;"|"&amp;N261+O261-P261</f>
        <v>1441|1440011|0|0|18715441000135|0|6,12</v>
      </c>
      <c r="B261" s="21" t="str">
        <f t="shared" ref="B261:B324" si="13">C261&amp;"|"&amp;D261&amp;"|"&amp;E261&amp;"|"&amp;F261&amp;"|"&amp;L261</f>
        <v>1441|1440011|0|0|522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18715441000135</v>
      </c>
      <c r="H261" s="15" t="s">
        <v>580</v>
      </c>
      <c r="I261" s="14">
        <v>0</v>
      </c>
      <c r="J261" s="14" t="s">
        <v>484</v>
      </c>
      <c r="K261" s="16">
        <v>46052</v>
      </c>
      <c r="L261" s="14">
        <v>522</v>
      </c>
      <c r="M261" s="34">
        <f t="shared" si="11"/>
        <v>6.12</v>
      </c>
      <c r="N261" s="17">
        <v>6.12</v>
      </c>
      <c r="O261" s="17">
        <v>0</v>
      </c>
      <c r="P261" s="3">
        <v>0</v>
      </c>
    </row>
    <row r="262" spans="1:16" ht="24.95" hidden="1" customHeight="1">
      <c r="A262" s="21" t="str">
        <f t="shared" si="12"/>
        <v>1441|1440011|0|0|18715474000185|0|338,91</v>
      </c>
      <c r="B262" s="21" t="str">
        <f t="shared" si="13"/>
        <v>1441|1440011|0|0|21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18715474000185</v>
      </c>
      <c r="H262" s="15" t="s">
        <v>581</v>
      </c>
      <c r="I262" s="14">
        <v>0</v>
      </c>
      <c r="J262" s="14" t="s">
        <v>484</v>
      </c>
      <c r="K262" s="16">
        <v>46034</v>
      </c>
      <c r="L262" s="14">
        <v>21</v>
      </c>
      <c r="M262" s="34">
        <f t="shared" ref="M262:M325" si="14">N262+O262</f>
        <v>338.91</v>
      </c>
      <c r="N262" s="17">
        <v>338.91</v>
      </c>
      <c r="O262" s="17">
        <v>0</v>
      </c>
      <c r="P262" s="3">
        <v>0</v>
      </c>
    </row>
    <row r="263" spans="1:16" ht="24.95" hidden="1" customHeight="1">
      <c r="A263" s="21" t="str">
        <f t="shared" si="12"/>
        <v>1441|1440011|0|0|18715474000185|0|248,72</v>
      </c>
      <c r="B263" s="21" t="str">
        <f t="shared" si="13"/>
        <v>1441|1440011|0|0|118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18715474000185</v>
      </c>
      <c r="H263" s="15" t="s">
        <v>581</v>
      </c>
      <c r="I263" s="14">
        <v>0</v>
      </c>
      <c r="J263" s="14" t="s">
        <v>484</v>
      </c>
      <c r="K263" s="16">
        <v>46051</v>
      </c>
      <c r="L263" s="14">
        <v>118</v>
      </c>
      <c r="M263" s="34">
        <f t="shared" si="14"/>
        <v>248.72</v>
      </c>
      <c r="N263" s="17">
        <v>248.72</v>
      </c>
      <c r="O263" s="17">
        <v>0</v>
      </c>
      <c r="P263" s="3">
        <v>0</v>
      </c>
    </row>
    <row r="264" spans="1:16" ht="24.95" hidden="1" customHeight="1">
      <c r="A264" s="21" t="str">
        <f t="shared" si="12"/>
        <v>1441|1440011|0|0|18715474000185|0|299,42</v>
      </c>
      <c r="B264" s="21" t="str">
        <f t="shared" si="13"/>
        <v>1441|1440011|0|0|713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18715474000185</v>
      </c>
      <c r="H264" s="15" t="s">
        <v>581</v>
      </c>
      <c r="I264" s="14">
        <v>0</v>
      </c>
      <c r="J264" s="14" t="s">
        <v>484</v>
      </c>
      <c r="K264" s="16">
        <v>46062</v>
      </c>
      <c r="L264" s="14">
        <v>713</v>
      </c>
      <c r="M264" s="34">
        <f t="shared" si="14"/>
        <v>299.42</v>
      </c>
      <c r="N264" s="17">
        <v>299.42</v>
      </c>
      <c r="O264" s="17">
        <v>0</v>
      </c>
      <c r="P264" s="3">
        <v>0</v>
      </c>
    </row>
    <row r="265" spans="1:16" ht="24.95" hidden="1" customHeight="1">
      <c r="A265" s="21" t="str">
        <f t="shared" si="12"/>
        <v>1441|1440011|0|0|18715490000178|0|138,76</v>
      </c>
      <c r="B265" s="21" t="str">
        <f t="shared" si="13"/>
        <v>1441|1440011|0|0|2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18715490000178</v>
      </c>
      <c r="H265" s="15" t="s">
        <v>582</v>
      </c>
      <c r="I265" s="14">
        <v>0</v>
      </c>
      <c r="J265" s="14" t="s">
        <v>484</v>
      </c>
      <c r="K265" s="16">
        <v>46035</v>
      </c>
      <c r="L265" s="14">
        <v>2</v>
      </c>
      <c r="M265" s="34">
        <f t="shared" si="14"/>
        <v>138.76</v>
      </c>
      <c r="N265" s="17">
        <v>138.76</v>
      </c>
      <c r="O265" s="17">
        <v>0</v>
      </c>
      <c r="P265" s="3">
        <v>0</v>
      </c>
    </row>
    <row r="266" spans="1:16" ht="24.95" hidden="1" customHeight="1">
      <c r="A266" s="21" t="str">
        <f t="shared" si="12"/>
        <v>1441|1440011|0|0|18715490000178|0|0</v>
      </c>
      <c r="B266" s="21" t="str">
        <f t="shared" si="13"/>
        <v>1441|1440011|0|0|30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18715490000178</v>
      </c>
      <c r="H266" s="15" t="s">
        <v>582</v>
      </c>
      <c r="I266" s="14">
        <v>0</v>
      </c>
      <c r="J266" s="14" t="s">
        <v>484</v>
      </c>
      <c r="K266" s="16">
        <v>46035</v>
      </c>
      <c r="L266" s="14">
        <v>30</v>
      </c>
      <c r="M266" s="34">
        <f t="shared" si="14"/>
        <v>0</v>
      </c>
      <c r="N266" s="17">
        <v>0</v>
      </c>
      <c r="O266" s="17">
        <v>0</v>
      </c>
      <c r="P266" s="3">
        <v>0</v>
      </c>
    </row>
    <row r="267" spans="1:16" ht="24.95" hidden="1" customHeight="1">
      <c r="A267" s="21" t="str">
        <f t="shared" si="12"/>
        <v>1441|1440011|0|0|18715490000178|0|317,39</v>
      </c>
      <c r="B267" s="21" t="str">
        <f t="shared" si="13"/>
        <v>1441|1440011|0|0|533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18715490000178</v>
      </c>
      <c r="H267" s="15" t="s">
        <v>582</v>
      </c>
      <c r="I267" s="14">
        <v>0</v>
      </c>
      <c r="J267" s="14" t="s">
        <v>484</v>
      </c>
      <c r="K267" s="16">
        <v>46055</v>
      </c>
      <c r="L267" s="14">
        <v>533</v>
      </c>
      <c r="M267" s="34">
        <f t="shared" si="14"/>
        <v>317.39</v>
      </c>
      <c r="N267" s="17">
        <v>317.39</v>
      </c>
      <c r="O267" s="17">
        <v>0</v>
      </c>
      <c r="P267" s="3">
        <v>0</v>
      </c>
    </row>
    <row r="268" spans="1:16" ht="24.95" hidden="1" customHeight="1">
      <c r="A268" s="21" t="str">
        <f t="shared" si="12"/>
        <v>1441|1440011|0|0|18715508000131|0|371,65</v>
      </c>
      <c r="B268" s="21" t="str">
        <f t="shared" si="13"/>
        <v>1441|1440011|0|0|120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18715508000131</v>
      </c>
      <c r="H268" s="15" t="s">
        <v>583</v>
      </c>
      <c r="I268" s="14">
        <v>0</v>
      </c>
      <c r="J268" s="14" t="s">
        <v>484</v>
      </c>
      <c r="K268" s="16">
        <v>46036</v>
      </c>
      <c r="L268" s="14">
        <v>120</v>
      </c>
      <c r="M268" s="34">
        <f t="shared" si="14"/>
        <v>371.65</v>
      </c>
      <c r="N268" s="17">
        <v>371.65</v>
      </c>
      <c r="O268" s="17">
        <v>0</v>
      </c>
      <c r="P268" s="3">
        <v>0</v>
      </c>
    </row>
    <row r="269" spans="1:16" ht="24.95" hidden="1" customHeight="1">
      <c r="A269" s="21" t="str">
        <f t="shared" si="12"/>
        <v>1441|1440011|0|0|18715508000131|0|1996,15</v>
      </c>
      <c r="B269" s="21" t="str">
        <f t="shared" si="13"/>
        <v>1441|1440011|0|0|64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18715508000131</v>
      </c>
      <c r="H269" s="15" t="s">
        <v>583</v>
      </c>
      <c r="I269" s="14">
        <v>0</v>
      </c>
      <c r="J269" s="14" t="s">
        <v>484</v>
      </c>
      <c r="K269" s="16">
        <v>46050</v>
      </c>
      <c r="L269" s="14">
        <v>64</v>
      </c>
      <c r="M269" s="34">
        <f t="shared" si="14"/>
        <v>1996.15</v>
      </c>
      <c r="N269" s="17">
        <v>1996.15</v>
      </c>
      <c r="O269" s="17">
        <v>0</v>
      </c>
      <c r="P269" s="3">
        <v>0</v>
      </c>
    </row>
    <row r="270" spans="1:16" ht="24.95" hidden="1" customHeight="1">
      <c r="A270" s="21" t="str">
        <f t="shared" si="12"/>
        <v>1441|1440011|0|0|18803072000132|0|229,64</v>
      </c>
      <c r="B270" s="21" t="str">
        <f t="shared" si="13"/>
        <v>1441|1440011|0|0|133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18803072000132</v>
      </c>
      <c r="H270" s="15" t="s">
        <v>584</v>
      </c>
      <c r="I270" s="14">
        <v>0</v>
      </c>
      <c r="J270" s="14" t="s">
        <v>484</v>
      </c>
      <c r="K270" s="16">
        <v>46051</v>
      </c>
      <c r="L270" s="14">
        <v>133</v>
      </c>
      <c r="M270" s="34">
        <f t="shared" si="14"/>
        <v>229.64</v>
      </c>
      <c r="N270" s="17">
        <v>229.64</v>
      </c>
      <c r="O270" s="17">
        <v>0</v>
      </c>
      <c r="P270" s="3">
        <v>0</v>
      </c>
    </row>
    <row r="271" spans="1:16" ht="24.95" hidden="1" customHeight="1">
      <c r="A271" s="21" t="str">
        <f t="shared" si="12"/>
        <v>1441|1440011|0|0|18803072000132|0|77</v>
      </c>
      <c r="B271" s="21" t="str">
        <f t="shared" si="13"/>
        <v>1441|1440011|0|0|617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18803072000132</v>
      </c>
      <c r="H271" s="15" t="s">
        <v>584</v>
      </c>
      <c r="I271" s="14">
        <v>0</v>
      </c>
      <c r="J271" s="14" t="s">
        <v>484</v>
      </c>
      <c r="K271" s="16">
        <v>46059</v>
      </c>
      <c r="L271" s="14">
        <v>617</v>
      </c>
      <c r="M271" s="34">
        <f t="shared" si="14"/>
        <v>77</v>
      </c>
      <c r="N271" s="17">
        <v>77</v>
      </c>
      <c r="O271" s="17">
        <v>0</v>
      </c>
      <c r="P271" s="3">
        <v>0</v>
      </c>
    </row>
    <row r="272" spans="1:16" ht="24.95" hidden="1" customHeight="1">
      <c r="A272" s="21" t="str">
        <f t="shared" si="12"/>
        <v>1441|1440011|0|0|18837278000183|0|329,06</v>
      </c>
      <c r="B272" s="21" t="str">
        <f t="shared" si="13"/>
        <v>1441|1440011|0|0|142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18837278000183</v>
      </c>
      <c r="H272" s="15" t="s">
        <v>585</v>
      </c>
      <c r="I272" s="14">
        <v>0</v>
      </c>
      <c r="J272" s="14" t="s">
        <v>484</v>
      </c>
      <c r="K272" s="16">
        <v>46051</v>
      </c>
      <c r="L272" s="14">
        <v>142</v>
      </c>
      <c r="M272" s="34">
        <f t="shared" si="14"/>
        <v>329.06</v>
      </c>
      <c r="N272" s="17">
        <v>329.06</v>
      </c>
      <c r="O272" s="17">
        <v>0</v>
      </c>
      <c r="P272" s="3">
        <v>0</v>
      </c>
    </row>
    <row r="273" spans="1:16" ht="24.95" hidden="1" customHeight="1">
      <c r="A273" s="21" t="str">
        <f t="shared" si="12"/>
        <v>1441|1440011|0|0|19718360000151|0|534,43</v>
      </c>
      <c r="B273" s="21" t="str">
        <f t="shared" si="13"/>
        <v>1441|1440011|0|0|147</v>
      </c>
      <c r="C273" s="14">
        <v>1441</v>
      </c>
      <c r="D273" s="14">
        <v>1440011</v>
      </c>
      <c r="E273" s="14">
        <v>0</v>
      </c>
      <c r="F273" s="14">
        <v>0</v>
      </c>
      <c r="G273" s="14">
        <v>19718360000151</v>
      </c>
      <c r="H273" s="15" t="s">
        <v>586</v>
      </c>
      <c r="I273" s="14">
        <v>0</v>
      </c>
      <c r="J273" s="14" t="s">
        <v>484</v>
      </c>
      <c r="K273" s="16">
        <v>46036</v>
      </c>
      <c r="L273" s="14">
        <v>147</v>
      </c>
      <c r="M273" s="34">
        <f t="shared" si="14"/>
        <v>534.42999999999995</v>
      </c>
      <c r="N273" s="17">
        <v>534.42999999999995</v>
      </c>
      <c r="O273" s="17">
        <v>0</v>
      </c>
      <c r="P273" s="3">
        <v>0</v>
      </c>
    </row>
    <row r="274" spans="1:16" ht="24.95" hidden="1" customHeight="1">
      <c r="A274" s="21" t="str">
        <f t="shared" si="12"/>
        <v>1441|1440011|0|0|19718360000151|0|336,07</v>
      </c>
      <c r="B274" s="21" t="str">
        <f t="shared" si="13"/>
        <v>1441|1440011|0|0|93</v>
      </c>
      <c r="C274" s="14">
        <v>1441</v>
      </c>
      <c r="D274" s="14">
        <v>1440011</v>
      </c>
      <c r="E274" s="14">
        <v>0</v>
      </c>
      <c r="F274" s="14">
        <v>0</v>
      </c>
      <c r="G274" s="14">
        <v>19718360000151</v>
      </c>
      <c r="H274" s="15" t="s">
        <v>586</v>
      </c>
      <c r="I274" s="14">
        <v>0</v>
      </c>
      <c r="J274" s="14" t="s">
        <v>484</v>
      </c>
      <c r="K274" s="16">
        <v>46050</v>
      </c>
      <c r="L274" s="14">
        <v>93</v>
      </c>
      <c r="M274" s="34">
        <f t="shared" si="14"/>
        <v>336.07</v>
      </c>
      <c r="N274" s="17">
        <v>336.07</v>
      </c>
      <c r="O274" s="17">
        <v>0</v>
      </c>
      <c r="P274" s="3">
        <v>0</v>
      </c>
    </row>
    <row r="275" spans="1:16" ht="24.95" hidden="1" customHeight="1">
      <c r="A275" s="21" t="str">
        <f t="shared" si="12"/>
        <v>1441|1440011|0|0|19718360000151|0|302,19</v>
      </c>
      <c r="B275" s="21" t="str">
        <f t="shared" si="13"/>
        <v>1441|1440011|0|0|623</v>
      </c>
      <c r="C275" s="14">
        <v>1441</v>
      </c>
      <c r="D275" s="14">
        <v>1440011</v>
      </c>
      <c r="E275" s="14">
        <v>0</v>
      </c>
      <c r="F275" s="14">
        <v>0</v>
      </c>
      <c r="G275" s="14">
        <v>19718360000151</v>
      </c>
      <c r="H275" s="15" t="s">
        <v>586</v>
      </c>
      <c r="I275" s="14">
        <v>0</v>
      </c>
      <c r="J275" s="14" t="s">
        <v>484</v>
      </c>
      <c r="K275" s="16">
        <v>46062</v>
      </c>
      <c r="L275" s="14">
        <v>623</v>
      </c>
      <c r="M275" s="34">
        <f t="shared" si="14"/>
        <v>302.19</v>
      </c>
      <c r="N275" s="17">
        <v>302.19</v>
      </c>
      <c r="O275" s="17">
        <v>0</v>
      </c>
      <c r="P275" s="3">
        <v>0</v>
      </c>
    </row>
    <row r="276" spans="1:16" ht="24.95" hidden="1" customHeight="1">
      <c r="A276" s="21" t="str">
        <f t="shared" si="12"/>
        <v>1441|1440011|0|0|19876424000142|0|314,01</v>
      </c>
      <c r="B276" s="21" t="str">
        <f t="shared" si="13"/>
        <v>1441|1440011|0|0|142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19876424000142</v>
      </c>
      <c r="H276" s="15" t="s">
        <v>587</v>
      </c>
      <c r="I276" s="14">
        <v>0</v>
      </c>
      <c r="J276" s="14" t="s">
        <v>484</v>
      </c>
      <c r="K276" s="16">
        <v>46036</v>
      </c>
      <c r="L276" s="14">
        <v>142</v>
      </c>
      <c r="M276" s="34">
        <f t="shared" si="14"/>
        <v>314.01</v>
      </c>
      <c r="N276" s="17">
        <v>314.01</v>
      </c>
      <c r="O276" s="17">
        <v>0</v>
      </c>
      <c r="P276" s="3">
        <v>0</v>
      </c>
    </row>
    <row r="277" spans="1:16" ht="24.95" hidden="1" customHeight="1">
      <c r="A277" s="21" t="str">
        <f t="shared" si="12"/>
        <v>1441|1440011|0|0|19876424000142|0|713,36</v>
      </c>
      <c r="B277" s="21" t="str">
        <f t="shared" si="13"/>
        <v>1441|1440011|0|0|176</v>
      </c>
      <c r="C277" s="14">
        <v>1441</v>
      </c>
      <c r="D277" s="14">
        <v>1440011</v>
      </c>
      <c r="E277" s="14">
        <v>0</v>
      </c>
      <c r="F277" s="14">
        <v>0</v>
      </c>
      <c r="G277" s="14">
        <v>19876424000142</v>
      </c>
      <c r="H277" s="15" t="s">
        <v>587</v>
      </c>
      <c r="I277" s="14">
        <v>0</v>
      </c>
      <c r="J277" s="14" t="s">
        <v>484</v>
      </c>
      <c r="K277" s="16">
        <v>46051</v>
      </c>
      <c r="L277" s="14">
        <v>176</v>
      </c>
      <c r="M277" s="34">
        <f t="shared" si="14"/>
        <v>713.36</v>
      </c>
      <c r="N277" s="17">
        <v>713.36</v>
      </c>
      <c r="O277" s="17">
        <v>0</v>
      </c>
      <c r="P277" s="3">
        <v>0</v>
      </c>
    </row>
    <row r="278" spans="1:16" ht="24.95" hidden="1" customHeight="1">
      <c r="A278" s="21" t="str">
        <f t="shared" si="12"/>
        <v>1441|1440011|0|0|19876424000142|0|177,65</v>
      </c>
      <c r="B278" s="21" t="str">
        <f t="shared" si="13"/>
        <v>1441|1440011|0|0|633</v>
      </c>
      <c r="C278" s="14">
        <v>1441</v>
      </c>
      <c r="D278" s="14">
        <v>1440011</v>
      </c>
      <c r="E278" s="14">
        <v>0</v>
      </c>
      <c r="F278" s="14">
        <v>0</v>
      </c>
      <c r="G278" s="14">
        <v>19876424000142</v>
      </c>
      <c r="H278" s="15" t="s">
        <v>587</v>
      </c>
      <c r="I278" s="14">
        <v>0</v>
      </c>
      <c r="J278" s="14" t="s">
        <v>484</v>
      </c>
      <c r="K278" s="16">
        <v>46062</v>
      </c>
      <c r="L278" s="14">
        <v>633</v>
      </c>
      <c r="M278" s="34">
        <f t="shared" si="14"/>
        <v>177.65</v>
      </c>
      <c r="N278" s="17">
        <v>177.65</v>
      </c>
      <c r="O278" s="17">
        <v>0</v>
      </c>
      <c r="P278" s="3">
        <v>0</v>
      </c>
    </row>
    <row r="279" spans="1:16" ht="24.95" hidden="1" customHeight="1">
      <c r="A279" s="21" t="str">
        <f t="shared" si="12"/>
        <v>1441|1440011|0|0|20622890000180|0|534,56</v>
      </c>
      <c r="B279" s="21" t="str">
        <f t="shared" si="13"/>
        <v>1441|1440011|0|0|123</v>
      </c>
      <c r="C279" s="14">
        <v>1441</v>
      </c>
      <c r="D279" s="14">
        <v>1440011</v>
      </c>
      <c r="E279" s="14">
        <v>0</v>
      </c>
      <c r="F279" s="14">
        <v>0</v>
      </c>
      <c r="G279" s="14">
        <v>20622890000180</v>
      </c>
      <c r="H279" s="15" t="s">
        <v>588</v>
      </c>
      <c r="I279" s="14">
        <v>0</v>
      </c>
      <c r="J279" s="14" t="s">
        <v>484</v>
      </c>
      <c r="K279" s="16">
        <v>46036</v>
      </c>
      <c r="L279" s="14">
        <v>123</v>
      </c>
      <c r="M279" s="34">
        <f t="shared" si="14"/>
        <v>534.55999999999995</v>
      </c>
      <c r="N279" s="17">
        <v>534.55999999999995</v>
      </c>
      <c r="O279" s="17">
        <v>0</v>
      </c>
      <c r="P279" s="3">
        <v>0</v>
      </c>
    </row>
    <row r="280" spans="1:16" ht="24.95" hidden="1" customHeight="1">
      <c r="A280" s="21" t="str">
        <f t="shared" si="12"/>
        <v>1441|1440011|0|0|20622890000180|0|1492,93</v>
      </c>
      <c r="B280" s="21" t="str">
        <f t="shared" si="13"/>
        <v>1441|1440011|0|0|66</v>
      </c>
      <c r="C280" s="14">
        <v>1441</v>
      </c>
      <c r="D280" s="14">
        <v>1440011</v>
      </c>
      <c r="E280" s="14">
        <v>0</v>
      </c>
      <c r="F280" s="14">
        <v>0</v>
      </c>
      <c r="G280" s="14">
        <v>20622890000180</v>
      </c>
      <c r="H280" s="15" t="s">
        <v>588</v>
      </c>
      <c r="I280" s="14">
        <v>0</v>
      </c>
      <c r="J280" s="14" t="s">
        <v>484</v>
      </c>
      <c r="K280" s="16">
        <v>46050</v>
      </c>
      <c r="L280" s="14">
        <v>66</v>
      </c>
      <c r="M280" s="34">
        <f t="shared" si="14"/>
        <v>1492.93</v>
      </c>
      <c r="N280" s="17">
        <v>1492.93</v>
      </c>
      <c r="O280" s="17">
        <v>0</v>
      </c>
      <c r="P280" s="3">
        <v>0</v>
      </c>
    </row>
    <row r="281" spans="1:16" ht="24.95" hidden="1" customHeight="1">
      <c r="A281" s="21" t="str">
        <f t="shared" si="12"/>
        <v>1441|1440011|0|0|20622890000180|0|302,32</v>
      </c>
      <c r="B281" s="21" t="str">
        <f t="shared" si="13"/>
        <v>1441|1440011|0|0|624</v>
      </c>
      <c r="C281" s="14">
        <v>1441</v>
      </c>
      <c r="D281" s="14">
        <v>1440011</v>
      </c>
      <c r="E281" s="14">
        <v>0</v>
      </c>
      <c r="F281" s="14">
        <v>0</v>
      </c>
      <c r="G281" s="14">
        <v>20622890000180</v>
      </c>
      <c r="H281" s="15" t="s">
        <v>588</v>
      </c>
      <c r="I281" s="14">
        <v>0</v>
      </c>
      <c r="J281" s="14" t="s">
        <v>484</v>
      </c>
      <c r="K281" s="16">
        <v>46062</v>
      </c>
      <c r="L281" s="14">
        <v>624</v>
      </c>
      <c r="M281" s="34">
        <f t="shared" si="14"/>
        <v>302.32</v>
      </c>
      <c r="N281" s="17">
        <v>302.32</v>
      </c>
      <c r="O281" s="17">
        <v>0</v>
      </c>
      <c r="P281" s="3">
        <v>0</v>
      </c>
    </row>
    <row r="282" spans="1:16" ht="24.95" hidden="1" customHeight="1">
      <c r="A282" s="21" t="str">
        <f t="shared" si="12"/>
        <v>1441|1440011|0|0|20622890000180|0|1243,75</v>
      </c>
      <c r="B282" s="21" t="str">
        <f t="shared" si="13"/>
        <v>1441|1440011|0|0|643</v>
      </c>
      <c r="C282" s="14">
        <v>1441</v>
      </c>
      <c r="D282" s="14">
        <v>1440011</v>
      </c>
      <c r="E282" s="14">
        <v>0</v>
      </c>
      <c r="F282" s="14">
        <v>0</v>
      </c>
      <c r="G282" s="14">
        <v>20622890000180</v>
      </c>
      <c r="H282" s="15" t="s">
        <v>588</v>
      </c>
      <c r="I282" s="14">
        <v>0</v>
      </c>
      <c r="J282" s="14" t="s">
        <v>484</v>
      </c>
      <c r="K282" s="16">
        <v>46062</v>
      </c>
      <c r="L282" s="14">
        <v>643</v>
      </c>
      <c r="M282" s="34">
        <f t="shared" si="14"/>
        <v>1243.75</v>
      </c>
      <c r="N282" s="17">
        <v>1243.75</v>
      </c>
      <c r="O282" s="17">
        <v>0</v>
      </c>
      <c r="P282" s="3">
        <v>0</v>
      </c>
    </row>
    <row r="283" spans="1:16" ht="24.95" hidden="1" customHeight="1">
      <c r="A283" s="21" t="str">
        <f t="shared" si="12"/>
        <v>1441|1440011|0|0|20920567000193|0|132,55</v>
      </c>
      <c r="B283" s="21" t="str">
        <f t="shared" si="13"/>
        <v>1441|1440011|0|0|574</v>
      </c>
      <c r="C283" s="14">
        <v>1441</v>
      </c>
      <c r="D283" s="14">
        <v>1440011</v>
      </c>
      <c r="E283" s="14">
        <v>0</v>
      </c>
      <c r="F283" s="14">
        <v>0</v>
      </c>
      <c r="G283" s="14">
        <v>20920567000193</v>
      </c>
      <c r="H283" s="15" t="s">
        <v>589</v>
      </c>
      <c r="I283" s="14">
        <v>0</v>
      </c>
      <c r="J283" s="14" t="s">
        <v>484</v>
      </c>
      <c r="K283" s="16">
        <v>46056</v>
      </c>
      <c r="L283" s="14">
        <v>574</v>
      </c>
      <c r="M283" s="34">
        <f t="shared" si="14"/>
        <v>132.55000000000001</v>
      </c>
      <c r="N283" s="17">
        <v>132.55000000000001</v>
      </c>
      <c r="O283" s="17">
        <v>0</v>
      </c>
      <c r="P283" s="3">
        <v>0</v>
      </c>
    </row>
    <row r="284" spans="1:16" ht="24.95" hidden="1" customHeight="1">
      <c r="A284" s="21" t="str">
        <f t="shared" si="12"/>
        <v>1441|1440011|0|0|21461546000110|0|289,48</v>
      </c>
      <c r="B284" s="21" t="str">
        <f t="shared" si="13"/>
        <v>1441|1440011|0|0|95</v>
      </c>
      <c r="C284" s="14">
        <v>1441</v>
      </c>
      <c r="D284" s="14">
        <v>1440011</v>
      </c>
      <c r="E284" s="14">
        <v>0</v>
      </c>
      <c r="F284" s="14">
        <v>0</v>
      </c>
      <c r="G284" s="14">
        <v>21461546000110</v>
      </c>
      <c r="H284" s="15" t="s">
        <v>590</v>
      </c>
      <c r="I284" s="14">
        <v>0</v>
      </c>
      <c r="J284" s="14" t="s">
        <v>484</v>
      </c>
      <c r="K284" s="16">
        <v>46050</v>
      </c>
      <c r="L284" s="14">
        <v>95</v>
      </c>
      <c r="M284" s="34">
        <f t="shared" si="14"/>
        <v>289.48</v>
      </c>
      <c r="N284" s="17">
        <v>289.48</v>
      </c>
      <c r="O284" s="17">
        <v>0</v>
      </c>
      <c r="P284" s="3">
        <v>0</v>
      </c>
    </row>
    <row r="285" spans="1:16" ht="24.95" hidden="1" customHeight="1">
      <c r="A285" s="21" t="str">
        <f t="shared" si="12"/>
        <v>1441|1440011|0|0|22646525000131|0|190,59</v>
      </c>
      <c r="B285" s="21" t="str">
        <f t="shared" si="13"/>
        <v>1441|1440011|0|0|150</v>
      </c>
      <c r="C285" s="14">
        <v>1441</v>
      </c>
      <c r="D285" s="14">
        <v>1440011</v>
      </c>
      <c r="E285" s="14">
        <v>0</v>
      </c>
      <c r="F285" s="14">
        <v>0</v>
      </c>
      <c r="G285" s="14">
        <v>22646525000131</v>
      </c>
      <c r="H285" s="15" t="s">
        <v>591</v>
      </c>
      <c r="I285" s="14">
        <v>0</v>
      </c>
      <c r="J285" s="14" t="s">
        <v>484</v>
      </c>
      <c r="K285" s="16">
        <v>46051</v>
      </c>
      <c r="L285" s="14">
        <v>150</v>
      </c>
      <c r="M285" s="34">
        <f t="shared" si="14"/>
        <v>190.59</v>
      </c>
      <c r="N285" s="17">
        <v>190.59</v>
      </c>
      <c r="O285" s="17">
        <v>0</v>
      </c>
      <c r="P285" s="3">
        <v>0</v>
      </c>
    </row>
    <row r="286" spans="1:16" ht="24.95" hidden="1" customHeight="1">
      <c r="A286" s="21" t="str">
        <f t="shared" si="12"/>
        <v>1441|1440011|0|0|22646525000131|0|265,75</v>
      </c>
      <c r="B286" s="21" t="str">
        <f t="shared" si="13"/>
        <v>1441|1440011|0|0|696</v>
      </c>
      <c r="C286" s="14">
        <v>1441</v>
      </c>
      <c r="D286" s="14">
        <v>1440011</v>
      </c>
      <c r="E286" s="14">
        <v>0</v>
      </c>
      <c r="F286" s="14">
        <v>0</v>
      </c>
      <c r="G286" s="14">
        <v>22646525000131</v>
      </c>
      <c r="H286" s="15" t="s">
        <v>591</v>
      </c>
      <c r="I286" s="14">
        <v>0</v>
      </c>
      <c r="J286" s="14" t="s">
        <v>484</v>
      </c>
      <c r="K286" s="16">
        <v>46062</v>
      </c>
      <c r="L286" s="14">
        <v>696</v>
      </c>
      <c r="M286" s="34">
        <f t="shared" si="14"/>
        <v>265.75</v>
      </c>
      <c r="N286" s="17">
        <v>265.75</v>
      </c>
      <c r="O286" s="17">
        <v>0</v>
      </c>
      <c r="P286" s="3">
        <v>0</v>
      </c>
    </row>
    <row r="287" spans="1:16" ht="24.95" hidden="1" customHeight="1">
      <c r="A287" s="21" t="str">
        <f t="shared" si="12"/>
        <v>1441|1440011|0|0|22678874000135|0|422,93</v>
      </c>
      <c r="B287" s="21" t="str">
        <f t="shared" si="13"/>
        <v>1441|1440011|0|0|125</v>
      </c>
      <c r="C287" s="14">
        <v>1441</v>
      </c>
      <c r="D287" s="14">
        <v>1440011</v>
      </c>
      <c r="E287" s="14">
        <v>0</v>
      </c>
      <c r="F287" s="14">
        <v>0</v>
      </c>
      <c r="G287" s="14">
        <v>22678874000135</v>
      </c>
      <c r="H287" s="15" t="s">
        <v>592</v>
      </c>
      <c r="I287" s="14">
        <v>0</v>
      </c>
      <c r="J287" s="14" t="s">
        <v>484</v>
      </c>
      <c r="K287" s="16">
        <v>46036</v>
      </c>
      <c r="L287" s="14">
        <v>125</v>
      </c>
      <c r="M287" s="34">
        <f t="shared" si="14"/>
        <v>422.93</v>
      </c>
      <c r="N287" s="17">
        <v>422.93</v>
      </c>
      <c r="O287" s="17">
        <v>0</v>
      </c>
      <c r="P287" s="3">
        <v>0</v>
      </c>
    </row>
    <row r="288" spans="1:16" ht="24.95" hidden="1" customHeight="1">
      <c r="A288" s="21" t="str">
        <f t="shared" si="12"/>
        <v>1441|1440011|0|0|22678874000135|0|1422,77</v>
      </c>
      <c r="B288" s="21" t="str">
        <f t="shared" si="13"/>
        <v>1441|1440011|0|0|67</v>
      </c>
      <c r="C288" s="14">
        <v>1441</v>
      </c>
      <c r="D288" s="14">
        <v>1440011</v>
      </c>
      <c r="E288" s="14">
        <v>0</v>
      </c>
      <c r="F288" s="14">
        <v>0</v>
      </c>
      <c r="G288" s="14">
        <v>22678874000135</v>
      </c>
      <c r="H288" s="15" t="s">
        <v>592</v>
      </c>
      <c r="I288" s="14">
        <v>0</v>
      </c>
      <c r="J288" s="14" t="s">
        <v>484</v>
      </c>
      <c r="K288" s="16">
        <v>46050</v>
      </c>
      <c r="L288" s="14">
        <v>67</v>
      </c>
      <c r="M288" s="34">
        <f t="shared" si="14"/>
        <v>1422.77</v>
      </c>
      <c r="N288" s="17">
        <v>1422.77</v>
      </c>
      <c r="O288" s="17">
        <v>0</v>
      </c>
      <c r="P288" s="3">
        <v>0</v>
      </c>
    </row>
    <row r="289" spans="1:16" ht="24.95" hidden="1" customHeight="1">
      <c r="A289" s="21" t="str">
        <f t="shared" si="12"/>
        <v>1441|1440011|0|0|22678874000135|0|239,14</v>
      </c>
      <c r="B289" s="21" t="str">
        <f t="shared" si="13"/>
        <v>1441|1440011|0|0|626</v>
      </c>
      <c r="C289" s="14">
        <v>1441</v>
      </c>
      <c r="D289" s="14">
        <v>1440011</v>
      </c>
      <c r="E289" s="14">
        <v>0</v>
      </c>
      <c r="F289" s="14">
        <v>0</v>
      </c>
      <c r="G289" s="14">
        <v>22678874000135</v>
      </c>
      <c r="H289" s="15" t="s">
        <v>592</v>
      </c>
      <c r="I289" s="14">
        <v>0</v>
      </c>
      <c r="J289" s="14" t="s">
        <v>484</v>
      </c>
      <c r="K289" s="16">
        <v>46062</v>
      </c>
      <c r="L289" s="14">
        <v>626</v>
      </c>
      <c r="M289" s="34">
        <f t="shared" si="14"/>
        <v>239.14</v>
      </c>
      <c r="N289" s="17">
        <v>239.14</v>
      </c>
      <c r="O289" s="17">
        <v>0</v>
      </c>
      <c r="P289" s="3">
        <v>0</v>
      </c>
    </row>
    <row r="290" spans="1:16" ht="24.95" hidden="1" customHeight="1">
      <c r="A290" s="21" t="str">
        <f t="shared" si="12"/>
        <v>1441|1440011|0|0|22678874000135|0|1295,02</v>
      </c>
      <c r="B290" s="21" t="str">
        <f t="shared" si="13"/>
        <v>1441|1440011|0|0|648</v>
      </c>
      <c r="C290" s="14">
        <v>1441</v>
      </c>
      <c r="D290" s="14">
        <v>1440011</v>
      </c>
      <c r="E290" s="14">
        <v>0</v>
      </c>
      <c r="F290" s="14">
        <v>0</v>
      </c>
      <c r="G290" s="14">
        <v>22678874000135</v>
      </c>
      <c r="H290" s="15" t="s">
        <v>592</v>
      </c>
      <c r="I290" s="14">
        <v>0</v>
      </c>
      <c r="J290" s="14" t="s">
        <v>484</v>
      </c>
      <c r="K290" s="16">
        <v>46062</v>
      </c>
      <c r="L290" s="14">
        <v>648</v>
      </c>
      <c r="M290" s="34">
        <f t="shared" si="14"/>
        <v>1295.02</v>
      </c>
      <c r="N290" s="17">
        <v>1295.02</v>
      </c>
      <c r="O290" s="17">
        <v>0</v>
      </c>
      <c r="P290" s="3">
        <v>0</v>
      </c>
    </row>
    <row r="291" spans="1:16" ht="24.95" hidden="1" customHeight="1">
      <c r="A291" s="21" t="str">
        <f t="shared" si="12"/>
        <v>1441|1440011|0|0|22679153000140|0|488,63</v>
      </c>
      <c r="B291" s="21" t="str">
        <f t="shared" si="13"/>
        <v>1441|1440011|0|0|178</v>
      </c>
      <c r="C291" s="14">
        <v>1441</v>
      </c>
      <c r="D291" s="14">
        <v>1440011</v>
      </c>
      <c r="E291" s="14">
        <v>0</v>
      </c>
      <c r="F291" s="14">
        <v>0</v>
      </c>
      <c r="G291" s="14">
        <v>22679153000140</v>
      </c>
      <c r="H291" s="15" t="s">
        <v>593</v>
      </c>
      <c r="I291" s="14">
        <v>0</v>
      </c>
      <c r="J291" s="14" t="s">
        <v>484</v>
      </c>
      <c r="K291" s="16">
        <v>46051</v>
      </c>
      <c r="L291" s="14">
        <v>178</v>
      </c>
      <c r="M291" s="34">
        <f t="shared" si="14"/>
        <v>488.63</v>
      </c>
      <c r="N291" s="17">
        <v>488.63</v>
      </c>
      <c r="O291" s="17">
        <v>0</v>
      </c>
      <c r="P291" s="3">
        <v>0</v>
      </c>
    </row>
    <row r="292" spans="1:16" ht="24.95" hidden="1" customHeight="1">
      <c r="A292" s="21" t="str">
        <f t="shared" si="12"/>
        <v>1441|1440011|0|0|22681423000157|0|0</v>
      </c>
      <c r="B292" s="21" t="str">
        <f t="shared" si="13"/>
        <v>1441|1440011|0|0|116</v>
      </c>
      <c r="C292" s="14">
        <v>1441</v>
      </c>
      <c r="D292" s="14">
        <v>1440011</v>
      </c>
      <c r="E292" s="14">
        <v>0</v>
      </c>
      <c r="F292" s="14">
        <v>0</v>
      </c>
      <c r="G292" s="14">
        <v>22681423000157</v>
      </c>
      <c r="H292" s="15" t="s">
        <v>594</v>
      </c>
      <c r="I292" s="14">
        <v>0</v>
      </c>
      <c r="J292" s="14" t="s">
        <v>484</v>
      </c>
      <c r="K292" s="16">
        <v>46051</v>
      </c>
      <c r="L292" s="14">
        <v>116</v>
      </c>
      <c r="M292" s="34">
        <f t="shared" si="14"/>
        <v>0</v>
      </c>
      <c r="N292" s="17">
        <v>0</v>
      </c>
      <c r="O292" s="17">
        <v>0</v>
      </c>
      <c r="P292" s="3">
        <v>0</v>
      </c>
    </row>
    <row r="293" spans="1:16" ht="24.95" hidden="1" customHeight="1">
      <c r="A293" s="21" t="str">
        <f t="shared" si="12"/>
        <v>1441|1440011|0|0|22681423000157|0|243,58</v>
      </c>
      <c r="B293" s="21" t="str">
        <f t="shared" si="13"/>
        <v>1441|1440011|0|0|117</v>
      </c>
      <c r="C293" s="14">
        <v>1441</v>
      </c>
      <c r="D293" s="14">
        <v>1440011</v>
      </c>
      <c r="E293" s="14">
        <v>0</v>
      </c>
      <c r="F293" s="14">
        <v>0</v>
      </c>
      <c r="G293" s="14">
        <v>22681423000157</v>
      </c>
      <c r="H293" s="15" t="s">
        <v>594</v>
      </c>
      <c r="I293" s="14">
        <v>0</v>
      </c>
      <c r="J293" s="14" t="s">
        <v>484</v>
      </c>
      <c r="K293" s="16">
        <v>46051</v>
      </c>
      <c r="L293" s="14">
        <v>117</v>
      </c>
      <c r="M293" s="34">
        <f t="shared" si="14"/>
        <v>243.58</v>
      </c>
      <c r="N293" s="17">
        <v>243.58</v>
      </c>
      <c r="O293" s="17">
        <v>0</v>
      </c>
      <c r="P293" s="3">
        <v>0</v>
      </c>
    </row>
    <row r="294" spans="1:16" ht="24.95" hidden="1" customHeight="1">
      <c r="A294" s="21" t="str">
        <f t="shared" si="12"/>
        <v>1441|1440011|0|0|22934889000117|0|248,71</v>
      </c>
      <c r="B294" s="21" t="str">
        <f t="shared" si="13"/>
        <v>1441|1440011|0|0|120</v>
      </c>
      <c r="C294" s="14">
        <v>1441</v>
      </c>
      <c r="D294" s="14">
        <v>1440011</v>
      </c>
      <c r="E294" s="14">
        <v>0</v>
      </c>
      <c r="F294" s="14">
        <v>0</v>
      </c>
      <c r="G294" s="14">
        <v>22934889000117</v>
      </c>
      <c r="H294" s="15" t="s">
        <v>595</v>
      </c>
      <c r="I294" s="14">
        <v>0</v>
      </c>
      <c r="J294" s="14" t="s">
        <v>484</v>
      </c>
      <c r="K294" s="16">
        <v>46051</v>
      </c>
      <c r="L294" s="14">
        <v>120</v>
      </c>
      <c r="M294" s="34">
        <f t="shared" si="14"/>
        <v>248.71</v>
      </c>
      <c r="N294" s="17">
        <v>248.71</v>
      </c>
      <c r="O294" s="17">
        <v>0</v>
      </c>
      <c r="P294" s="3">
        <v>0</v>
      </c>
    </row>
    <row r="295" spans="1:16" ht="24.95" hidden="1" customHeight="1">
      <c r="A295" s="21" t="str">
        <f t="shared" si="12"/>
        <v>1441|1440011|0|0|23245806000145|0|108,16</v>
      </c>
      <c r="B295" s="21" t="str">
        <f t="shared" si="13"/>
        <v>1441|1440011|0|0|179</v>
      </c>
      <c r="C295" s="14">
        <v>1441</v>
      </c>
      <c r="D295" s="14">
        <v>1440011</v>
      </c>
      <c r="E295" s="14">
        <v>0</v>
      </c>
      <c r="F295" s="14">
        <v>0</v>
      </c>
      <c r="G295" s="14">
        <v>23245806000145</v>
      </c>
      <c r="H295" s="15" t="s">
        <v>596</v>
      </c>
      <c r="I295" s="14">
        <v>0</v>
      </c>
      <c r="J295" s="14" t="s">
        <v>484</v>
      </c>
      <c r="K295" s="16">
        <v>46051</v>
      </c>
      <c r="L295" s="14">
        <v>179</v>
      </c>
      <c r="M295" s="34">
        <f t="shared" si="14"/>
        <v>108.16</v>
      </c>
      <c r="N295" s="17">
        <v>108.16</v>
      </c>
      <c r="O295" s="17">
        <v>0</v>
      </c>
      <c r="P295" s="3">
        <v>0</v>
      </c>
    </row>
    <row r="296" spans="1:16" ht="24.95" hidden="1" customHeight="1">
      <c r="A296" s="21" t="str">
        <f t="shared" si="12"/>
        <v>1441|1440011|0|0|23456650000141|0|341,11</v>
      </c>
      <c r="B296" s="21" t="str">
        <f t="shared" si="13"/>
        <v>1441|1440011|0|0|139</v>
      </c>
      <c r="C296" s="14">
        <v>1441</v>
      </c>
      <c r="D296" s="14">
        <v>1440011</v>
      </c>
      <c r="E296" s="14">
        <v>0</v>
      </c>
      <c r="F296" s="14">
        <v>0</v>
      </c>
      <c r="G296" s="14">
        <v>23456650000141</v>
      </c>
      <c r="H296" s="15" t="s">
        <v>597</v>
      </c>
      <c r="I296" s="14">
        <v>0</v>
      </c>
      <c r="J296" s="14" t="s">
        <v>484</v>
      </c>
      <c r="K296" s="16">
        <v>46051</v>
      </c>
      <c r="L296" s="14">
        <v>139</v>
      </c>
      <c r="M296" s="34">
        <f t="shared" si="14"/>
        <v>341.11</v>
      </c>
      <c r="N296" s="17">
        <v>341.11</v>
      </c>
      <c r="O296" s="17">
        <v>0</v>
      </c>
      <c r="P296" s="3">
        <v>0</v>
      </c>
    </row>
    <row r="297" spans="1:16" ht="24.95" hidden="1" customHeight="1">
      <c r="A297" s="21" t="str">
        <f t="shared" si="12"/>
        <v>1441|1440011|0|0|23539463000121|0|223,51</v>
      </c>
      <c r="B297" s="21" t="str">
        <f t="shared" si="13"/>
        <v>1441|1440011|0|0|92</v>
      </c>
      <c r="C297" s="14">
        <v>1441</v>
      </c>
      <c r="D297" s="14">
        <v>1440011</v>
      </c>
      <c r="E297" s="14">
        <v>0</v>
      </c>
      <c r="F297" s="14">
        <v>0</v>
      </c>
      <c r="G297" s="14">
        <v>23539463000121</v>
      </c>
      <c r="H297" s="15" t="s">
        <v>598</v>
      </c>
      <c r="I297" s="14">
        <v>0</v>
      </c>
      <c r="J297" s="14" t="s">
        <v>484</v>
      </c>
      <c r="K297" s="16">
        <v>46050</v>
      </c>
      <c r="L297" s="14">
        <v>92</v>
      </c>
      <c r="M297" s="34">
        <f t="shared" si="14"/>
        <v>223.51</v>
      </c>
      <c r="N297" s="17">
        <v>223.51</v>
      </c>
      <c r="O297" s="17">
        <v>0</v>
      </c>
      <c r="P297" s="3">
        <v>0</v>
      </c>
    </row>
    <row r="298" spans="1:16" ht="24.95" hidden="1" customHeight="1">
      <c r="A298" s="21" t="str">
        <f t="shared" si="12"/>
        <v>1441|1440011|0|0|23804149000129|0|399,73</v>
      </c>
      <c r="B298" s="21" t="str">
        <f t="shared" si="13"/>
        <v>1441|1440011|0|0|90</v>
      </c>
      <c r="C298" s="14">
        <v>1441</v>
      </c>
      <c r="D298" s="14">
        <v>1440011</v>
      </c>
      <c r="E298" s="14">
        <v>0</v>
      </c>
      <c r="F298" s="14">
        <v>0</v>
      </c>
      <c r="G298" s="14">
        <v>23804149000129</v>
      </c>
      <c r="H298" s="15" t="s">
        <v>599</v>
      </c>
      <c r="I298" s="14">
        <v>0</v>
      </c>
      <c r="J298" s="14" t="s">
        <v>484</v>
      </c>
      <c r="K298" s="16">
        <v>46050</v>
      </c>
      <c r="L298" s="14">
        <v>90</v>
      </c>
      <c r="M298" s="34">
        <f t="shared" si="14"/>
        <v>399.73</v>
      </c>
      <c r="N298" s="17">
        <v>399.73</v>
      </c>
      <c r="O298" s="17">
        <v>0</v>
      </c>
      <c r="P298" s="3">
        <v>0</v>
      </c>
    </row>
    <row r="299" spans="1:16" ht="24.95" hidden="1" customHeight="1">
      <c r="A299" s="21" t="str">
        <f t="shared" si="12"/>
        <v>1441|1440011|0|0|23804149000129|0|342,17</v>
      </c>
      <c r="B299" s="21" t="str">
        <f t="shared" si="13"/>
        <v>1441|1440011|0|0|662</v>
      </c>
      <c r="C299" s="14">
        <v>1441</v>
      </c>
      <c r="D299" s="14">
        <v>1440011</v>
      </c>
      <c r="E299" s="14">
        <v>0</v>
      </c>
      <c r="F299" s="14">
        <v>0</v>
      </c>
      <c r="G299" s="14">
        <v>23804149000129</v>
      </c>
      <c r="H299" s="15" t="s">
        <v>599</v>
      </c>
      <c r="I299" s="14">
        <v>0</v>
      </c>
      <c r="J299" s="14" t="s">
        <v>484</v>
      </c>
      <c r="K299" s="16">
        <v>46062</v>
      </c>
      <c r="L299" s="14">
        <v>662</v>
      </c>
      <c r="M299" s="34">
        <f t="shared" si="14"/>
        <v>342.17</v>
      </c>
      <c r="N299" s="17">
        <v>342.17</v>
      </c>
      <c r="O299" s="17">
        <v>0</v>
      </c>
      <c r="P299" s="3">
        <v>0</v>
      </c>
    </row>
    <row r="300" spans="1:16" ht="24.95" hidden="1" customHeight="1">
      <c r="A300" s="21" t="str">
        <f t="shared" si="12"/>
        <v>1441|1440011|0|0|24359333000170|0|251,99</v>
      </c>
      <c r="B300" s="21" t="str">
        <f t="shared" si="13"/>
        <v>1441|1440011|0|0|528</v>
      </c>
      <c r="C300" s="14">
        <v>1441</v>
      </c>
      <c r="D300" s="14">
        <v>1440011</v>
      </c>
      <c r="E300" s="14">
        <v>0</v>
      </c>
      <c r="F300" s="14">
        <v>0</v>
      </c>
      <c r="G300" s="14">
        <v>24359333000170</v>
      </c>
      <c r="H300" s="15" t="s">
        <v>600</v>
      </c>
      <c r="I300" s="14">
        <v>0</v>
      </c>
      <c r="J300" s="14" t="s">
        <v>484</v>
      </c>
      <c r="K300" s="16">
        <v>46055</v>
      </c>
      <c r="L300" s="14">
        <v>528</v>
      </c>
      <c r="M300" s="34">
        <f t="shared" si="14"/>
        <v>251.99</v>
      </c>
      <c r="N300" s="17">
        <v>251.99</v>
      </c>
      <c r="O300" s="17">
        <v>0</v>
      </c>
      <c r="P300" s="3">
        <v>0</v>
      </c>
    </row>
    <row r="301" spans="1:16" ht="24.95" hidden="1" customHeight="1">
      <c r="A301" s="21" t="str">
        <f t="shared" si="12"/>
        <v>1441|1440011|0|0|24359333000170|0|191,34</v>
      </c>
      <c r="B301" s="21" t="str">
        <f t="shared" si="13"/>
        <v>1441|1440011|0|0|529</v>
      </c>
      <c r="C301" s="14">
        <v>1441</v>
      </c>
      <c r="D301" s="14">
        <v>1440011</v>
      </c>
      <c r="E301" s="14">
        <v>0</v>
      </c>
      <c r="F301" s="14">
        <v>0</v>
      </c>
      <c r="G301" s="14">
        <v>24359333000170</v>
      </c>
      <c r="H301" s="15" t="s">
        <v>600</v>
      </c>
      <c r="I301" s="14">
        <v>0</v>
      </c>
      <c r="J301" s="14" t="s">
        <v>484</v>
      </c>
      <c r="K301" s="16">
        <v>46055</v>
      </c>
      <c r="L301" s="14">
        <v>529</v>
      </c>
      <c r="M301" s="34">
        <f t="shared" si="14"/>
        <v>191.34</v>
      </c>
      <c r="N301" s="17">
        <v>191.34</v>
      </c>
      <c r="O301" s="17">
        <v>0</v>
      </c>
      <c r="P301" s="3">
        <v>0</v>
      </c>
    </row>
    <row r="302" spans="1:16" ht="24.95" hidden="1" customHeight="1">
      <c r="A302" s="21" t="str">
        <f t="shared" si="12"/>
        <v>1441|1440011|0|0|24996969000122|0|219,58</v>
      </c>
      <c r="B302" s="21" t="str">
        <f t="shared" si="13"/>
        <v>1441|1440011|0|0|24</v>
      </c>
      <c r="C302" s="14">
        <v>1441</v>
      </c>
      <c r="D302" s="14">
        <v>1440011</v>
      </c>
      <c r="E302" s="14">
        <v>0</v>
      </c>
      <c r="F302" s="14">
        <v>0</v>
      </c>
      <c r="G302" s="14">
        <v>24996969000122</v>
      </c>
      <c r="H302" s="15" t="s">
        <v>601</v>
      </c>
      <c r="I302" s="14">
        <v>0</v>
      </c>
      <c r="J302" s="14" t="s">
        <v>484</v>
      </c>
      <c r="K302" s="16">
        <v>46034</v>
      </c>
      <c r="L302" s="14">
        <v>24</v>
      </c>
      <c r="M302" s="34">
        <f t="shared" si="14"/>
        <v>219.58</v>
      </c>
      <c r="N302" s="17">
        <v>219.58</v>
      </c>
      <c r="O302" s="17">
        <v>0</v>
      </c>
      <c r="P302" s="3">
        <v>0</v>
      </c>
    </row>
    <row r="303" spans="1:16" ht="24.95" hidden="1" customHeight="1">
      <c r="A303" s="21" t="str">
        <f t="shared" si="12"/>
        <v>1441|1440011|0|0|24996969000122|0|19,63</v>
      </c>
      <c r="B303" s="21" t="str">
        <f t="shared" si="13"/>
        <v>1441|1440011|0|0|25</v>
      </c>
      <c r="C303" s="14">
        <v>1441</v>
      </c>
      <c r="D303" s="14">
        <v>1440011</v>
      </c>
      <c r="E303" s="14">
        <v>0</v>
      </c>
      <c r="F303" s="14">
        <v>0</v>
      </c>
      <c r="G303" s="14">
        <v>24996969000122</v>
      </c>
      <c r="H303" s="15" t="s">
        <v>601</v>
      </c>
      <c r="I303" s="14">
        <v>0</v>
      </c>
      <c r="J303" s="14" t="s">
        <v>484</v>
      </c>
      <c r="K303" s="16">
        <v>46034</v>
      </c>
      <c r="L303" s="14">
        <v>25</v>
      </c>
      <c r="M303" s="34">
        <f t="shared" si="14"/>
        <v>19.63</v>
      </c>
      <c r="N303" s="17">
        <v>19.63</v>
      </c>
      <c r="O303" s="17">
        <v>0</v>
      </c>
      <c r="P303" s="3">
        <v>0</v>
      </c>
    </row>
    <row r="304" spans="1:16" ht="24.95" hidden="1" customHeight="1">
      <c r="A304" s="21" t="str">
        <f t="shared" si="12"/>
        <v>1441|1440011|0|0|24996969000122|0|30,76</v>
      </c>
      <c r="B304" s="21" t="str">
        <f t="shared" si="13"/>
        <v>1441|1440011|0|0|51</v>
      </c>
      <c r="C304" s="14">
        <v>1441</v>
      </c>
      <c r="D304" s="14">
        <v>1440011</v>
      </c>
      <c r="E304" s="14">
        <v>0</v>
      </c>
      <c r="F304" s="14">
        <v>0</v>
      </c>
      <c r="G304" s="14">
        <v>24996969000122</v>
      </c>
      <c r="H304" s="15" t="s">
        <v>601</v>
      </c>
      <c r="I304" s="14">
        <v>0</v>
      </c>
      <c r="J304" s="14" t="s">
        <v>484</v>
      </c>
      <c r="K304" s="16">
        <v>46050</v>
      </c>
      <c r="L304" s="14">
        <v>51</v>
      </c>
      <c r="M304" s="34">
        <f t="shared" si="14"/>
        <v>30.76</v>
      </c>
      <c r="N304" s="17">
        <v>30.76</v>
      </c>
      <c r="O304" s="17">
        <v>0</v>
      </c>
      <c r="P304" s="3">
        <v>0</v>
      </c>
    </row>
    <row r="305" spans="1:16" ht="24.95" hidden="1" customHeight="1">
      <c r="A305" s="21" t="str">
        <f t="shared" si="12"/>
        <v>1441|1440011|0|0|24996969000122|0|396,22</v>
      </c>
      <c r="B305" s="21" t="str">
        <f t="shared" si="13"/>
        <v>1441|1440011|0|0|52</v>
      </c>
      <c r="C305" s="14">
        <v>1441</v>
      </c>
      <c r="D305" s="14">
        <v>1440011</v>
      </c>
      <c r="E305" s="14">
        <v>0</v>
      </c>
      <c r="F305" s="14">
        <v>0</v>
      </c>
      <c r="G305" s="14">
        <v>24996969000122</v>
      </c>
      <c r="H305" s="15" t="s">
        <v>601</v>
      </c>
      <c r="I305" s="14">
        <v>0</v>
      </c>
      <c r="J305" s="14" t="s">
        <v>484</v>
      </c>
      <c r="K305" s="16">
        <v>46050</v>
      </c>
      <c r="L305" s="14">
        <v>52</v>
      </c>
      <c r="M305" s="34">
        <f t="shared" si="14"/>
        <v>396.22</v>
      </c>
      <c r="N305" s="17">
        <v>396.22</v>
      </c>
      <c r="O305" s="17">
        <v>0</v>
      </c>
      <c r="P305" s="3">
        <v>0</v>
      </c>
    </row>
    <row r="306" spans="1:16" ht="24.95" hidden="1" customHeight="1">
      <c r="A306" s="21" t="str">
        <f t="shared" si="12"/>
        <v>1441|1440011|0|0|24996969000122|0|3,17</v>
      </c>
      <c r="B306" s="21" t="str">
        <f t="shared" si="13"/>
        <v>1441|1440011|0|0|55</v>
      </c>
      <c r="C306" s="14">
        <v>1441</v>
      </c>
      <c r="D306" s="14">
        <v>1440011</v>
      </c>
      <c r="E306" s="14">
        <v>0</v>
      </c>
      <c r="F306" s="14">
        <v>0</v>
      </c>
      <c r="G306" s="14">
        <v>24996969000122</v>
      </c>
      <c r="H306" s="15" t="s">
        <v>601</v>
      </c>
      <c r="I306" s="14">
        <v>0</v>
      </c>
      <c r="J306" s="14" t="s">
        <v>484</v>
      </c>
      <c r="K306" s="16">
        <v>46050</v>
      </c>
      <c r="L306" s="14">
        <v>55</v>
      </c>
      <c r="M306" s="34">
        <f t="shared" si="14"/>
        <v>3.17</v>
      </c>
      <c r="N306" s="17">
        <v>3.17</v>
      </c>
      <c r="O306" s="17">
        <v>0</v>
      </c>
      <c r="P306" s="3">
        <v>0</v>
      </c>
    </row>
    <row r="307" spans="1:16" ht="24.95" hidden="1" customHeight="1">
      <c r="A307" s="21" t="str">
        <f t="shared" si="12"/>
        <v>1441|1440011|0|0|24996969000122|0|0,32</v>
      </c>
      <c r="B307" s="21" t="str">
        <f t="shared" si="13"/>
        <v>1441|1440011|0|0|56</v>
      </c>
      <c r="C307" s="14">
        <v>1441</v>
      </c>
      <c r="D307" s="14">
        <v>1440011</v>
      </c>
      <c r="E307" s="14">
        <v>0</v>
      </c>
      <c r="F307" s="14">
        <v>0</v>
      </c>
      <c r="G307" s="14">
        <v>24996969000122</v>
      </c>
      <c r="H307" s="15" t="s">
        <v>601</v>
      </c>
      <c r="I307" s="14">
        <v>0</v>
      </c>
      <c r="J307" s="14" t="s">
        <v>484</v>
      </c>
      <c r="K307" s="16">
        <v>46050</v>
      </c>
      <c r="L307" s="14">
        <v>56</v>
      </c>
      <c r="M307" s="34">
        <f t="shared" si="14"/>
        <v>0.32</v>
      </c>
      <c r="N307" s="17">
        <v>0.32</v>
      </c>
      <c r="O307" s="17">
        <v>0</v>
      </c>
      <c r="P307" s="3">
        <v>0</v>
      </c>
    </row>
    <row r="308" spans="1:16" ht="24.95" hidden="1" customHeight="1">
      <c r="A308" s="21" t="str">
        <f t="shared" si="12"/>
        <v>1441|1440011|0|0|24996969000122|0|0,12</v>
      </c>
      <c r="B308" s="21" t="str">
        <f t="shared" si="13"/>
        <v>1441|1440011|0|0|57</v>
      </c>
      <c r="C308" s="14">
        <v>1441</v>
      </c>
      <c r="D308" s="14">
        <v>1440011</v>
      </c>
      <c r="E308" s="14">
        <v>0</v>
      </c>
      <c r="F308" s="14">
        <v>0</v>
      </c>
      <c r="G308" s="14">
        <v>24996969000122</v>
      </c>
      <c r="H308" s="15" t="s">
        <v>601</v>
      </c>
      <c r="I308" s="14">
        <v>0</v>
      </c>
      <c r="J308" s="14" t="s">
        <v>484</v>
      </c>
      <c r="K308" s="16">
        <v>46050</v>
      </c>
      <c r="L308" s="14">
        <v>57</v>
      </c>
      <c r="M308" s="34">
        <f t="shared" si="14"/>
        <v>0.12</v>
      </c>
      <c r="N308" s="17">
        <v>0.12</v>
      </c>
      <c r="O308" s="17">
        <v>0</v>
      </c>
      <c r="P308" s="3">
        <v>0</v>
      </c>
    </row>
    <row r="309" spans="1:16" ht="24.95" hidden="1" customHeight="1">
      <c r="A309" s="21" t="str">
        <f t="shared" si="12"/>
        <v>1441|1440011|0|0|24996969000122|0|162,45</v>
      </c>
      <c r="B309" s="21" t="str">
        <f t="shared" si="13"/>
        <v>1441|1440011|0|0|58</v>
      </c>
      <c r="C309" s="14">
        <v>1441</v>
      </c>
      <c r="D309" s="14">
        <v>1440011</v>
      </c>
      <c r="E309" s="14">
        <v>0</v>
      </c>
      <c r="F309" s="14">
        <v>0</v>
      </c>
      <c r="G309" s="14">
        <v>24996969000122</v>
      </c>
      <c r="H309" s="15" t="s">
        <v>601</v>
      </c>
      <c r="I309" s="14">
        <v>0</v>
      </c>
      <c r="J309" s="14" t="s">
        <v>484</v>
      </c>
      <c r="K309" s="16">
        <v>46050</v>
      </c>
      <c r="L309" s="14">
        <v>58</v>
      </c>
      <c r="M309" s="34">
        <f t="shared" si="14"/>
        <v>162.44999999999999</v>
      </c>
      <c r="N309" s="17">
        <v>162.44999999999999</v>
      </c>
      <c r="O309" s="17">
        <v>0</v>
      </c>
      <c r="P309" s="3">
        <v>0</v>
      </c>
    </row>
    <row r="310" spans="1:16" ht="24.95" hidden="1" customHeight="1">
      <c r="A310" s="21" t="str">
        <f t="shared" si="12"/>
        <v>1441|1440011|0|0|24996969000122|0|12,84</v>
      </c>
      <c r="B310" s="21" t="str">
        <f t="shared" si="13"/>
        <v>1441|1440011|0|0|59</v>
      </c>
      <c r="C310" s="14">
        <v>1441</v>
      </c>
      <c r="D310" s="14">
        <v>1440011</v>
      </c>
      <c r="E310" s="14">
        <v>0</v>
      </c>
      <c r="F310" s="14">
        <v>0</v>
      </c>
      <c r="G310" s="14">
        <v>24996969000122</v>
      </c>
      <c r="H310" s="15" t="s">
        <v>601</v>
      </c>
      <c r="I310" s="14">
        <v>0</v>
      </c>
      <c r="J310" s="14" t="s">
        <v>484</v>
      </c>
      <c r="K310" s="16">
        <v>46050</v>
      </c>
      <c r="L310" s="14">
        <v>59</v>
      </c>
      <c r="M310" s="34">
        <f t="shared" si="14"/>
        <v>12.84</v>
      </c>
      <c r="N310" s="17">
        <v>12.84</v>
      </c>
      <c r="O310" s="17">
        <v>0</v>
      </c>
      <c r="P310" s="3">
        <v>0</v>
      </c>
    </row>
    <row r="311" spans="1:16" ht="24.95" hidden="1" customHeight="1">
      <c r="A311" s="21" t="str">
        <f t="shared" si="12"/>
        <v>1441|1440011|0|0|24996969000122|0|0,89</v>
      </c>
      <c r="B311" s="21" t="str">
        <f t="shared" si="13"/>
        <v>1441|1440011|0|0|60</v>
      </c>
      <c r="C311" s="14">
        <v>1441</v>
      </c>
      <c r="D311" s="14">
        <v>1440011</v>
      </c>
      <c r="E311" s="14">
        <v>0</v>
      </c>
      <c r="F311" s="14">
        <v>0</v>
      </c>
      <c r="G311" s="14">
        <v>24996969000122</v>
      </c>
      <c r="H311" s="15" t="s">
        <v>601</v>
      </c>
      <c r="I311" s="14">
        <v>0</v>
      </c>
      <c r="J311" s="14" t="s">
        <v>484</v>
      </c>
      <c r="K311" s="16">
        <v>46050</v>
      </c>
      <c r="L311" s="14">
        <v>60</v>
      </c>
      <c r="M311" s="34">
        <f t="shared" si="14"/>
        <v>0.89</v>
      </c>
      <c r="N311" s="17">
        <v>0.89</v>
      </c>
      <c r="O311" s="17">
        <v>0</v>
      </c>
      <c r="P311" s="3">
        <v>0</v>
      </c>
    </row>
    <row r="312" spans="1:16" ht="24.95" hidden="1" customHeight="1">
      <c r="A312" s="21" t="str">
        <f t="shared" si="12"/>
        <v>1441|1440011|0|0|24996969000122|0|299,42</v>
      </c>
      <c r="B312" s="21" t="str">
        <f t="shared" si="13"/>
        <v>1441|1440011|0|0|710</v>
      </c>
      <c r="C312" s="14">
        <v>1441</v>
      </c>
      <c r="D312" s="14">
        <v>1440011</v>
      </c>
      <c r="E312" s="14">
        <v>0</v>
      </c>
      <c r="F312" s="14">
        <v>0</v>
      </c>
      <c r="G312" s="14">
        <v>24996969000122</v>
      </c>
      <c r="H312" s="15" t="s">
        <v>601</v>
      </c>
      <c r="I312" s="14">
        <v>0</v>
      </c>
      <c r="J312" s="14" t="s">
        <v>484</v>
      </c>
      <c r="K312" s="16">
        <v>46062</v>
      </c>
      <c r="L312" s="14">
        <v>710</v>
      </c>
      <c r="M312" s="34">
        <f t="shared" si="14"/>
        <v>299.42</v>
      </c>
      <c r="N312" s="17">
        <v>299.42</v>
      </c>
      <c r="O312" s="17">
        <v>0</v>
      </c>
      <c r="P312" s="3">
        <v>0</v>
      </c>
    </row>
    <row r="313" spans="1:16" ht="24.95" hidden="1" customHeight="1">
      <c r="A313" s="21" t="str">
        <f t="shared" si="12"/>
        <v>1441|1440011|0|0|29979036000140|0|722,35</v>
      </c>
      <c r="B313" s="21" t="str">
        <f t="shared" si="13"/>
        <v>1441|1440011|0|0|15</v>
      </c>
      <c r="C313" s="14">
        <v>1441</v>
      </c>
      <c r="D313" s="14">
        <v>1440011</v>
      </c>
      <c r="E313" s="14">
        <v>0</v>
      </c>
      <c r="F313" s="14">
        <v>0</v>
      </c>
      <c r="G313" s="14">
        <v>29979036000140</v>
      </c>
      <c r="H313" s="15" t="s">
        <v>602</v>
      </c>
      <c r="I313" s="14">
        <v>0</v>
      </c>
      <c r="J313" s="14" t="s">
        <v>484</v>
      </c>
      <c r="K313" s="16">
        <v>46034</v>
      </c>
      <c r="L313" s="14">
        <v>15</v>
      </c>
      <c r="M313" s="34">
        <f t="shared" si="14"/>
        <v>722.35</v>
      </c>
      <c r="N313" s="17">
        <v>722.35</v>
      </c>
      <c r="O313" s="17">
        <v>0</v>
      </c>
      <c r="P313" s="3">
        <v>0</v>
      </c>
    </row>
    <row r="314" spans="1:16" ht="24.95" hidden="1" customHeight="1">
      <c r="A314" s="21" t="str">
        <f t="shared" si="12"/>
        <v>1441|1440011|0|0|29979036000140|0|729,88</v>
      </c>
      <c r="B314" s="21" t="str">
        <f t="shared" si="13"/>
        <v>1441|1440011|0|0|17</v>
      </c>
      <c r="C314" s="14">
        <v>1441</v>
      </c>
      <c r="D314" s="14">
        <v>1440011</v>
      </c>
      <c r="E314" s="14">
        <v>0</v>
      </c>
      <c r="F314" s="14">
        <v>0</v>
      </c>
      <c r="G314" s="14">
        <v>29979036000140</v>
      </c>
      <c r="H314" s="15" t="s">
        <v>602</v>
      </c>
      <c r="I314" s="14">
        <v>0</v>
      </c>
      <c r="J314" s="14" t="s">
        <v>484</v>
      </c>
      <c r="K314" s="16">
        <v>46034</v>
      </c>
      <c r="L314" s="14">
        <v>17</v>
      </c>
      <c r="M314" s="34">
        <f t="shared" si="14"/>
        <v>729.88</v>
      </c>
      <c r="N314" s="17">
        <v>729.88</v>
      </c>
      <c r="O314" s="17">
        <v>0</v>
      </c>
      <c r="P314" s="3">
        <v>0</v>
      </c>
    </row>
    <row r="315" spans="1:16" ht="24.95" hidden="1" customHeight="1">
      <c r="A315" s="21" t="str">
        <f t="shared" si="12"/>
        <v>1441|1440011|0|0|29979036000140|0|745,6</v>
      </c>
      <c r="B315" s="21" t="str">
        <f t="shared" si="13"/>
        <v>1441|1440011|0|0|20</v>
      </c>
      <c r="C315" s="14">
        <v>1441</v>
      </c>
      <c r="D315" s="14">
        <v>1440011</v>
      </c>
      <c r="E315" s="14">
        <v>0</v>
      </c>
      <c r="F315" s="14">
        <v>0</v>
      </c>
      <c r="G315" s="14">
        <v>29979036000140</v>
      </c>
      <c r="H315" s="15" t="s">
        <v>602</v>
      </c>
      <c r="I315" s="14">
        <v>0</v>
      </c>
      <c r="J315" s="14" t="s">
        <v>484</v>
      </c>
      <c r="K315" s="16">
        <v>46034</v>
      </c>
      <c r="L315" s="14">
        <v>20</v>
      </c>
      <c r="M315" s="34">
        <f t="shared" si="14"/>
        <v>745.6</v>
      </c>
      <c r="N315" s="17">
        <v>745.6</v>
      </c>
      <c r="O315" s="17">
        <v>0</v>
      </c>
      <c r="P315" s="3">
        <v>0</v>
      </c>
    </row>
    <row r="316" spans="1:16" ht="24.95" hidden="1" customHeight="1">
      <c r="A316" s="21" t="str">
        <f t="shared" si="12"/>
        <v>1441|1440011|0|0|29979036000140|0|526,26</v>
      </c>
      <c r="B316" s="21" t="str">
        <f t="shared" si="13"/>
        <v>1441|1440011|0|0|23</v>
      </c>
      <c r="C316" s="14">
        <v>1441</v>
      </c>
      <c r="D316" s="14">
        <v>1440011</v>
      </c>
      <c r="E316" s="14">
        <v>0</v>
      </c>
      <c r="F316" s="14">
        <v>0</v>
      </c>
      <c r="G316" s="14">
        <v>29979036000140</v>
      </c>
      <c r="H316" s="15" t="s">
        <v>602</v>
      </c>
      <c r="I316" s="14">
        <v>0</v>
      </c>
      <c r="J316" s="14" t="s">
        <v>484</v>
      </c>
      <c r="K316" s="16">
        <v>46034</v>
      </c>
      <c r="L316" s="14">
        <v>23</v>
      </c>
      <c r="M316" s="34">
        <f t="shared" si="14"/>
        <v>526.26</v>
      </c>
      <c r="N316" s="17">
        <v>526.26</v>
      </c>
      <c r="O316" s="17">
        <v>0</v>
      </c>
      <c r="P316" s="3">
        <v>0</v>
      </c>
    </row>
    <row r="317" spans="1:16" ht="24.95" hidden="1" customHeight="1">
      <c r="A317" s="21" t="str">
        <f t="shared" si="12"/>
        <v>1441|1440011|0|0|29979036000140|0|763,16</v>
      </c>
      <c r="B317" s="21" t="str">
        <f t="shared" si="13"/>
        <v>1441|1440011|0|0|29</v>
      </c>
      <c r="C317" s="14">
        <v>1441</v>
      </c>
      <c r="D317" s="14">
        <v>1440011</v>
      </c>
      <c r="E317" s="14">
        <v>0</v>
      </c>
      <c r="F317" s="14">
        <v>0</v>
      </c>
      <c r="G317" s="14">
        <v>29979036000140</v>
      </c>
      <c r="H317" s="15" t="s">
        <v>602</v>
      </c>
      <c r="I317" s="14">
        <v>0</v>
      </c>
      <c r="J317" s="14" t="s">
        <v>484</v>
      </c>
      <c r="K317" s="16">
        <v>46035</v>
      </c>
      <c r="L317" s="14">
        <v>29</v>
      </c>
      <c r="M317" s="34">
        <f t="shared" si="14"/>
        <v>763.16</v>
      </c>
      <c r="N317" s="17">
        <v>763.16</v>
      </c>
      <c r="O317" s="17">
        <v>0</v>
      </c>
      <c r="P317" s="3">
        <v>0</v>
      </c>
    </row>
    <row r="318" spans="1:16" ht="24.95" hidden="1" customHeight="1">
      <c r="A318" s="21" t="str">
        <f t="shared" si="12"/>
        <v>1441|1440011|0|0|29979036000140|0|11454,13</v>
      </c>
      <c r="B318" s="21" t="str">
        <f t="shared" si="13"/>
        <v>1441|1440011|0|0|33</v>
      </c>
      <c r="C318" s="14">
        <v>1441</v>
      </c>
      <c r="D318" s="14">
        <v>1440011</v>
      </c>
      <c r="E318" s="14">
        <v>0</v>
      </c>
      <c r="F318" s="14">
        <v>0</v>
      </c>
      <c r="G318" s="14">
        <v>29979036000140</v>
      </c>
      <c r="H318" s="15" t="s">
        <v>602</v>
      </c>
      <c r="I318" s="14">
        <v>0</v>
      </c>
      <c r="J318" s="14" t="s">
        <v>484</v>
      </c>
      <c r="K318" s="16">
        <v>46035</v>
      </c>
      <c r="L318" s="14">
        <v>33</v>
      </c>
      <c r="M318" s="34">
        <f t="shared" si="14"/>
        <v>11454.13</v>
      </c>
      <c r="N318" s="17">
        <v>11454.13</v>
      </c>
      <c r="O318" s="17">
        <v>0</v>
      </c>
      <c r="P318" s="3">
        <v>0</v>
      </c>
    </row>
    <row r="319" spans="1:16" ht="24.95" hidden="1" customHeight="1">
      <c r="A319" s="21" t="str">
        <f t="shared" si="12"/>
        <v>1441|1440011|0|0|29979036000140|0|3553,79</v>
      </c>
      <c r="B319" s="21" t="str">
        <f t="shared" si="13"/>
        <v>1441|1440011|0|0|43</v>
      </c>
      <c r="C319" s="14">
        <v>1441</v>
      </c>
      <c r="D319" s="14">
        <v>1440011</v>
      </c>
      <c r="E319" s="14">
        <v>0</v>
      </c>
      <c r="F319" s="14">
        <v>0</v>
      </c>
      <c r="G319" s="14">
        <v>29979036000140</v>
      </c>
      <c r="H319" s="15" t="s">
        <v>602</v>
      </c>
      <c r="I319" s="14">
        <v>0</v>
      </c>
      <c r="J319" s="14" t="s">
        <v>484</v>
      </c>
      <c r="K319" s="16">
        <v>46035</v>
      </c>
      <c r="L319" s="14">
        <v>43</v>
      </c>
      <c r="M319" s="34">
        <f t="shared" si="14"/>
        <v>3553.79</v>
      </c>
      <c r="N319" s="17">
        <v>3553.79</v>
      </c>
      <c r="O319" s="17">
        <v>0</v>
      </c>
      <c r="P319" s="3">
        <v>0</v>
      </c>
    </row>
    <row r="320" spans="1:16" ht="24.95" hidden="1" customHeight="1">
      <c r="A320" s="21" t="str">
        <f t="shared" si="12"/>
        <v>1441|1440011|0|0|29979036000140|0|25466,06</v>
      </c>
      <c r="B320" s="21" t="str">
        <f t="shared" si="13"/>
        <v>1441|1440011|0|0|113</v>
      </c>
      <c r="C320" s="14">
        <v>1441</v>
      </c>
      <c r="D320" s="14">
        <v>1440011</v>
      </c>
      <c r="E320" s="14">
        <v>0</v>
      </c>
      <c r="F320" s="14">
        <v>0</v>
      </c>
      <c r="G320" s="14">
        <v>29979036000140</v>
      </c>
      <c r="H320" s="15" t="s">
        <v>602</v>
      </c>
      <c r="I320" s="14">
        <v>0</v>
      </c>
      <c r="J320" s="14" t="s">
        <v>484</v>
      </c>
      <c r="K320" s="16">
        <v>46036</v>
      </c>
      <c r="L320" s="14">
        <v>113</v>
      </c>
      <c r="M320" s="34">
        <f t="shared" si="14"/>
        <v>25466.06</v>
      </c>
      <c r="N320" s="17">
        <v>25466.06</v>
      </c>
      <c r="O320" s="17">
        <v>0</v>
      </c>
      <c r="P320" s="3">
        <v>0</v>
      </c>
    </row>
    <row r="321" spans="1:16" ht="24.95" hidden="1" customHeight="1">
      <c r="A321" s="21" t="str">
        <f t="shared" si="12"/>
        <v>1441|1440011|0|0|29979036000140|0|244547,36</v>
      </c>
      <c r="B321" s="21" t="str">
        <f t="shared" si="13"/>
        <v>1441|1440011|0|0|224</v>
      </c>
      <c r="C321" s="14">
        <v>1441</v>
      </c>
      <c r="D321" s="14">
        <v>1440011</v>
      </c>
      <c r="E321" s="14">
        <v>0</v>
      </c>
      <c r="F321" s="14">
        <v>0</v>
      </c>
      <c r="G321" s="14">
        <v>29979036000140</v>
      </c>
      <c r="H321" s="15" t="s">
        <v>602</v>
      </c>
      <c r="I321" s="14">
        <v>0</v>
      </c>
      <c r="J321" s="14" t="s">
        <v>484</v>
      </c>
      <c r="K321" s="16">
        <v>46038</v>
      </c>
      <c r="L321" s="14">
        <v>224</v>
      </c>
      <c r="M321" s="34">
        <f t="shared" si="14"/>
        <v>244547.36</v>
      </c>
      <c r="N321" s="17">
        <v>244547.36</v>
      </c>
      <c r="O321" s="17">
        <v>0</v>
      </c>
      <c r="P321" s="3">
        <v>0</v>
      </c>
    </row>
    <row r="322" spans="1:16" ht="24.95" hidden="1" customHeight="1">
      <c r="A322" s="21" t="str">
        <f t="shared" si="12"/>
        <v>1441|1440011|0|0|29979036000140|0|1459,41</v>
      </c>
      <c r="B322" s="21" t="str">
        <f t="shared" si="13"/>
        <v>1441|1440011|0|0|304</v>
      </c>
      <c r="C322" s="14">
        <v>1441</v>
      </c>
      <c r="D322" s="14">
        <v>1440011</v>
      </c>
      <c r="E322" s="14">
        <v>0</v>
      </c>
      <c r="F322" s="14">
        <v>0</v>
      </c>
      <c r="G322" s="14">
        <v>29979036000140</v>
      </c>
      <c r="H322" s="15" t="s">
        <v>602</v>
      </c>
      <c r="I322" s="14">
        <v>0</v>
      </c>
      <c r="J322" s="14" t="s">
        <v>484</v>
      </c>
      <c r="K322" s="16">
        <v>46042</v>
      </c>
      <c r="L322" s="14">
        <v>304</v>
      </c>
      <c r="M322" s="34">
        <f t="shared" si="14"/>
        <v>1459.41</v>
      </c>
      <c r="N322" s="17">
        <v>1459.41</v>
      </c>
      <c r="O322" s="17">
        <v>0</v>
      </c>
      <c r="P322" s="3">
        <v>0</v>
      </c>
    </row>
    <row r="323" spans="1:16" ht="24.95" hidden="1" customHeight="1">
      <c r="A323" s="21" t="str">
        <f t="shared" si="12"/>
        <v>1441|1440011|0|0|29979036000140|0|712,89</v>
      </c>
      <c r="B323" s="21" t="str">
        <f t="shared" si="13"/>
        <v>1441|1440011|0|0|307</v>
      </c>
      <c r="C323" s="14">
        <v>1441</v>
      </c>
      <c r="D323" s="14">
        <v>1440011</v>
      </c>
      <c r="E323" s="14">
        <v>0</v>
      </c>
      <c r="F323" s="14">
        <v>0</v>
      </c>
      <c r="G323" s="14">
        <v>29979036000140</v>
      </c>
      <c r="H323" s="15" t="s">
        <v>602</v>
      </c>
      <c r="I323" s="14">
        <v>0</v>
      </c>
      <c r="J323" s="14" t="s">
        <v>484</v>
      </c>
      <c r="K323" s="16">
        <v>46042</v>
      </c>
      <c r="L323" s="14">
        <v>307</v>
      </c>
      <c r="M323" s="34">
        <f t="shared" si="14"/>
        <v>712.89</v>
      </c>
      <c r="N323" s="17">
        <v>712.89</v>
      </c>
      <c r="O323" s="17">
        <v>0</v>
      </c>
      <c r="P323" s="3">
        <v>0</v>
      </c>
    </row>
    <row r="324" spans="1:16" ht="24.95" hidden="1" customHeight="1">
      <c r="A324" s="21" t="str">
        <f t="shared" si="12"/>
        <v>1441|1440011|0|0|29979036000140|0|1436,03</v>
      </c>
      <c r="B324" s="21" t="str">
        <f t="shared" si="13"/>
        <v>1441|1440011|0|0|15</v>
      </c>
      <c r="C324" s="14">
        <v>1441</v>
      </c>
      <c r="D324" s="14">
        <v>1440011</v>
      </c>
      <c r="E324" s="14">
        <v>0</v>
      </c>
      <c r="F324" s="14">
        <v>0</v>
      </c>
      <c r="G324" s="14">
        <v>29979036000140</v>
      </c>
      <c r="H324" s="15" t="s">
        <v>602</v>
      </c>
      <c r="I324" s="14">
        <v>0</v>
      </c>
      <c r="J324" s="14" t="s">
        <v>484</v>
      </c>
      <c r="K324" s="16">
        <v>46043</v>
      </c>
      <c r="L324" s="14">
        <v>15</v>
      </c>
      <c r="M324" s="34">
        <f t="shared" si="14"/>
        <v>1436.03</v>
      </c>
      <c r="N324" s="17">
        <v>1436.03</v>
      </c>
      <c r="O324" s="17">
        <v>0</v>
      </c>
      <c r="P324" s="3">
        <v>0</v>
      </c>
    </row>
    <row r="325" spans="1:16" ht="24.95" hidden="1" customHeight="1">
      <c r="A325" s="21" t="str">
        <f t="shared" ref="A325:A388" si="15">C325&amp;"|"&amp;D325&amp;"|"&amp;E325&amp;"|"&amp;F325&amp;"|"&amp;G325&amp;"|"&amp;I325&amp;"|"&amp;N325+O325-P325</f>
        <v>1441|1440011|0|0|29979036000140|0|137,15</v>
      </c>
      <c r="B325" s="21" t="str">
        <f t="shared" ref="B325:B388" si="16">C325&amp;"|"&amp;D325&amp;"|"&amp;E325&amp;"|"&amp;F325&amp;"|"&amp;L325</f>
        <v>1441|1440011|0|0|323</v>
      </c>
      <c r="C325" s="14">
        <v>1441</v>
      </c>
      <c r="D325" s="14">
        <v>1440011</v>
      </c>
      <c r="E325" s="14">
        <v>0</v>
      </c>
      <c r="F325" s="14">
        <v>0</v>
      </c>
      <c r="G325" s="14">
        <v>29979036000140</v>
      </c>
      <c r="H325" s="15" t="s">
        <v>602</v>
      </c>
      <c r="I325" s="14">
        <v>0</v>
      </c>
      <c r="J325" s="14" t="s">
        <v>484</v>
      </c>
      <c r="K325" s="16">
        <v>46043</v>
      </c>
      <c r="L325" s="14">
        <v>323</v>
      </c>
      <c r="M325" s="34">
        <f t="shared" si="14"/>
        <v>137.15</v>
      </c>
      <c r="N325" s="17">
        <v>137.15</v>
      </c>
      <c r="O325" s="17">
        <v>0</v>
      </c>
      <c r="P325" s="3">
        <v>0</v>
      </c>
    </row>
    <row r="326" spans="1:16" ht="24.95" hidden="1" customHeight="1">
      <c r="A326" s="21" t="str">
        <f t="shared" si="15"/>
        <v>1441|1440011|0|0|29979036000140|0|24532,79</v>
      </c>
      <c r="B326" s="21" t="str">
        <f t="shared" si="16"/>
        <v>1441|1440011|0|0|400</v>
      </c>
      <c r="C326" s="14">
        <v>1441</v>
      </c>
      <c r="D326" s="14">
        <v>1440011</v>
      </c>
      <c r="E326" s="14">
        <v>0</v>
      </c>
      <c r="F326" s="14">
        <v>0</v>
      </c>
      <c r="G326" s="14">
        <v>29979036000140</v>
      </c>
      <c r="H326" s="15" t="s">
        <v>602</v>
      </c>
      <c r="I326" s="14">
        <v>0</v>
      </c>
      <c r="J326" s="14" t="s">
        <v>484</v>
      </c>
      <c r="K326" s="16">
        <v>46045</v>
      </c>
      <c r="L326" s="14">
        <v>400</v>
      </c>
      <c r="M326" s="34">
        <f t="shared" ref="M326:M389" si="17">N326+O326</f>
        <v>24532.79</v>
      </c>
      <c r="N326" s="17">
        <v>24532.79</v>
      </c>
      <c r="O326" s="17">
        <v>0</v>
      </c>
      <c r="P326" s="3">
        <v>0</v>
      </c>
    </row>
    <row r="327" spans="1:16" ht="24.95" hidden="1" customHeight="1">
      <c r="A327" s="21" t="str">
        <f t="shared" si="15"/>
        <v>1441|1440011|0|0|29979036000140|0|188924,41</v>
      </c>
      <c r="B327" s="21" t="str">
        <f t="shared" si="16"/>
        <v>1441|1440011|0|0|505</v>
      </c>
      <c r="C327" s="14">
        <v>1441</v>
      </c>
      <c r="D327" s="14">
        <v>1440011</v>
      </c>
      <c r="E327" s="14">
        <v>0</v>
      </c>
      <c r="F327" s="14">
        <v>0</v>
      </c>
      <c r="G327" s="14">
        <v>29979036000140</v>
      </c>
      <c r="H327" s="15" t="s">
        <v>602</v>
      </c>
      <c r="I327" s="14">
        <v>0</v>
      </c>
      <c r="J327" s="14" t="s">
        <v>484</v>
      </c>
      <c r="K327" s="16">
        <v>46052</v>
      </c>
      <c r="L327" s="14">
        <v>505</v>
      </c>
      <c r="M327" s="34">
        <f t="shared" si="17"/>
        <v>188924.41</v>
      </c>
      <c r="N327" s="17">
        <v>188924.41</v>
      </c>
      <c r="O327" s="17">
        <v>0</v>
      </c>
      <c r="P327" s="3">
        <v>0</v>
      </c>
    </row>
    <row r="328" spans="1:16" ht="24.95" hidden="1" customHeight="1">
      <c r="A328" s="21" t="str">
        <f t="shared" si="15"/>
        <v>1441|1440011|0|0|29979036000140|0|658,73</v>
      </c>
      <c r="B328" s="21" t="str">
        <f t="shared" si="16"/>
        <v>1441|1440011|0|0|711</v>
      </c>
      <c r="C328" s="14">
        <v>1441</v>
      </c>
      <c r="D328" s="14">
        <v>1440011</v>
      </c>
      <c r="E328" s="14">
        <v>0</v>
      </c>
      <c r="F328" s="14">
        <v>0</v>
      </c>
      <c r="G328" s="14">
        <v>29979036000140</v>
      </c>
      <c r="H328" s="15" t="s">
        <v>602</v>
      </c>
      <c r="I328" s="14">
        <v>0</v>
      </c>
      <c r="J328" s="14" t="s">
        <v>484</v>
      </c>
      <c r="K328" s="16">
        <v>46062</v>
      </c>
      <c r="L328" s="14">
        <v>711</v>
      </c>
      <c r="M328" s="34">
        <f t="shared" si="17"/>
        <v>658.73</v>
      </c>
      <c r="N328" s="17">
        <v>658.73</v>
      </c>
      <c r="O328" s="17">
        <v>0</v>
      </c>
      <c r="P328" s="3">
        <v>0</v>
      </c>
    </row>
    <row r="329" spans="1:16" ht="24.95" hidden="1" customHeight="1">
      <c r="A329" s="21" t="str">
        <f t="shared" si="15"/>
        <v>1441|1440011|0|0|29979036000140|0|658,73</v>
      </c>
      <c r="B329" s="21" t="str">
        <f t="shared" si="16"/>
        <v>1441|1440011|0|0|714</v>
      </c>
      <c r="C329" s="14">
        <v>1441</v>
      </c>
      <c r="D329" s="14">
        <v>1440011</v>
      </c>
      <c r="E329" s="14">
        <v>0</v>
      </c>
      <c r="F329" s="14">
        <v>0</v>
      </c>
      <c r="G329" s="14">
        <v>29979036000140</v>
      </c>
      <c r="H329" s="15" t="s">
        <v>602</v>
      </c>
      <c r="I329" s="14">
        <v>0</v>
      </c>
      <c r="J329" s="14" t="s">
        <v>484</v>
      </c>
      <c r="K329" s="16">
        <v>46062</v>
      </c>
      <c r="L329" s="14">
        <v>714</v>
      </c>
      <c r="M329" s="34">
        <f t="shared" si="17"/>
        <v>658.73</v>
      </c>
      <c r="N329" s="17">
        <v>658.73</v>
      </c>
      <c r="O329" s="17">
        <v>0</v>
      </c>
      <c r="P329" s="3">
        <v>0</v>
      </c>
    </row>
    <row r="330" spans="1:16" ht="24.95" hidden="1" customHeight="1">
      <c r="A330" s="21" t="str">
        <f t="shared" si="15"/>
        <v>1441|1440011|0|0|50876159000142|0|833,95</v>
      </c>
      <c r="B330" s="21" t="str">
        <f t="shared" si="16"/>
        <v>1441|1440011|0|0|305</v>
      </c>
      <c r="C330" s="14">
        <v>1441</v>
      </c>
      <c r="D330" s="14">
        <v>1440011</v>
      </c>
      <c r="E330" s="14">
        <v>0</v>
      </c>
      <c r="F330" s="14">
        <v>0</v>
      </c>
      <c r="G330" s="14">
        <v>50876159000142</v>
      </c>
      <c r="H330" s="15" t="s">
        <v>483</v>
      </c>
      <c r="I330" s="14">
        <v>0</v>
      </c>
      <c r="J330" s="14" t="s">
        <v>484</v>
      </c>
      <c r="K330" s="16">
        <v>46042</v>
      </c>
      <c r="L330" s="14">
        <v>305</v>
      </c>
      <c r="M330" s="34">
        <f t="shared" si="17"/>
        <v>833.95</v>
      </c>
      <c r="N330" s="17">
        <v>833.95</v>
      </c>
      <c r="O330" s="17">
        <v>0</v>
      </c>
      <c r="P330" s="3">
        <v>0</v>
      </c>
    </row>
    <row r="331" spans="1:16" ht="24.95" hidden="1" customHeight="1">
      <c r="A331" s="21" t="str">
        <f t="shared" si="15"/>
        <v>1441|1440011|0|0|50876159000142|0|820,59</v>
      </c>
      <c r="B331" s="21" t="str">
        <f t="shared" si="16"/>
        <v>1441|1440011|0|0|16</v>
      </c>
      <c r="C331" s="14">
        <v>1441</v>
      </c>
      <c r="D331" s="14">
        <v>1440011</v>
      </c>
      <c r="E331" s="14">
        <v>0</v>
      </c>
      <c r="F331" s="14">
        <v>0</v>
      </c>
      <c r="G331" s="14">
        <v>50876159000142</v>
      </c>
      <c r="H331" s="15" t="s">
        <v>483</v>
      </c>
      <c r="I331" s="14">
        <v>0</v>
      </c>
      <c r="J331" s="14" t="s">
        <v>484</v>
      </c>
      <c r="K331" s="16">
        <v>46043</v>
      </c>
      <c r="L331" s="14">
        <v>16</v>
      </c>
      <c r="M331" s="34">
        <f t="shared" si="17"/>
        <v>820.59</v>
      </c>
      <c r="N331" s="17">
        <v>820.59</v>
      </c>
      <c r="O331" s="17">
        <v>0</v>
      </c>
      <c r="P331" s="3">
        <v>0</v>
      </c>
    </row>
    <row r="332" spans="1:16" ht="24.95" hidden="1" customHeight="1">
      <c r="A332" s="21" t="str">
        <f t="shared" si="15"/>
        <v>1441|1440011|0|0|50876159000142|0|0</v>
      </c>
      <c r="B332" s="21" t="str">
        <f t="shared" si="16"/>
        <v>1441|1440011|0|0|124</v>
      </c>
      <c r="C332" s="14">
        <v>1441</v>
      </c>
      <c r="D332" s="14">
        <v>1440011</v>
      </c>
      <c r="E332" s="14">
        <v>0</v>
      </c>
      <c r="F332" s="14">
        <v>0</v>
      </c>
      <c r="G332" s="14">
        <v>50876159000142</v>
      </c>
      <c r="H332" s="15" t="s">
        <v>483</v>
      </c>
      <c r="I332" s="14">
        <v>0</v>
      </c>
      <c r="J332" s="14" t="s">
        <v>484</v>
      </c>
      <c r="K332" s="16">
        <v>46051</v>
      </c>
      <c r="L332" s="14">
        <v>124</v>
      </c>
      <c r="M332" s="34">
        <f t="shared" si="17"/>
        <v>0</v>
      </c>
      <c r="N332" s="17">
        <v>0</v>
      </c>
      <c r="O332" s="17">
        <v>0</v>
      </c>
      <c r="P332" s="3">
        <v>0</v>
      </c>
    </row>
    <row r="333" spans="1:16" ht="24.95" hidden="1" customHeight="1">
      <c r="A333" s="21" t="str">
        <f t="shared" si="15"/>
        <v>1441|1440011|0|0|50876159000142|0|492,36</v>
      </c>
      <c r="B333" s="21" t="str">
        <f t="shared" si="16"/>
        <v>1441|1440011|0|0|186</v>
      </c>
      <c r="C333" s="14">
        <v>1441</v>
      </c>
      <c r="D333" s="14">
        <v>1440011</v>
      </c>
      <c r="E333" s="14">
        <v>0</v>
      </c>
      <c r="F333" s="14">
        <v>0</v>
      </c>
      <c r="G333" s="14">
        <v>50876159000142</v>
      </c>
      <c r="H333" s="15" t="s">
        <v>483</v>
      </c>
      <c r="I333" s="14">
        <v>0</v>
      </c>
      <c r="J333" s="14" t="s">
        <v>484</v>
      </c>
      <c r="K333" s="16">
        <v>46051</v>
      </c>
      <c r="L333" s="14">
        <v>186</v>
      </c>
      <c r="M333" s="34">
        <f t="shared" si="17"/>
        <v>492.36</v>
      </c>
      <c r="N333" s="17">
        <v>492.36</v>
      </c>
      <c r="O333" s="17">
        <v>0</v>
      </c>
      <c r="P333" s="3">
        <v>0</v>
      </c>
    </row>
    <row r="334" spans="1:16" ht="24.95" customHeight="1">
      <c r="A334" s="21" t="str">
        <f t="shared" si="15"/>
        <v>1441|1440011|0|0|73357469000156|0|486,55</v>
      </c>
      <c r="B334" s="21" t="str">
        <f t="shared" si="16"/>
        <v>1441|1440011|0|0|184</v>
      </c>
      <c r="C334" s="14">
        <v>1441</v>
      </c>
      <c r="D334" s="14">
        <v>1440011</v>
      </c>
      <c r="E334" s="14">
        <v>0</v>
      </c>
      <c r="F334" s="14">
        <v>0</v>
      </c>
      <c r="G334" s="14">
        <v>73357469000156</v>
      </c>
      <c r="H334" s="15" t="s">
        <v>603</v>
      </c>
      <c r="I334" s="14">
        <v>0</v>
      </c>
      <c r="J334" s="14" t="s">
        <v>484</v>
      </c>
      <c r="K334" s="16">
        <v>46051</v>
      </c>
      <c r="L334" s="14">
        <v>184</v>
      </c>
      <c r="M334" s="34">
        <f t="shared" si="17"/>
        <v>486.55</v>
      </c>
      <c r="N334" s="17">
        <v>486.55</v>
      </c>
      <c r="O334" s="17">
        <v>0</v>
      </c>
      <c r="P334" s="3">
        <v>0</v>
      </c>
    </row>
    <row r="335" spans="1:16" ht="24.95" hidden="1" customHeight="1">
      <c r="A335" s="21" t="str">
        <f t="shared" si="15"/>
        <v>1441|1440011|2|2025|17281106000103|3913|276,36</v>
      </c>
      <c r="B335" s="21" t="str">
        <f t="shared" si="16"/>
        <v>1441|1440011|2|2025|214</v>
      </c>
      <c r="C335" s="14">
        <v>1441</v>
      </c>
      <c r="D335" s="14">
        <v>1440011</v>
      </c>
      <c r="E335" s="14">
        <v>2</v>
      </c>
      <c r="F335" s="14">
        <v>2025</v>
      </c>
      <c r="G335" s="14">
        <v>17281106000103</v>
      </c>
      <c r="H335" s="15" t="s">
        <v>604</v>
      </c>
      <c r="I335" s="14">
        <v>3913</v>
      </c>
      <c r="J335" s="14" t="s">
        <v>485</v>
      </c>
      <c r="K335" s="16">
        <v>46038</v>
      </c>
      <c r="L335" s="14">
        <v>214</v>
      </c>
      <c r="M335" s="34">
        <f t="shared" si="17"/>
        <v>276.35999999999996</v>
      </c>
      <c r="N335" s="17">
        <v>263.08999999999997</v>
      </c>
      <c r="O335" s="17">
        <v>13.27</v>
      </c>
      <c r="P335" s="3">
        <v>0</v>
      </c>
    </row>
    <row r="336" spans="1:16" ht="24.95" hidden="1" customHeight="1">
      <c r="A336" s="21" t="str">
        <f t="shared" si="15"/>
        <v>1441|1440011|2|2025|17281106000103|3913|400,9</v>
      </c>
      <c r="B336" s="21" t="str">
        <f t="shared" si="16"/>
        <v>1441|1440011|2|2025|215</v>
      </c>
      <c r="C336" s="14">
        <v>1441</v>
      </c>
      <c r="D336" s="14">
        <v>1440011</v>
      </c>
      <c r="E336" s="14">
        <v>2</v>
      </c>
      <c r="F336" s="14">
        <v>2025</v>
      </c>
      <c r="G336" s="14">
        <v>17281106000103</v>
      </c>
      <c r="H336" s="15" t="s">
        <v>604</v>
      </c>
      <c r="I336" s="14">
        <v>3913</v>
      </c>
      <c r="J336" s="14" t="s">
        <v>485</v>
      </c>
      <c r="K336" s="16">
        <v>46038</v>
      </c>
      <c r="L336" s="14">
        <v>215</v>
      </c>
      <c r="M336" s="34">
        <f t="shared" si="17"/>
        <v>400.90000000000003</v>
      </c>
      <c r="N336" s="17">
        <v>381.66</v>
      </c>
      <c r="O336" s="17">
        <v>19.239999999999998</v>
      </c>
      <c r="P336" s="3">
        <v>0</v>
      </c>
    </row>
    <row r="337" spans="1:16" ht="24.95" hidden="1" customHeight="1">
      <c r="A337" s="21" t="str">
        <f t="shared" si="15"/>
        <v>1441|1440011|2|2025|17281106000103|3913|133,39</v>
      </c>
      <c r="B337" s="21" t="str">
        <f t="shared" si="16"/>
        <v>1441|1440011|2|2025|216</v>
      </c>
      <c r="C337" s="14">
        <v>1441</v>
      </c>
      <c r="D337" s="14">
        <v>1440011</v>
      </c>
      <c r="E337" s="14">
        <v>2</v>
      </c>
      <c r="F337" s="14">
        <v>2025</v>
      </c>
      <c r="G337" s="14">
        <v>17281106000103</v>
      </c>
      <c r="H337" s="15" t="s">
        <v>604</v>
      </c>
      <c r="I337" s="14">
        <v>3913</v>
      </c>
      <c r="J337" s="14" t="s">
        <v>485</v>
      </c>
      <c r="K337" s="16">
        <v>46038</v>
      </c>
      <c r="L337" s="14">
        <v>216</v>
      </c>
      <c r="M337" s="34">
        <f t="shared" si="17"/>
        <v>133.38999999999999</v>
      </c>
      <c r="N337" s="17">
        <v>126.99</v>
      </c>
      <c r="O337" s="17">
        <v>6.4</v>
      </c>
      <c r="P337" s="3">
        <v>0</v>
      </c>
    </row>
    <row r="338" spans="1:16" ht="24.95" hidden="1" customHeight="1">
      <c r="A338" s="21" t="str">
        <f t="shared" si="15"/>
        <v>1441|1440011|2|2025|17281106000103|3913|61,95</v>
      </c>
      <c r="B338" s="21" t="str">
        <f t="shared" si="16"/>
        <v>1441|1440011|2|2025|217</v>
      </c>
      <c r="C338" s="14">
        <v>1441</v>
      </c>
      <c r="D338" s="14">
        <v>1440011</v>
      </c>
      <c r="E338" s="14">
        <v>2</v>
      </c>
      <c r="F338" s="14">
        <v>2025</v>
      </c>
      <c r="G338" s="14">
        <v>17281106000103</v>
      </c>
      <c r="H338" s="15" t="s">
        <v>604</v>
      </c>
      <c r="I338" s="14">
        <v>3913</v>
      </c>
      <c r="J338" s="14" t="s">
        <v>485</v>
      </c>
      <c r="K338" s="16">
        <v>46038</v>
      </c>
      <c r="L338" s="14">
        <v>217</v>
      </c>
      <c r="M338" s="34">
        <f t="shared" si="17"/>
        <v>61.949999999999996</v>
      </c>
      <c r="N338" s="17">
        <v>58.98</v>
      </c>
      <c r="O338" s="17">
        <v>2.97</v>
      </c>
      <c r="P338" s="3">
        <v>0</v>
      </c>
    </row>
    <row r="339" spans="1:16" ht="24.95" hidden="1" customHeight="1">
      <c r="A339" s="21" t="str">
        <f t="shared" si="15"/>
        <v>1441|1440011|2|2025|17281106000103|3913|6562,53</v>
      </c>
      <c r="B339" s="21" t="str">
        <f t="shared" si="16"/>
        <v>1441|1440011|2|2025|219</v>
      </c>
      <c r="C339" s="14">
        <v>1441</v>
      </c>
      <c r="D339" s="14">
        <v>1440011</v>
      </c>
      <c r="E339" s="14">
        <v>2</v>
      </c>
      <c r="F339" s="14">
        <v>2025</v>
      </c>
      <c r="G339" s="14">
        <v>17281106000103</v>
      </c>
      <c r="H339" s="15" t="s">
        <v>604</v>
      </c>
      <c r="I339" s="14">
        <v>3913</v>
      </c>
      <c r="J339" s="14" t="s">
        <v>485</v>
      </c>
      <c r="K339" s="16">
        <v>46038</v>
      </c>
      <c r="L339" s="14">
        <v>219</v>
      </c>
      <c r="M339" s="34">
        <f t="shared" si="17"/>
        <v>6562.53</v>
      </c>
      <c r="N339" s="17">
        <v>6247.53</v>
      </c>
      <c r="O339" s="17">
        <v>315</v>
      </c>
      <c r="P339" s="3">
        <v>0</v>
      </c>
    </row>
    <row r="340" spans="1:16" ht="24.95" hidden="1" customHeight="1">
      <c r="A340" s="21" t="str">
        <f t="shared" si="15"/>
        <v>1441|1440011|2|2025|17281106000103|3913|70,8</v>
      </c>
      <c r="B340" s="21" t="str">
        <f t="shared" si="16"/>
        <v>1441|1440011|2|2025|221</v>
      </c>
      <c r="C340" s="14">
        <v>1441</v>
      </c>
      <c r="D340" s="14">
        <v>1440011</v>
      </c>
      <c r="E340" s="14">
        <v>2</v>
      </c>
      <c r="F340" s="14">
        <v>2025</v>
      </c>
      <c r="G340" s="14">
        <v>17281106000103</v>
      </c>
      <c r="H340" s="15" t="s">
        <v>604</v>
      </c>
      <c r="I340" s="14">
        <v>3913</v>
      </c>
      <c r="J340" s="14" t="s">
        <v>485</v>
      </c>
      <c r="K340" s="16">
        <v>46038</v>
      </c>
      <c r="L340" s="14">
        <v>221</v>
      </c>
      <c r="M340" s="34">
        <f t="shared" si="17"/>
        <v>70.800000000000011</v>
      </c>
      <c r="N340" s="17">
        <v>67.400000000000006</v>
      </c>
      <c r="O340" s="17">
        <v>3.4</v>
      </c>
      <c r="P340" s="3">
        <v>0</v>
      </c>
    </row>
    <row r="341" spans="1:16" ht="24.95" hidden="1" customHeight="1">
      <c r="A341" s="21" t="str">
        <f t="shared" si="15"/>
        <v>1441|1440011|2|2025|17281106000103|3913|79,14</v>
      </c>
      <c r="B341" s="21" t="str">
        <f t="shared" si="16"/>
        <v>1441|1440011|2|2025|222</v>
      </c>
      <c r="C341" s="14">
        <v>1441</v>
      </c>
      <c r="D341" s="14">
        <v>1440011</v>
      </c>
      <c r="E341" s="14">
        <v>2</v>
      </c>
      <c r="F341" s="14">
        <v>2025</v>
      </c>
      <c r="G341" s="14">
        <v>17281106000103</v>
      </c>
      <c r="H341" s="15" t="s">
        <v>604</v>
      </c>
      <c r="I341" s="14">
        <v>3913</v>
      </c>
      <c r="J341" s="14" t="s">
        <v>485</v>
      </c>
      <c r="K341" s="16">
        <v>46038</v>
      </c>
      <c r="L341" s="14">
        <v>222</v>
      </c>
      <c r="M341" s="34">
        <f t="shared" si="17"/>
        <v>79.14</v>
      </c>
      <c r="N341" s="17">
        <v>75.34</v>
      </c>
      <c r="O341" s="17">
        <v>3.8</v>
      </c>
      <c r="P341" s="3">
        <v>0</v>
      </c>
    </row>
    <row r="342" spans="1:16" ht="24.95" hidden="1" customHeight="1">
      <c r="A342" s="21" t="str">
        <f t="shared" si="15"/>
        <v>1441|1440011|2|2025|17281106000103|3913|70,8</v>
      </c>
      <c r="B342" s="21" t="str">
        <f t="shared" si="16"/>
        <v>1441|1440011|2|2025|223</v>
      </c>
      <c r="C342" s="14">
        <v>1441</v>
      </c>
      <c r="D342" s="14">
        <v>1440011</v>
      </c>
      <c r="E342" s="14">
        <v>2</v>
      </c>
      <c r="F342" s="14">
        <v>2025</v>
      </c>
      <c r="G342" s="14">
        <v>17281106000103</v>
      </c>
      <c r="H342" s="15" t="s">
        <v>604</v>
      </c>
      <c r="I342" s="14">
        <v>3913</v>
      </c>
      <c r="J342" s="14" t="s">
        <v>485</v>
      </c>
      <c r="K342" s="16">
        <v>46038</v>
      </c>
      <c r="L342" s="14">
        <v>223</v>
      </c>
      <c r="M342" s="34">
        <f t="shared" si="17"/>
        <v>70.800000000000011</v>
      </c>
      <c r="N342" s="17">
        <v>67.400000000000006</v>
      </c>
      <c r="O342" s="17">
        <v>3.4</v>
      </c>
      <c r="P342" s="3">
        <v>0</v>
      </c>
    </row>
    <row r="343" spans="1:16" ht="24.95" hidden="1" customHeight="1">
      <c r="A343" s="21" t="str">
        <f t="shared" si="15"/>
        <v>1441|1440011|2|2025|17281106000103|3913|308,52</v>
      </c>
      <c r="B343" s="21" t="str">
        <f t="shared" si="16"/>
        <v>1441|1440011|2|2025|225</v>
      </c>
      <c r="C343" s="14">
        <v>1441</v>
      </c>
      <c r="D343" s="14">
        <v>1440011</v>
      </c>
      <c r="E343" s="14">
        <v>2</v>
      </c>
      <c r="F343" s="14">
        <v>2025</v>
      </c>
      <c r="G343" s="14">
        <v>17281106000103</v>
      </c>
      <c r="H343" s="15" t="s">
        <v>604</v>
      </c>
      <c r="I343" s="14">
        <v>3913</v>
      </c>
      <c r="J343" s="14" t="s">
        <v>485</v>
      </c>
      <c r="K343" s="16">
        <v>46038</v>
      </c>
      <c r="L343" s="14">
        <v>225</v>
      </c>
      <c r="M343" s="34">
        <f t="shared" si="17"/>
        <v>308.52</v>
      </c>
      <c r="N343" s="17">
        <v>293.70999999999998</v>
      </c>
      <c r="O343" s="17">
        <v>14.81</v>
      </c>
      <c r="P343" s="3">
        <v>0</v>
      </c>
    </row>
    <row r="344" spans="1:16" ht="24.95" hidden="1" customHeight="1">
      <c r="A344" s="21" t="str">
        <f t="shared" si="15"/>
        <v>1441|1440011|2|2025|17281106000103|3913|1986,49</v>
      </c>
      <c r="B344" s="21" t="str">
        <f t="shared" si="16"/>
        <v>1441|1440011|2|2025|227</v>
      </c>
      <c r="C344" s="14">
        <v>1441</v>
      </c>
      <c r="D344" s="14">
        <v>1440011</v>
      </c>
      <c r="E344" s="14">
        <v>2</v>
      </c>
      <c r="F344" s="14">
        <v>2025</v>
      </c>
      <c r="G344" s="14">
        <v>17281106000103</v>
      </c>
      <c r="H344" s="15" t="s">
        <v>604</v>
      </c>
      <c r="I344" s="14">
        <v>3913</v>
      </c>
      <c r="J344" s="14" t="s">
        <v>485</v>
      </c>
      <c r="K344" s="16">
        <v>46038</v>
      </c>
      <c r="L344" s="14">
        <v>227</v>
      </c>
      <c r="M344" s="34">
        <f t="shared" si="17"/>
        <v>1986.49</v>
      </c>
      <c r="N344" s="17">
        <v>1891.14</v>
      </c>
      <c r="O344" s="17">
        <v>95.35</v>
      </c>
      <c r="P344" s="3">
        <v>0</v>
      </c>
    </row>
    <row r="345" spans="1:16" ht="24.95" hidden="1" customHeight="1">
      <c r="A345" s="21" t="str">
        <f t="shared" si="15"/>
        <v>1441|1440011|2|2025|17281106000103|3913|35,9</v>
      </c>
      <c r="B345" s="21" t="str">
        <f t="shared" si="16"/>
        <v>1441|1440011|2|2025|229</v>
      </c>
      <c r="C345" s="14">
        <v>1441</v>
      </c>
      <c r="D345" s="14">
        <v>1440011</v>
      </c>
      <c r="E345" s="14">
        <v>2</v>
      </c>
      <c r="F345" s="14">
        <v>2025</v>
      </c>
      <c r="G345" s="14">
        <v>17281106000103</v>
      </c>
      <c r="H345" s="15" t="s">
        <v>604</v>
      </c>
      <c r="I345" s="14">
        <v>3913</v>
      </c>
      <c r="J345" s="14" t="s">
        <v>485</v>
      </c>
      <c r="K345" s="16">
        <v>46038</v>
      </c>
      <c r="L345" s="14">
        <v>229</v>
      </c>
      <c r="M345" s="34">
        <f t="shared" si="17"/>
        <v>35.9</v>
      </c>
      <c r="N345" s="17">
        <v>34.18</v>
      </c>
      <c r="O345" s="17">
        <v>1.72</v>
      </c>
      <c r="P345" s="3">
        <v>0</v>
      </c>
    </row>
    <row r="346" spans="1:16" ht="24.95" hidden="1" customHeight="1">
      <c r="A346" s="21" t="str">
        <f t="shared" si="15"/>
        <v>1441|1440011|2|2025|17281106000103|3913|50,3</v>
      </c>
      <c r="B346" s="21" t="str">
        <f t="shared" si="16"/>
        <v>1441|1440011|2|2025|230</v>
      </c>
      <c r="C346" s="14">
        <v>1441</v>
      </c>
      <c r="D346" s="14">
        <v>1440011</v>
      </c>
      <c r="E346" s="14">
        <v>2</v>
      </c>
      <c r="F346" s="14">
        <v>2025</v>
      </c>
      <c r="G346" s="14">
        <v>17281106000103</v>
      </c>
      <c r="H346" s="15" t="s">
        <v>604</v>
      </c>
      <c r="I346" s="14">
        <v>3913</v>
      </c>
      <c r="J346" s="14" t="s">
        <v>485</v>
      </c>
      <c r="K346" s="16">
        <v>46038</v>
      </c>
      <c r="L346" s="14">
        <v>230</v>
      </c>
      <c r="M346" s="34">
        <f t="shared" si="17"/>
        <v>50.3</v>
      </c>
      <c r="N346" s="17">
        <v>47.89</v>
      </c>
      <c r="O346" s="17">
        <v>2.41</v>
      </c>
      <c r="P346" s="3">
        <v>0</v>
      </c>
    </row>
    <row r="347" spans="1:16" ht="24.95" hidden="1" customHeight="1">
      <c r="A347" s="21" t="str">
        <f t="shared" si="15"/>
        <v>1441|1440011|2|2025|17281106000103|3913|54,12</v>
      </c>
      <c r="B347" s="21" t="str">
        <f t="shared" si="16"/>
        <v>1441|1440011|2|2025|231</v>
      </c>
      <c r="C347" s="14">
        <v>1441</v>
      </c>
      <c r="D347" s="14">
        <v>1440011</v>
      </c>
      <c r="E347" s="14">
        <v>2</v>
      </c>
      <c r="F347" s="14">
        <v>2025</v>
      </c>
      <c r="G347" s="14">
        <v>17281106000103</v>
      </c>
      <c r="H347" s="15" t="s">
        <v>604</v>
      </c>
      <c r="I347" s="14">
        <v>3913</v>
      </c>
      <c r="J347" s="14" t="s">
        <v>485</v>
      </c>
      <c r="K347" s="16">
        <v>46038</v>
      </c>
      <c r="L347" s="14">
        <v>231</v>
      </c>
      <c r="M347" s="34">
        <f t="shared" si="17"/>
        <v>54.120000000000005</v>
      </c>
      <c r="N347" s="17">
        <v>51.52</v>
      </c>
      <c r="O347" s="17">
        <v>2.6</v>
      </c>
      <c r="P347" s="3">
        <v>0</v>
      </c>
    </row>
    <row r="348" spans="1:16" ht="24.95" hidden="1" customHeight="1">
      <c r="A348" s="21" t="str">
        <f t="shared" si="15"/>
        <v>1441|1440011|2|2025|17281106000103|3913|40,7</v>
      </c>
      <c r="B348" s="21" t="str">
        <f t="shared" si="16"/>
        <v>1441|1440011|2|2025|232</v>
      </c>
      <c r="C348" s="14">
        <v>1441</v>
      </c>
      <c r="D348" s="14">
        <v>1440011</v>
      </c>
      <c r="E348" s="14">
        <v>2</v>
      </c>
      <c r="F348" s="14">
        <v>2025</v>
      </c>
      <c r="G348" s="14">
        <v>17281106000103</v>
      </c>
      <c r="H348" s="15" t="s">
        <v>604</v>
      </c>
      <c r="I348" s="14">
        <v>3913</v>
      </c>
      <c r="J348" s="14" t="s">
        <v>485</v>
      </c>
      <c r="K348" s="16">
        <v>46038</v>
      </c>
      <c r="L348" s="14">
        <v>232</v>
      </c>
      <c r="M348" s="34">
        <f t="shared" si="17"/>
        <v>40.700000000000003</v>
      </c>
      <c r="N348" s="17">
        <v>38.75</v>
      </c>
      <c r="O348" s="17">
        <v>1.95</v>
      </c>
      <c r="P348" s="3">
        <v>0</v>
      </c>
    </row>
    <row r="349" spans="1:16" ht="24.95" hidden="1" customHeight="1">
      <c r="A349" s="21" t="str">
        <f t="shared" si="15"/>
        <v>1441|1440011|2|2025|17281106000103|3913|41,67</v>
      </c>
      <c r="B349" s="21" t="str">
        <f t="shared" si="16"/>
        <v>1441|1440011|2|2025|233</v>
      </c>
      <c r="C349" s="14">
        <v>1441</v>
      </c>
      <c r="D349" s="14">
        <v>1440011</v>
      </c>
      <c r="E349" s="14">
        <v>2</v>
      </c>
      <c r="F349" s="14">
        <v>2025</v>
      </c>
      <c r="G349" s="14">
        <v>17281106000103</v>
      </c>
      <c r="H349" s="15" t="s">
        <v>604</v>
      </c>
      <c r="I349" s="14">
        <v>3913</v>
      </c>
      <c r="J349" s="14" t="s">
        <v>485</v>
      </c>
      <c r="K349" s="16">
        <v>46038</v>
      </c>
      <c r="L349" s="14">
        <v>233</v>
      </c>
      <c r="M349" s="34">
        <f t="shared" si="17"/>
        <v>41.67</v>
      </c>
      <c r="N349" s="17">
        <v>39.67</v>
      </c>
      <c r="O349" s="17">
        <v>2</v>
      </c>
      <c r="P349" s="3">
        <v>0</v>
      </c>
    </row>
    <row r="350" spans="1:16" ht="24.95" hidden="1" customHeight="1">
      <c r="A350" s="21" t="str">
        <f t="shared" si="15"/>
        <v>1441|1440011|2|2025|17281106000103|3913|87,48</v>
      </c>
      <c r="B350" s="21" t="str">
        <f t="shared" si="16"/>
        <v>1441|1440011|2|2025|234</v>
      </c>
      <c r="C350" s="14">
        <v>1441</v>
      </c>
      <c r="D350" s="14">
        <v>1440011</v>
      </c>
      <c r="E350" s="14">
        <v>2</v>
      </c>
      <c r="F350" s="14">
        <v>2025</v>
      </c>
      <c r="G350" s="14">
        <v>17281106000103</v>
      </c>
      <c r="H350" s="15" t="s">
        <v>604</v>
      </c>
      <c r="I350" s="14">
        <v>3913</v>
      </c>
      <c r="J350" s="14" t="s">
        <v>485</v>
      </c>
      <c r="K350" s="16">
        <v>46038</v>
      </c>
      <c r="L350" s="14">
        <v>234</v>
      </c>
      <c r="M350" s="34">
        <f t="shared" si="17"/>
        <v>87.48</v>
      </c>
      <c r="N350" s="17">
        <v>83.28</v>
      </c>
      <c r="O350" s="17">
        <v>4.2</v>
      </c>
      <c r="P350" s="3">
        <v>0</v>
      </c>
    </row>
    <row r="351" spans="1:16" ht="24.95" hidden="1" customHeight="1">
      <c r="A351" s="21" t="str">
        <f t="shared" si="15"/>
        <v>1441|1440011|2|2025|17281106000103|3913|55,59</v>
      </c>
      <c r="B351" s="21" t="str">
        <f t="shared" si="16"/>
        <v>1441|1440011|2|2025|235</v>
      </c>
      <c r="C351" s="14">
        <v>1441</v>
      </c>
      <c r="D351" s="14">
        <v>1440011</v>
      </c>
      <c r="E351" s="14">
        <v>2</v>
      </c>
      <c r="F351" s="14">
        <v>2025</v>
      </c>
      <c r="G351" s="14">
        <v>17281106000103</v>
      </c>
      <c r="H351" s="15" t="s">
        <v>604</v>
      </c>
      <c r="I351" s="14">
        <v>3913</v>
      </c>
      <c r="J351" s="14" t="s">
        <v>485</v>
      </c>
      <c r="K351" s="16">
        <v>46038</v>
      </c>
      <c r="L351" s="14">
        <v>235</v>
      </c>
      <c r="M351" s="34">
        <f t="shared" si="17"/>
        <v>55.59</v>
      </c>
      <c r="N351" s="17">
        <v>52.92</v>
      </c>
      <c r="O351" s="17">
        <v>2.67</v>
      </c>
      <c r="P351" s="3">
        <v>0</v>
      </c>
    </row>
    <row r="352" spans="1:16" ht="24.95" hidden="1" customHeight="1">
      <c r="A352" s="21" t="str">
        <f t="shared" si="15"/>
        <v>1441|1440011|2|2025|17281106000103|3913|208,97</v>
      </c>
      <c r="B352" s="21" t="str">
        <f t="shared" si="16"/>
        <v>1441|1440011|2|2025|236</v>
      </c>
      <c r="C352" s="14">
        <v>1441</v>
      </c>
      <c r="D352" s="14">
        <v>1440011</v>
      </c>
      <c r="E352" s="14">
        <v>2</v>
      </c>
      <c r="F352" s="14">
        <v>2025</v>
      </c>
      <c r="G352" s="14">
        <v>17281106000103</v>
      </c>
      <c r="H352" s="15" t="s">
        <v>604</v>
      </c>
      <c r="I352" s="14">
        <v>3913</v>
      </c>
      <c r="J352" s="14" t="s">
        <v>485</v>
      </c>
      <c r="K352" s="16">
        <v>46038</v>
      </c>
      <c r="L352" s="14">
        <v>236</v>
      </c>
      <c r="M352" s="34">
        <f t="shared" si="17"/>
        <v>208.97</v>
      </c>
      <c r="N352" s="17">
        <v>198.94</v>
      </c>
      <c r="O352" s="17">
        <v>10.029999999999999</v>
      </c>
      <c r="P352" s="3">
        <v>0</v>
      </c>
    </row>
    <row r="353" spans="1:16" ht="24.95" hidden="1" customHeight="1">
      <c r="A353" s="21" t="str">
        <f t="shared" si="15"/>
        <v>1441|1440011|2|2025|17281106000103|3913|133,39</v>
      </c>
      <c r="B353" s="21" t="str">
        <f t="shared" si="16"/>
        <v>1441|1440011|2|2025|237</v>
      </c>
      <c r="C353" s="14">
        <v>1441</v>
      </c>
      <c r="D353" s="14">
        <v>1440011</v>
      </c>
      <c r="E353" s="14">
        <v>2</v>
      </c>
      <c r="F353" s="14">
        <v>2025</v>
      </c>
      <c r="G353" s="14">
        <v>17281106000103</v>
      </c>
      <c r="H353" s="15" t="s">
        <v>604</v>
      </c>
      <c r="I353" s="14">
        <v>3913</v>
      </c>
      <c r="J353" s="14" t="s">
        <v>485</v>
      </c>
      <c r="K353" s="16">
        <v>46038</v>
      </c>
      <c r="L353" s="14">
        <v>237</v>
      </c>
      <c r="M353" s="34">
        <f t="shared" si="17"/>
        <v>133.38999999999999</v>
      </c>
      <c r="N353" s="17">
        <v>126.99</v>
      </c>
      <c r="O353" s="17">
        <v>6.4</v>
      </c>
      <c r="P353" s="3">
        <v>0</v>
      </c>
    </row>
    <row r="354" spans="1:16" ht="24.95" hidden="1" customHeight="1">
      <c r="A354" s="21" t="str">
        <f t="shared" si="15"/>
        <v>1441|1440011|2|2025|17281106000103|3913|62,46</v>
      </c>
      <c r="B354" s="21" t="str">
        <f t="shared" si="16"/>
        <v>1441|1440011|2|2025|238</v>
      </c>
      <c r="C354" s="14">
        <v>1441</v>
      </c>
      <c r="D354" s="14">
        <v>1440011</v>
      </c>
      <c r="E354" s="14">
        <v>2</v>
      </c>
      <c r="F354" s="14">
        <v>2025</v>
      </c>
      <c r="G354" s="14">
        <v>17281106000103</v>
      </c>
      <c r="H354" s="15" t="s">
        <v>604</v>
      </c>
      <c r="I354" s="14">
        <v>3913</v>
      </c>
      <c r="J354" s="14" t="s">
        <v>485</v>
      </c>
      <c r="K354" s="16">
        <v>46038</v>
      </c>
      <c r="L354" s="14">
        <v>238</v>
      </c>
      <c r="M354" s="34">
        <f t="shared" si="17"/>
        <v>62.46</v>
      </c>
      <c r="N354" s="17">
        <v>59.46</v>
      </c>
      <c r="O354" s="17">
        <v>3</v>
      </c>
      <c r="P354" s="3">
        <v>0</v>
      </c>
    </row>
    <row r="355" spans="1:16" ht="24.95" hidden="1" customHeight="1">
      <c r="A355" s="21" t="str">
        <f t="shared" si="15"/>
        <v>1441|1440011|2|2025|17281106000103|3913|259,51</v>
      </c>
      <c r="B355" s="21" t="str">
        <f t="shared" si="16"/>
        <v>1441|1440011|2|2025|239</v>
      </c>
      <c r="C355" s="14">
        <v>1441</v>
      </c>
      <c r="D355" s="14">
        <v>1440011</v>
      </c>
      <c r="E355" s="14">
        <v>2</v>
      </c>
      <c r="F355" s="14">
        <v>2025</v>
      </c>
      <c r="G355" s="14">
        <v>17281106000103</v>
      </c>
      <c r="H355" s="15" t="s">
        <v>604</v>
      </c>
      <c r="I355" s="14">
        <v>3913</v>
      </c>
      <c r="J355" s="14" t="s">
        <v>485</v>
      </c>
      <c r="K355" s="16">
        <v>46038</v>
      </c>
      <c r="L355" s="14">
        <v>239</v>
      </c>
      <c r="M355" s="34">
        <f t="shared" si="17"/>
        <v>259.51</v>
      </c>
      <c r="N355" s="17">
        <v>247.05</v>
      </c>
      <c r="O355" s="17">
        <v>12.46</v>
      </c>
      <c r="P355" s="3">
        <v>0</v>
      </c>
    </row>
    <row r="356" spans="1:16" ht="24.95" hidden="1" customHeight="1">
      <c r="A356" s="21" t="str">
        <f t="shared" si="15"/>
        <v>1441|1440011|2|2025|17281106000103|3913|31,1</v>
      </c>
      <c r="B356" s="21" t="str">
        <f t="shared" si="16"/>
        <v>1441|1440011|2|2025|240</v>
      </c>
      <c r="C356" s="14">
        <v>1441</v>
      </c>
      <c r="D356" s="14">
        <v>1440011</v>
      </c>
      <c r="E356" s="14">
        <v>2</v>
      </c>
      <c r="F356" s="14">
        <v>2025</v>
      </c>
      <c r="G356" s="14">
        <v>17281106000103</v>
      </c>
      <c r="H356" s="15" t="s">
        <v>604</v>
      </c>
      <c r="I356" s="14">
        <v>3913</v>
      </c>
      <c r="J356" s="14" t="s">
        <v>485</v>
      </c>
      <c r="K356" s="16">
        <v>46038</v>
      </c>
      <c r="L356" s="14">
        <v>240</v>
      </c>
      <c r="M356" s="34">
        <f t="shared" si="17"/>
        <v>31.099999999999998</v>
      </c>
      <c r="N356" s="17">
        <v>29.61</v>
      </c>
      <c r="O356" s="17">
        <v>1.49</v>
      </c>
      <c r="P356" s="3">
        <v>0</v>
      </c>
    </row>
    <row r="357" spans="1:16" ht="24.95" hidden="1" customHeight="1">
      <c r="A357" s="21" t="str">
        <f t="shared" si="15"/>
        <v>1441|1440011|2|2025|17281106000103|3913|175,28</v>
      </c>
      <c r="B357" s="21" t="str">
        <f t="shared" si="16"/>
        <v>1441|1440011|2|2025|241</v>
      </c>
      <c r="C357" s="14">
        <v>1441</v>
      </c>
      <c r="D357" s="14">
        <v>1440011</v>
      </c>
      <c r="E357" s="14">
        <v>2</v>
      </c>
      <c r="F357" s="14">
        <v>2025</v>
      </c>
      <c r="G357" s="14">
        <v>17281106000103</v>
      </c>
      <c r="H357" s="15" t="s">
        <v>604</v>
      </c>
      <c r="I357" s="14">
        <v>3913</v>
      </c>
      <c r="J357" s="14" t="s">
        <v>485</v>
      </c>
      <c r="K357" s="16">
        <v>46038</v>
      </c>
      <c r="L357" s="14">
        <v>241</v>
      </c>
      <c r="M357" s="34">
        <f t="shared" si="17"/>
        <v>175.28</v>
      </c>
      <c r="N357" s="17">
        <v>166.87</v>
      </c>
      <c r="O357" s="17">
        <v>8.41</v>
      </c>
      <c r="P357" s="3">
        <v>0</v>
      </c>
    </row>
    <row r="358" spans="1:16" ht="24.95" hidden="1" customHeight="1">
      <c r="A358" s="21" t="str">
        <f t="shared" si="15"/>
        <v>1441|1440011|2|2025|17281106000103|3913|86,94</v>
      </c>
      <c r="B358" s="21" t="str">
        <f t="shared" si="16"/>
        <v>1441|1440011|2|2025|242</v>
      </c>
      <c r="C358" s="14">
        <v>1441</v>
      </c>
      <c r="D358" s="14">
        <v>1440011</v>
      </c>
      <c r="E358" s="14">
        <v>2</v>
      </c>
      <c r="F358" s="14">
        <v>2025</v>
      </c>
      <c r="G358" s="14">
        <v>17281106000103</v>
      </c>
      <c r="H358" s="15" t="s">
        <v>604</v>
      </c>
      <c r="I358" s="14">
        <v>3913</v>
      </c>
      <c r="J358" s="14" t="s">
        <v>485</v>
      </c>
      <c r="K358" s="16">
        <v>46038</v>
      </c>
      <c r="L358" s="14">
        <v>242</v>
      </c>
      <c r="M358" s="34">
        <f t="shared" si="17"/>
        <v>86.94</v>
      </c>
      <c r="N358" s="17">
        <v>82.77</v>
      </c>
      <c r="O358" s="17">
        <v>4.17</v>
      </c>
      <c r="P358" s="3">
        <v>0</v>
      </c>
    </row>
    <row r="359" spans="1:16" ht="24.95" hidden="1" customHeight="1">
      <c r="A359" s="21" t="str">
        <f t="shared" si="15"/>
        <v>1441|1440011|2|2025|17281106000103|3913|62,46</v>
      </c>
      <c r="B359" s="21" t="str">
        <f t="shared" si="16"/>
        <v>1441|1440011|2|2025|243</v>
      </c>
      <c r="C359" s="14">
        <v>1441</v>
      </c>
      <c r="D359" s="14">
        <v>1440011</v>
      </c>
      <c r="E359" s="14">
        <v>2</v>
      </c>
      <c r="F359" s="14">
        <v>2025</v>
      </c>
      <c r="G359" s="14">
        <v>17281106000103</v>
      </c>
      <c r="H359" s="15" t="s">
        <v>604</v>
      </c>
      <c r="I359" s="14">
        <v>3913</v>
      </c>
      <c r="J359" s="14" t="s">
        <v>485</v>
      </c>
      <c r="K359" s="16">
        <v>46038</v>
      </c>
      <c r="L359" s="14">
        <v>243</v>
      </c>
      <c r="M359" s="34">
        <f t="shared" si="17"/>
        <v>62.46</v>
      </c>
      <c r="N359" s="17">
        <v>59.46</v>
      </c>
      <c r="O359" s="17">
        <v>3</v>
      </c>
      <c r="P359" s="3">
        <v>0</v>
      </c>
    </row>
    <row r="360" spans="1:16" ht="24.95" hidden="1" customHeight="1">
      <c r="A360" s="21" t="str">
        <f t="shared" si="15"/>
        <v>1441|1440011|2|2025|17281106000103|3913|95,82</v>
      </c>
      <c r="B360" s="21" t="str">
        <f t="shared" si="16"/>
        <v>1441|1440011|2|2025|244</v>
      </c>
      <c r="C360" s="14">
        <v>1441</v>
      </c>
      <c r="D360" s="14">
        <v>1440011</v>
      </c>
      <c r="E360" s="14">
        <v>2</v>
      </c>
      <c r="F360" s="14">
        <v>2025</v>
      </c>
      <c r="G360" s="14">
        <v>17281106000103</v>
      </c>
      <c r="H360" s="15" t="s">
        <v>604</v>
      </c>
      <c r="I360" s="14">
        <v>3913</v>
      </c>
      <c r="J360" s="14" t="s">
        <v>485</v>
      </c>
      <c r="K360" s="16">
        <v>46038</v>
      </c>
      <c r="L360" s="14">
        <v>244</v>
      </c>
      <c r="M360" s="34">
        <f t="shared" si="17"/>
        <v>95.82</v>
      </c>
      <c r="N360" s="17">
        <v>91.22</v>
      </c>
      <c r="O360" s="17">
        <v>4.5999999999999996</v>
      </c>
      <c r="P360" s="3">
        <v>0</v>
      </c>
    </row>
    <row r="361" spans="1:16" ht="24.95" hidden="1" customHeight="1">
      <c r="A361" s="21" t="str">
        <f t="shared" si="15"/>
        <v>1441|1440011|2|2025|17281106000103|3913|133,39</v>
      </c>
      <c r="B361" s="21" t="str">
        <f t="shared" si="16"/>
        <v>1441|1440011|2|2025|246</v>
      </c>
      <c r="C361" s="14">
        <v>1441</v>
      </c>
      <c r="D361" s="14">
        <v>1440011</v>
      </c>
      <c r="E361" s="14">
        <v>2</v>
      </c>
      <c r="F361" s="14">
        <v>2025</v>
      </c>
      <c r="G361" s="14">
        <v>17281106000103</v>
      </c>
      <c r="H361" s="15" t="s">
        <v>604</v>
      </c>
      <c r="I361" s="14">
        <v>3913</v>
      </c>
      <c r="J361" s="14" t="s">
        <v>485</v>
      </c>
      <c r="K361" s="16">
        <v>46038</v>
      </c>
      <c r="L361" s="14">
        <v>246</v>
      </c>
      <c r="M361" s="34">
        <f t="shared" si="17"/>
        <v>133.38999999999999</v>
      </c>
      <c r="N361" s="17">
        <v>126.99</v>
      </c>
      <c r="O361" s="17">
        <v>6.4</v>
      </c>
      <c r="P361" s="3">
        <v>0</v>
      </c>
    </row>
    <row r="362" spans="1:16" ht="24.95" hidden="1" customHeight="1">
      <c r="A362" s="21" t="str">
        <f t="shared" si="15"/>
        <v>1441|1440011|2|2025|17281106000103|3913|87,48</v>
      </c>
      <c r="B362" s="21" t="str">
        <f t="shared" si="16"/>
        <v>1441|1440011|2|2025|247</v>
      </c>
      <c r="C362" s="14">
        <v>1441</v>
      </c>
      <c r="D362" s="14">
        <v>1440011</v>
      </c>
      <c r="E362" s="14">
        <v>2</v>
      </c>
      <c r="F362" s="14">
        <v>2025</v>
      </c>
      <c r="G362" s="14">
        <v>17281106000103</v>
      </c>
      <c r="H362" s="15" t="s">
        <v>604</v>
      </c>
      <c r="I362" s="14">
        <v>3913</v>
      </c>
      <c r="J362" s="14" t="s">
        <v>485</v>
      </c>
      <c r="K362" s="16">
        <v>46038</v>
      </c>
      <c r="L362" s="14">
        <v>247</v>
      </c>
      <c r="M362" s="34">
        <f t="shared" si="17"/>
        <v>87.48</v>
      </c>
      <c r="N362" s="17">
        <v>83.28</v>
      </c>
      <c r="O362" s="17">
        <v>4.2</v>
      </c>
      <c r="P362" s="3">
        <v>0</v>
      </c>
    </row>
    <row r="363" spans="1:16" ht="24.95" hidden="1" customHeight="1">
      <c r="A363" s="21" t="str">
        <f t="shared" si="15"/>
        <v>1441|1440011|2|2025|17281106000103|3913|62,46</v>
      </c>
      <c r="B363" s="21" t="str">
        <f t="shared" si="16"/>
        <v>1441|1440011|2|2025|248</v>
      </c>
      <c r="C363" s="14">
        <v>1441</v>
      </c>
      <c r="D363" s="14">
        <v>1440011</v>
      </c>
      <c r="E363" s="14">
        <v>2</v>
      </c>
      <c r="F363" s="14">
        <v>2025</v>
      </c>
      <c r="G363" s="14">
        <v>17281106000103</v>
      </c>
      <c r="H363" s="15" t="s">
        <v>604</v>
      </c>
      <c r="I363" s="14">
        <v>3913</v>
      </c>
      <c r="J363" s="14" t="s">
        <v>485</v>
      </c>
      <c r="K363" s="16">
        <v>46038</v>
      </c>
      <c r="L363" s="14">
        <v>248</v>
      </c>
      <c r="M363" s="34">
        <f t="shared" si="17"/>
        <v>62.46</v>
      </c>
      <c r="N363" s="17">
        <v>59.46</v>
      </c>
      <c r="O363" s="17">
        <v>3</v>
      </c>
      <c r="P363" s="3">
        <v>0</v>
      </c>
    </row>
    <row r="364" spans="1:16" ht="24.95" hidden="1" customHeight="1">
      <c r="A364" s="21" t="str">
        <f t="shared" si="15"/>
        <v>1441|1440011|2|2025|17281106000103|3913|62,46</v>
      </c>
      <c r="B364" s="21" t="str">
        <f t="shared" si="16"/>
        <v>1441|1440011|2|2025|249</v>
      </c>
      <c r="C364" s="14">
        <v>1441</v>
      </c>
      <c r="D364" s="14">
        <v>1440011</v>
      </c>
      <c r="E364" s="14">
        <v>2</v>
      </c>
      <c r="F364" s="14">
        <v>2025</v>
      </c>
      <c r="G364" s="14">
        <v>17281106000103</v>
      </c>
      <c r="H364" s="15" t="s">
        <v>604</v>
      </c>
      <c r="I364" s="14">
        <v>3913</v>
      </c>
      <c r="J364" s="14" t="s">
        <v>485</v>
      </c>
      <c r="K364" s="16">
        <v>46038</v>
      </c>
      <c r="L364" s="14">
        <v>249</v>
      </c>
      <c r="M364" s="34">
        <f t="shared" si="17"/>
        <v>62.46</v>
      </c>
      <c r="N364" s="17">
        <v>59.46</v>
      </c>
      <c r="O364" s="17">
        <v>3</v>
      </c>
      <c r="P364" s="3">
        <v>0</v>
      </c>
    </row>
    <row r="365" spans="1:16" ht="24.95" hidden="1" customHeight="1">
      <c r="A365" s="21" t="str">
        <f t="shared" si="15"/>
        <v>1441|1440011|2|2025|17281106000103|3913|4721,14</v>
      </c>
      <c r="B365" s="21" t="str">
        <f t="shared" si="16"/>
        <v>1441|1440011|2|2025|250</v>
      </c>
      <c r="C365" s="14">
        <v>1441</v>
      </c>
      <c r="D365" s="14">
        <v>1440011</v>
      </c>
      <c r="E365" s="14">
        <v>2</v>
      </c>
      <c r="F365" s="14">
        <v>2025</v>
      </c>
      <c r="G365" s="14">
        <v>17281106000103</v>
      </c>
      <c r="H365" s="15" t="s">
        <v>604</v>
      </c>
      <c r="I365" s="14">
        <v>3913</v>
      </c>
      <c r="J365" s="14" t="s">
        <v>485</v>
      </c>
      <c r="K365" s="16">
        <v>46038</v>
      </c>
      <c r="L365" s="14">
        <v>250</v>
      </c>
      <c r="M365" s="34">
        <f t="shared" si="17"/>
        <v>4721.1400000000003</v>
      </c>
      <c r="N365" s="17">
        <v>4494.5200000000004</v>
      </c>
      <c r="O365" s="17">
        <v>226.62</v>
      </c>
      <c r="P365" s="3">
        <v>0</v>
      </c>
    </row>
    <row r="366" spans="1:16" ht="24.95" hidden="1" customHeight="1">
      <c r="A366" s="21" t="str">
        <f t="shared" si="15"/>
        <v>1441|1440011|2|2025|17281106000103|3913|44,27</v>
      </c>
      <c r="B366" s="21" t="str">
        <f t="shared" si="16"/>
        <v>1441|1440011|2|2025|13</v>
      </c>
      <c r="C366" s="14">
        <v>1441</v>
      </c>
      <c r="D366" s="14">
        <v>1440011</v>
      </c>
      <c r="E366" s="14">
        <v>2</v>
      </c>
      <c r="F366" s="14">
        <v>2025</v>
      </c>
      <c r="G366" s="14">
        <v>17281106000103</v>
      </c>
      <c r="H366" s="15" t="s">
        <v>604</v>
      </c>
      <c r="I366" s="14">
        <v>3913</v>
      </c>
      <c r="J366" s="14" t="s">
        <v>485</v>
      </c>
      <c r="K366" s="16">
        <v>46041</v>
      </c>
      <c r="L366" s="14">
        <v>13</v>
      </c>
      <c r="M366" s="34">
        <f t="shared" si="17"/>
        <v>44.269999999999996</v>
      </c>
      <c r="N366" s="17">
        <v>42.15</v>
      </c>
      <c r="O366" s="17">
        <v>2.12</v>
      </c>
      <c r="P366" s="3">
        <v>0</v>
      </c>
    </row>
    <row r="367" spans="1:16" ht="24.95" hidden="1" customHeight="1">
      <c r="A367" s="21" t="str">
        <f t="shared" si="15"/>
        <v>1441|1440011|7|2026|17281106000103|3913|95,82</v>
      </c>
      <c r="B367" s="21" t="str">
        <f t="shared" si="16"/>
        <v>1441|1440011|7|2026|25</v>
      </c>
      <c r="C367" s="14">
        <v>1441</v>
      </c>
      <c r="D367" s="14">
        <v>1440011</v>
      </c>
      <c r="E367" s="14">
        <v>7</v>
      </c>
      <c r="F367" s="14">
        <v>2026</v>
      </c>
      <c r="G367" s="14">
        <v>17281106000103</v>
      </c>
      <c r="H367" s="15" t="s">
        <v>604</v>
      </c>
      <c r="I367" s="14">
        <v>3913</v>
      </c>
      <c r="J367" s="14" t="s">
        <v>485</v>
      </c>
      <c r="K367" s="16">
        <v>46049</v>
      </c>
      <c r="L367" s="14">
        <v>25</v>
      </c>
      <c r="M367" s="34">
        <f t="shared" si="17"/>
        <v>95.82</v>
      </c>
      <c r="N367" s="17">
        <v>91.22</v>
      </c>
      <c r="O367" s="17">
        <v>4.5999999999999996</v>
      </c>
      <c r="P367" s="3">
        <v>0</v>
      </c>
    </row>
    <row r="368" spans="1:16" ht="24.95" hidden="1" customHeight="1">
      <c r="A368" s="21" t="str">
        <f t="shared" si="15"/>
        <v>1441|1440011|7|2026|17281106000103|3913|63,69</v>
      </c>
      <c r="B368" s="21" t="str">
        <f t="shared" si="16"/>
        <v>1441|1440011|7|2026|28</v>
      </c>
      <c r="C368" s="14">
        <v>1441</v>
      </c>
      <c r="D368" s="14">
        <v>1440011</v>
      </c>
      <c r="E368" s="14">
        <v>7</v>
      </c>
      <c r="F368" s="14">
        <v>2026</v>
      </c>
      <c r="G368" s="14">
        <v>17281106000103</v>
      </c>
      <c r="H368" s="15" t="s">
        <v>604</v>
      </c>
      <c r="I368" s="14">
        <v>3913</v>
      </c>
      <c r="J368" s="14" t="s">
        <v>485</v>
      </c>
      <c r="K368" s="16">
        <v>46049</v>
      </c>
      <c r="L368" s="14">
        <v>28</v>
      </c>
      <c r="M368" s="34">
        <f t="shared" si="17"/>
        <v>63.690000000000005</v>
      </c>
      <c r="N368" s="17">
        <v>60.63</v>
      </c>
      <c r="O368" s="17">
        <v>3.06</v>
      </c>
      <c r="P368" s="3">
        <v>0</v>
      </c>
    </row>
    <row r="369" spans="1:16" ht="24.95" hidden="1" customHeight="1">
      <c r="A369" s="21" t="str">
        <f t="shared" si="15"/>
        <v>1441|1440011|7|2026|17281106000103|3913|70,8</v>
      </c>
      <c r="B369" s="21" t="str">
        <f t="shared" si="16"/>
        <v>1441|1440011|7|2026|30</v>
      </c>
      <c r="C369" s="14">
        <v>1441</v>
      </c>
      <c r="D369" s="14">
        <v>1440011</v>
      </c>
      <c r="E369" s="14">
        <v>7</v>
      </c>
      <c r="F369" s="14">
        <v>2026</v>
      </c>
      <c r="G369" s="14">
        <v>17281106000103</v>
      </c>
      <c r="H369" s="15" t="s">
        <v>604</v>
      </c>
      <c r="I369" s="14">
        <v>3913</v>
      </c>
      <c r="J369" s="14" t="s">
        <v>485</v>
      </c>
      <c r="K369" s="16">
        <v>46049</v>
      </c>
      <c r="L369" s="14">
        <v>30</v>
      </c>
      <c r="M369" s="34">
        <f t="shared" si="17"/>
        <v>70.800000000000011</v>
      </c>
      <c r="N369" s="17">
        <v>67.400000000000006</v>
      </c>
      <c r="O369" s="17">
        <v>3.4</v>
      </c>
      <c r="P369" s="3">
        <v>0</v>
      </c>
    </row>
    <row r="370" spans="1:16" ht="24.95" hidden="1" customHeight="1">
      <c r="A370" s="21" t="str">
        <f t="shared" si="15"/>
        <v>1441|1440011|7|2026|17281106000103|3913|54,12</v>
      </c>
      <c r="B370" s="21" t="str">
        <f t="shared" si="16"/>
        <v>1441|1440011|7|2026|31</v>
      </c>
      <c r="C370" s="14">
        <v>1441</v>
      </c>
      <c r="D370" s="14">
        <v>1440011</v>
      </c>
      <c r="E370" s="14">
        <v>7</v>
      </c>
      <c r="F370" s="14">
        <v>2026</v>
      </c>
      <c r="G370" s="14">
        <v>17281106000103</v>
      </c>
      <c r="H370" s="15" t="s">
        <v>604</v>
      </c>
      <c r="I370" s="14">
        <v>3913</v>
      </c>
      <c r="J370" s="14" t="s">
        <v>485</v>
      </c>
      <c r="K370" s="16">
        <v>46049</v>
      </c>
      <c r="L370" s="14">
        <v>31</v>
      </c>
      <c r="M370" s="34">
        <f t="shared" si="17"/>
        <v>54.120000000000005</v>
      </c>
      <c r="N370" s="17">
        <v>51.52</v>
      </c>
      <c r="O370" s="17">
        <v>2.6</v>
      </c>
      <c r="P370" s="3">
        <v>0</v>
      </c>
    </row>
    <row r="371" spans="1:16" ht="24.95" hidden="1" customHeight="1">
      <c r="A371" s="21" t="str">
        <f t="shared" si="15"/>
        <v>1441|1440011|7|2026|17281106000103|3913|87,48</v>
      </c>
      <c r="B371" s="21" t="str">
        <f t="shared" si="16"/>
        <v>1441|1440011|7|2026|32</v>
      </c>
      <c r="C371" s="14">
        <v>1441</v>
      </c>
      <c r="D371" s="14">
        <v>1440011</v>
      </c>
      <c r="E371" s="14">
        <v>7</v>
      </c>
      <c r="F371" s="14">
        <v>2026</v>
      </c>
      <c r="G371" s="14">
        <v>17281106000103</v>
      </c>
      <c r="H371" s="15" t="s">
        <v>604</v>
      </c>
      <c r="I371" s="14">
        <v>3913</v>
      </c>
      <c r="J371" s="14" t="s">
        <v>485</v>
      </c>
      <c r="K371" s="16">
        <v>46049</v>
      </c>
      <c r="L371" s="14">
        <v>32</v>
      </c>
      <c r="M371" s="34">
        <f t="shared" si="17"/>
        <v>87.48</v>
      </c>
      <c r="N371" s="17">
        <v>83.28</v>
      </c>
      <c r="O371" s="17">
        <v>4.2</v>
      </c>
      <c r="P371" s="3">
        <v>0</v>
      </c>
    </row>
    <row r="372" spans="1:16" ht="24.95" hidden="1" customHeight="1">
      <c r="A372" s="21" t="str">
        <f t="shared" si="15"/>
        <v>1441|1440011|7|2026|17281106000103|3913|69,5</v>
      </c>
      <c r="B372" s="21" t="str">
        <f t="shared" si="16"/>
        <v>1441|1440011|7|2026|33</v>
      </c>
      <c r="C372" s="14">
        <v>1441</v>
      </c>
      <c r="D372" s="14">
        <v>1440011</v>
      </c>
      <c r="E372" s="14">
        <v>7</v>
      </c>
      <c r="F372" s="14">
        <v>2026</v>
      </c>
      <c r="G372" s="14">
        <v>17281106000103</v>
      </c>
      <c r="H372" s="15" t="s">
        <v>604</v>
      </c>
      <c r="I372" s="14">
        <v>3913</v>
      </c>
      <c r="J372" s="14" t="s">
        <v>485</v>
      </c>
      <c r="K372" s="16">
        <v>46049</v>
      </c>
      <c r="L372" s="14">
        <v>33</v>
      </c>
      <c r="M372" s="34">
        <f t="shared" si="17"/>
        <v>69.5</v>
      </c>
      <c r="N372" s="17">
        <v>66.16</v>
      </c>
      <c r="O372" s="17">
        <v>3.34</v>
      </c>
      <c r="P372" s="3">
        <v>0</v>
      </c>
    </row>
    <row r="373" spans="1:16" ht="24.95" hidden="1" customHeight="1">
      <c r="A373" s="21" t="str">
        <f t="shared" si="15"/>
        <v>1441|1440011|7|2026|17281106000103|3913|602,85</v>
      </c>
      <c r="B373" s="21" t="str">
        <f t="shared" si="16"/>
        <v>1441|1440011|7|2026|35</v>
      </c>
      <c r="C373" s="14">
        <v>1441</v>
      </c>
      <c r="D373" s="14">
        <v>1440011</v>
      </c>
      <c r="E373" s="14">
        <v>7</v>
      </c>
      <c r="F373" s="14">
        <v>2026</v>
      </c>
      <c r="G373" s="14">
        <v>17281106000103</v>
      </c>
      <c r="H373" s="15" t="s">
        <v>604</v>
      </c>
      <c r="I373" s="14">
        <v>3913</v>
      </c>
      <c r="J373" s="14" t="s">
        <v>485</v>
      </c>
      <c r="K373" s="16">
        <v>46049</v>
      </c>
      <c r="L373" s="14">
        <v>35</v>
      </c>
      <c r="M373" s="34">
        <f t="shared" si="17"/>
        <v>602.85</v>
      </c>
      <c r="N373" s="17">
        <v>573.91</v>
      </c>
      <c r="O373" s="17">
        <v>28.94</v>
      </c>
      <c r="P373" s="3">
        <v>0</v>
      </c>
    </row>
    <row r="374" spans="1:16" ht="24.95" hidden="1" customHeight="1">
      <c r="A374" s="21" t="str">
        <f t="shared" si="15"/>
        <v>1441|1440011|7|2026|17281106000103|3913|225,82</v>
      </c>
      <c r="B374" s="21" t="str">
        <f t="shared" si="16"/>
        <v>1441|1440011|7|2026|36</v>
      </c>
      <c r="C374" s="14">
        <v>1441</v>
      </c>
      <c r="D374" s="14">
        <v>1440011</v>
      </c>
      <c r="E374" s="14">
        <v>7</v>
      </c>
      <c r="F374" s="14">
        <v>2026</v>
      </c>
      <c r="G374" s="14">
        <v>17281106000103</v>
      </c>
      <c r="H374" s="15" t="s">
        <v>604</v>
      </c>
      <c r="I374" s="14">
        <v>3913</v>
      </c>
      <c r="J374" s="14" t="s">
        <v>485</v>
      </c>
      <c r="K374" s="16">
        <v>46049</v>
      </c>
      <c r="L374" s="14">
        <v>36</v>
      </c>
      <c r="M374" s="34">
        <f t="shared" si="17"/>
        <v>225.82</v>
      </c>
      <c r="N374" s="17">
        <v>214.98</v>
      </c>
      <c r="O374" s="17">
        <v>10.84</v>
      </c>
      <c r="P374" s="3">
        <v>0</v>
      </c>
    </row>
    <row r="375" spans="1:16" ht="24.95" hidden="1" customHeight="1">
      <c r="A375" s="21" t="str">
        <f t="shared" si="15"/>
        <v>1441|1440011|7|2026|17281106000103|3913|70,8</v>
      </c>
      <c r="B375" s="21" t="str">
        <f t="shared" si="16"/>
        <v>1441|1440011|7|2026|37</v>
      </c>
      <c r="C375" s="14">
        <v>1441</v>
      </c>
      <c r="D375" s="14">
        <v>1440011</v>
      </c>
      <c r="E375" s="14">
        <v>7</v>
      </c>
      <c r="F375" s="14">
        <v>2026</v>
      </c>
      <c r="G375" s="14">
        <v>17281106000103</v>
      </c>
      <c r="H375" s="15" t="s">
        <v>604</v>
      </c>
      <c r="I375" s="14">
        <v>3913</v>
      </c>
      <c r="J375" s="14" t="s">
        <v>485</v>
      </c>
      <c r="K375" s="16">
        <v>46049</v>
      </c>
      <c r="L375" s="14">
        <v>37</v>
      </c>
      <c r="M375" s="34">
        <f t="shared" si="17"/>
        <v>70.800000000000011</v>
      </c>
      <c r="N375" s="17">
        <v>67.400000000000006</v>
      </c>
      <c r="O375" s="17">
        <v>3.4</v>
      </c>
      <c r="P375" s="3">
        <v>0</v>
      </c>
    </row>
    <row r="376" spans="1:16" ht="24.95" hidden="1" customHeight="1">
      <c r="A376" s="21" t="str">
        <f t="shared" si="15"/>
        <v>1441|1440011|7|2026|17281106000103|3913|35,9</v>
      </c>
      <c r="B376" s="21" t="str">
        <f t="shared" si="16"/>
        <v>1441|1440011|7|2026|38</v>
      </c>
      <c r="C376" s="14">
        <v>1441</v>
      </c>
      <c r="D376" s="14">
        <v>1440011</v>
      </c>
      <c r="E376" s="14">
        <v>7</v>
      </c>
      <c r="F376" s="14">
        <v>2026</v>
      </c>
      <c r="G376" s="14">
        <v>17281106000103</v>
      </c>
      <c r="H376" s="15" t="s">
        <v>604</v>
      </c>
      <c r="I376" s="14">
        <v>3913</v>
      </c>
      <c r="J376" s="14" t="s">
        <v>485</v>
      </c>
      <c r="K376" s="16">
        <v>46049</v>
      </c>
      <c r="L376" s="14">
        <v>38</v>
      </c>
      <c r="M376" s="34">
        <f t="shared" si="17"/>
        <v>35.9</v>
      </c>
      <c r="N376" s="17">
        <v>34.18</v>
      </c>
      <c r="O376" s="17">
        <v>1.72</v>
      </c>
      <c r="P376" s="3">
        <v>0</v>
      </c>
    </row>
    <row r="377" spans="1:16" ht="24.95" hidden="1" customHeight="1">
      <c r="A377" s="21" t="str">
        <f t="shared" si="15"/>
        <v>1441|1440011|7|2026|17281106000103|3913|35,9</v>
      </c>
      <c r="B377" s="21" t="str">
        <f t="shared" si="16"/>
        <v>1441|1440011|7|2026|39</v>
      </c>
      <c r="C377" s="14">
        <v>1441</v>
      </c>
      <c r="D377" s="14">
        <v>1440011</v>
      </c>
      <c r="E377" s="14">
        <v>7</v>
      </c>
      <c r="F377" s="14">
        <v>2026</v>
      </c>
      <c r="G377" s="14">
        <v>17281106000103</v>
      </c>
      <c r="H377" s="15" t="s">
        <v>604</v>
      </c>
      <c r="I377" s="14">
        <v>3913</v>
      </c>
      <c r="J377" s="14" t="s">
        <v>485</v>
      </c>
      <c r="K377" s="16">
        <v>46049</v>
      </c>
      <c r="L377" s="14">
        <v>39</v>
      </c>
      <c r="M377" s="34">
        <f t="shared" si="17"/>
        <v>35.9</v>
      </c>
      <c r="N377" s="17">
        <v>34.18</v>
      </c>
      <c r="O377" s="17">
        <v>1.72</v>
      </c>
      <c r="P377" s="3">
        <v>0</v>
      </c>
    </row>
    <row r="378" spans="1:16" ht="24.95" hidden="1" customHeight="1">
      <c r="A378" s="21" t="str">
        <f t="shared" si="15"/>
        <v>1441|1440011|7|2026|17281106000103|3913|79,14</v>
      </c>
      <c r="B378" s="21" t="str">
        <f t="shared" si="16"/>
        <v>1441|1440011|7|2026|40</v>
      </c>
      <c r="C378" s="14">
        <v>1441</v>
      </c>
      <c r="D378" s="14">
        <v>1440011</v>
      </c>
      <c r="E378" s="14">
        <v>7</v>
      </c>
      <c r="F378" s="14">
        <v>2026</v>
      </c>
      <c r="G378" s="14">
        <v>17281106000103</v>
      </c>
      <c r="H378" s="15" t="s">
        <v>604</v>
      </c>
      <c r="I378" s="14">
        <v>3913</v>
      </c>
      <c r="J378" s="14" t="s">
        <v>485</v>
      </c>
      <c r="K378" s="16">
        <v>46049</v>
      </c>
      <c r="L378" s="14">
        <v>40</v>
      </c>
      <c r="M378" s="34">
        <f t="shared" si="17"/>
        <v>79.14</v>
      </c>
      <c r="N378" s="17">
        <v>75.34</v>
      </c>
      <c r="O378" s="17">
        <v>3.8</v>
      </c>
      <c r="P378" s="3">
        <v>0</v>
      </c>
    </row>
    <row r="379" spans="1:16" ht="24.95" hidden="1" customHeight="1">
      <c r="A379" s="21" t="str">
        <f t="shared" si="15"/>
        <v>1441|1440011|7|2026|17281106000103|3913|751,45</v>
      </c>
      <c r="B379" s="21" t="str">
        <f t="shared" si="16"/>
        <v>1441|1440011|7|2026|428</v>
      </c>
      <c r="C379" s="14">
        <v>1441</v>
      </c>
      <c r="D379" s="14">
        <v>1440011</v>
      </c>
      <c r="E379" s="14">
        <v>7</v>
      </c>
      <c r="F379" s="14">
        <v>2026</v>
      </c>
      <c r="G379" s="14">
        <v>17281106000103</v>
      </c>
      <c r="H379" s="15" t="s">
        <v>604</v>
      </c>
      <c r="I379" s="14">
        <v>3913</v>
      </c>
      <c r="J379" s="14" t="s">
        <v>485</v>
      </c>
      <c r="K379" s="16">
        <v>46049</v>
      </c>
      <c r="L379" s="14">
        <v>428</v>
      </c>
      <c r="M379" s="34">
        <f t="shared" si="17"/>
        <v>751.45</v>
      </c>
      <c r="N379" s="17">
        <v>715.38</v>
      </c>
      <c r="O379" s="17">
        <v>36.07</v>
      </c>
      <c r="P379" s="3">
        <v>0</v>
      </c>
    </row>
    <row r="380" spans="1:16" ht="24.95" hidden="1" customHeight="1">
      <c r="A380" s="21" t="str">
        <f t="shared" si="15"/>
        <v>1441|1440011|7|2026|17281106000103|3913|310,05</v>
      </c>
      <c r="B380" s="21" t="str">
        <f t="shared" si="16"/>
        <v>1441|1440011|7|2026|431</v>
      </c>
      <c r="C380" s="14">
        <v>1441</v>
      </c>
      <c r="D380" s="14">
        <v>1440011</v>
      </c>
      <c r="E380" s="14">
        <v>7</v>
      </c>
      <c r="F380" s="14">
        <v>2026</v>
      </c>
      <c r="G380" s="14">
        <v>17281106000103</v>
      </c>
      <c r="H380" s="15" t="s">
        <v>604</v>
      </c>
      <c r="I380" s="14">
        <v>3913</v>
      </c>
      <c r="J380" s="14" t="s">
        <v>485</v>
      </c>
      <c r="K380" s="16">
        <v>46049</v>
      </c>
      <c r="L380" s="14">
        <v>431</v>
      </c>
      <c r="M380" s="34">
        <f t="shared" si="17"/>
        <v>310.05</v>
      </c>
      <c r="N380" s="17">
        <v>295.17</v>
      </c>
      <c r="O380" s="17">
        <v>14.88</v>
      </c>
      <c r="P380" s="3">
        <v>0</v>
      </c>
    </row>
    <row r="381" spans="1:16" ht="24.95" hidden="1" customHeight="1">
      <c r="A381" s="21" t="str">
        <f t="shared" si="15"/>
        <v>1441|1440011|7|2026|17281106000103|3913|62,46</v>
      </c>
      <c r="B381" s="21" t="str">
        <f t="shared" si="16"/>
        <v>1441|1440011|7|2026|433</v>
      </c>
      <c r="C381" s="14">
        <v>1441</v>
      </c>
      <c r="D381" s="14">
        <v>1440011</v>
      </c>
      <c r="E381" s="14">
        <v>7</v>
      </c>
      <c r="F381" s="14">
        <v>2026</v>
      </c>
      <c r="G381" s="14">
        <v>17281106000103</v>
      </c>
      <c r="H381" s="15" t="s">
        <v>604</v>
      </c>
      <c r="I381" s="14">
        <v>3913</v>
      </c>
      <c r="J381" s="14" t="s">
        <v>485</v>
      </c>
      <c r="K381" s="16">
        <v>46049</v>
      </c>
      <c r="L381" s="14">
        <v>433</v>
      </c>
      <c r="M381" s="34">
        <f t="shared" si="17"/>
        <v>62.46</v>
      </c>
      <c r="N381" s="17">
        <v>59.46</v>
      </c>
      <c r="O381" s="17">
        <v>3</v>
      </c>
      <c r="P381" s="3">
        <v>0</v>
      </c>
    </row>
    <row r="382" spans="1:16" ht="24.95" hidden="1" customHeight="1">
      <c r="A382" s="21" t="str">
        <f t="shared" si="15"/>
        <v>1441|1440011|7|2026|17281106000103|3913|79,14</v>
      </c>
      <c r="B382" s="21" t="str">
        <f t="shared" si="16"/>
        <v>1441|1440011|7|2026|434</v>
      </c>
      <c r="C382" s="14">
        <v>1441</v>
      </c>
      <c r="D382" s="14">
        <v>1440011</v>
      </c>
      <c r="E382" s="14">
        <v>7</v>
      </c>
      <c r="F382" s="14">
        <v>2026</v>
      </c>
      <c r="G382" s="14">
        <v>17281106000103</v>
      </c>
      <c r="H382" s="15" t="s">
        <v>604</v>
      </c>
      <c r="I382" s="14">
        <v>3913</v>
      </c>
      <c r="J382" s="14" t="s">
        <v>485</v>
      </c>
      <c r="K382" s="16">
        <v>46049</v>
      </c>
      <c r="L382" s="14">
        <v>434</v>
      </c>
      <c r="M382" s="34">
        <f t="shared" si="17"/>
        <v>79.14</v>
      </c>
      <c r="N382" s="17">
        <v>75.34</v>
      </c>
      <c r="O382" s="17">
        <v>3.8</v>
      </c>
      <c r="P382" s="3">
        <v>0</v>
      </c>
    </row>
    <row r="383" spans="1:16" ht="24.95" hidden="1" customHeight="1">
      <c r="A383" s="21" t="str">
        <f t="shared" si="15"/>
        <v>1441|1440011|7|2026|17281106000103|3913|87,48</v>
      </c>
      <c r="B383" s="21" t="str">
        <f t="shared" si="16"/>
        <v>1441|1440011|7|2026|44</v>
      </c>
      <c r="C383" s="14">
        <v>1441</v>
      </c>
      <c r="D383" s="14">
        <v>1440011</v>
      </c>
      <c r="E383" s="14">
        <v>7</v>
      </c>
      <c r="F383" s="14">
        <v>2026</v>
      </c>
      <c r="G383" s="14">
        <v>17281106000103</v>
      </c>
      <c r="H383" s="15" t="s">
        <v>604</v>
      </c>
      <c r="I383" s="14">
        <v>3913</v>
      </c>
      <c r="J383" s="14" t="s">
        <v>485</v>
      </c>
      <c r="K383" s="16">
        <v>46050</v>
      </c>
      <c r="L383" s="14">
        <v>44</v>
      </c>
      <c r="M383" s="34">
        <f t="shared" si="17"/>
        <v>87.48</v>
      </c>
      <c r="N383" s="17">
        <v>83.28</v>
      </c>
      <c r="O383" s="17">
        <v>4.2</v>
      </c>
      <c r="P383" s="3">
        <v>0</v>
      </c>
    </row>
    <row r="384" spans="1:16" ht="24.95" hidden="1" customHeight="1">
      <c r="A384" s="21" t="str">
        <f t="shared" si="15"/>
        <v>1441|1440011|7|2026|17281106000103|3913|70,8</v>
      </c>
      <c r="B384" s="21" t="str">
        <f t="shared" si="16"/>
        <v>1441|1440011|7|2026|454</v>
      </c>
      <c r="C384" s="14">
        <v>1441</v>
      </c>
      <c r="D384" s="14">
        <v>1440011</v>
      </c>
      <c r="E384" s="14">
        <v>7</v>
      </c>
      <c r="F384" s="14">
        <v>2026</v>
      </c>
      <c r="G384" s="14">
        <v>17281106000103</v>
      </c>
      <c r="H384" s="15" t="s">
        <v>604</v>
      </c>
      <c r="I384" s="14">
        <v>3913</v>
      </c>
      <c r="J384" s="14" t="s">
        <v>485</v>
      </c>
      <c r="K384" s="16">
        <v>46050</v>
      </c>
      <c r="L384" s="14">
        <v>454</v>
      </c>
      <c r="M384" s="34">
        <f t="shared" si="17"/>
        <v>70.800000000000011</v>
      </c>
      <c r="N384" s="17">
        <v>67.400000000000006</v>
      </c>
      <c r="O384" s="17">
        <v>3.4</v>
      </c>
      <c r="P384" s="3">
        <v>0</v>
      </c>
    </row>
    <row r="385" spans="1:16" ht="24.95" hidden="1" customHeight="1">
      <c r="A385" s="21" t="str">
        <f t="shared" si="15"/>
        <v>1441|1440011|7|2026|17281106000103|3913|584,08</v>
      </c>
      <c r="B385" s="21" t="str">
        <f t="shared" si="16"/>
        <v>1441|1440011|7|2026|456</v>
      </c>
      <c r="C385" s="14">
        <v>1441</v>
      </c>
      <c r="D385" s="14">
        <v>1440011</v>
      </c>
      <c r="E385" s="14">
        <v>7</v>
      </c>
      <c r="F385" s="14">
        <v>2026</v>
      </c>
      <c r="G385" s="14">
        <v>17281106000103</v>
      </c>
      <c r="H385" s="15" t="s">
        <v>604</v>
      </c>
      <c r="I385" s="14">
        <v>3913</v>
      </c>
      <c r="J385" s="14" t="s">
        <v>485</v>
      </c>
      <c r="K385" s="16">
        <v>46050</v>
      </c>
      <c r="L385" s="14">
        <v>456</v>
      </c>
      <c r="M385" s="34">
        <f t="shared" si="17"/>
        <v>584.07999999999993</v>
      </c>
      <c r="N385" s="17">
        <v>556.04</v>
      </c>
      <c r="O385" s="17">
        <v>28.04</v>
      </c>
      <c r="P385" s="3">
        <v>0</v>
      </c>
    </row>
    <row r="386" spans="1:16" ht="24.95" hidden="1" customHeight="1">
      <c r="A386" s="21" t="str">
        <f t="shared" si="15"/>
        <v>1441|1440011|7|2026|17281106000103|3913|40,7</v>
      </c>
      <c r="B386" s="21" t="str">
        <f t="shared" si="16"/>
        <v>1441|1440011|7|2026|459</v>
      </c>
      <c r="C386" s="14">
        <v>1441</v>
      </c>
      <c r="D386" s="14">
        <v>1440011</v>
      </c>
      <c r="E386" s="14">
        <v>7</v>
      </c>
      <c r="F386" s="14">
        <v>2026</v>
      </c>
      <c r="G386" s="14">
        <v>17281106000103</v>
      </c>
      <c r="H386" s="15" t="s">
        <v>604</v>
      </c>
      <c r="I386" s="14">
        <v>3913</v>
      </c>
      <c r="J386" s="14" t="s">
        <v>485</v>
      </c>
      <c r="K386" s="16">
        <v>46050</v>
      </c>
      <c r="L386" s="14">
        <v>459</v>
      </c>
      <c r="M386" s="34">
        <f t="shared" si="17"/>
        <v>40.700000000000003</v>
      </c>
      <c r="N386" s="17">
        <v>38.75</v>
      </c>
      <c r="O386" s="17">
        <v>1.95</v>
      </c>
      <c r="P386" s="3">
        <v>0</v>
      </c>
    </row>
    <row r="387" spans="1:16" ht="24.95" hidden="1" customHeight="1">
      <c r="A387" s="21" t="str">
        <f t="shared" si="15"/>
        <v>1441|1440011|7|2026|17281106000103|3913|62,46</v>
      </c>
      <c r="B387" s="21" t="str">
        <f t="shared" si="16"/>
        <v>1441|1440011|7|2026|462</v>
      </c>
      <c r="C387" s="14">
        <v>1441</v>
      </c>
      <c r="D387" s="14">
        <v>1440011</v>
      </c>
      <c r="E387" s="14">
        <v>7</v>
      </c>
      <c r="F387" s="14">
        <v>2026</v>
      </c>
      <c r="G387" s="14">
        <v>17281106000103</v>
      </c>
      <c r="H387" s="15" t="s">
        <v>604</v>
      </c>
      <c r="I387" s="14">
        <v>3913</v>
      </c>
      <c r="J387" s="14" t="s">
        <v>485</v>
      </c>
      <c r="K387" s="16">
        <v>46050</v>
      </c>
      <c r="L387" s="14">
        <v>462</v>
      </c>
      <c r="M387" s="34">
        <f t="shared" si="17"/>
        <v>62.46</v>
      </c>
      <c r="N387" s="17">
        <v>59.46</v>
      </c>
      <c r="O387" s="17">
        <v>3</v>
      </c>
      <c r="P387" s="3">
        <v>0</v>
      </c>
    </row>
    <row r="388" spans="1:16" ht="24.95" hidden="1" customHeight="1">
      <c r="A388" s="21" t="str">
        <f t="shared" si="15"/>
        <v>1441|1440011|7|2026|17281106000103|3913|70,8</v>
      </c>
      <c r="B388" s="21" t="str">
        <f t="shared" si="16"/>
        <v>1441|1440011|7|2026|464</v>
      </c>
      <c r="C388" s="14">
        <v>1441</v>
      </c>
      <c r="D388" s="14">
        <v>1440011</v>
      </c>
      <c r="E388" s="14">
        <v>7</v>
      </c>
      <c r="F388" s="14">
        <v>2026</v>
      </c>
      <c r="G388" s="14">
        <v>17281106000103</v>
      </c>
      <c r="H388" s="15" t="s">
        <v>604</v>
      </c>
      <c r="I388" s="14">
        <v>3913</v>
      </c>
      <c r="J388" s="14" t="s">
        <v>485</v>
      </c>
      <c r="K388" s="16">
        <v>46050</v>
      </c>
      <c r="L388" s="14">
        <v>464</v>
      </c>
      <c r="M388" s="34">
        <f t="shared" si="17"/>
        <v>70.800000000000011</v>
      </c>
      <c r="N388" s="17">
        <v>67.400000000000006</v>
      </c>
      <c r="O388" s="17">
        <v>3.4</v>
      </c>
      <c r="P388" s="3">
        <v>0</v>
      </c>
    </row>
    <row r="389" spans="1:16" ht="24.95" hidden="1" customHeight="1">
      <c r="A389" s="21" t="str">
        <f t="shared" ref="A389:A452" si="18">C389&amp;"|"&amp;D389&amp;"|"&amp;E389&amp;"|"&amp;F389&amp;"|"&amp;G389&amp;"|"&amp;I389&amp;"|"&amp;N389+O389-P389</f>
        <v>1441|1440011|7|2026|17281106000103|3913|259,51</v>
      </c>
      <c r="B389" s="21" t="str">
        <f t="shared" ref="B389:B452" si="19">C389&amp;"|"&amp;D389&amp;"|"&amp;E389&amp;"|"&amp;F389&amp;"|"&amp;L389</f>
        <v>1441|1440011|7|2026|477</v>
      </c>
      <c r="C389" s="14">
        <v>1441</v>
      </c>
      <c r="D389" s="14">
        <v>1440011</v>
      </c>
      <c r="E389" s="14">
        <v>7</v>
      </c>
      <c r="F389" s="14">
        <v>2026</v>
      </c>
      <c r="G389" s="14">
        <v>17281106000103</v>
      </c>
      <c r="H389" s="15" t="s">
        <v>604</v>
      </c>
      <c r="I389" s="14">
        <v>3913</v>
      </c>
      <c r="J389" s="14" t="s">
        <v>485</v>
      </c>
      <c r="K389" s="16">
        <v>46050</v>
      </c>
      <c r="L389" s="14">
        <v>477</v>
      </c>
      <c r="M389" s="34">
        <f t="shared" si="17"/>
        <v>259.51</v>
      </c>
      <c r="N389" s="17">
        <v>247.05</v>
      </c>
      <c r="O389" s="17">
        <v>12.46</v>
      </c>
      <c r="P389" s="3">
        <v>0</v>
      </c>
    </row>
    <row r="390" spans="1:16" ht="24.95" hidden="1" customHeight="1">
      <c r="A390" s="21" t="str">
        <f t="shared" si="18"/>
        <v>1441|1440011|7|2026|17281106000103|3913|62,46</v>
      </c>
      <c r="B390" s="21" t="str">
        <f t="shared" si="19"/>
        <v>1441|1440011|7|2026|190</v>
      </c>
      <c r="C390" s="14">
        <v>1441</v>
      </c>
      <c r="D390" s="14">
        <v>1440011</v>
      </c>
      <c r="E390" s="14">
        <v>7</v>
      </c>
      <c r="F390" s="14">
        <v>2026</v>
      </c>
      <c r="G390" s="14">
        <v>17281106000103</v>
      </c>
      <c r="H390" s="15" t="s">
        <v>604</v>
      </c>
      <c r="I390" s="14">
        <v>3913</v>
      </c>
      <c r="J390" s="14" t="s">
        <v>485</v>
      </c>
      <c r="K390" s="16">
        <v>46052</v>
      </c>
      <c r="L390" s="14">
        <v>190</v>
      </c>
      <c r="M390" s="34">
        <f t="shared" ref="M390:M453" si="20">N390+O390</f>
        <v>62.46</v>
      </c>
      <c r="N390" s="17">
        <v>59.46</v>
      </c>
      <c r="O390" s="17">
        <v>3</v>
      </c>
      <c r="P390" s="3">
        <v>0</v>
      </c>
    </row>
    <row r="391" spans="1:16" ht="24.95" hidden="1" customHeight="1">
      <c r="A391" s="21" t="str">
        <f t="shared" si="18"/>
        <v>1441|1440011|7|2026|17281106000103|3913|100,77</v>
      </c>
      <c r="B391" s="21" t="str">
        <f t="shared" si="19"/>
        <v>1441|1440011|7|2026|191</v>
      </c>
      <c r="C391" s="14">
        <v>1441</v>
      </c>
      <c r="D391" s="14">
        <v>1440011</v>
      </c>
      <c r="E391" s="14">
        <v>7</v>
      </c>
      <c r="F391" s="14">
        <v>2026</v>
      </c>
      <c r="G391" s="14">
        <v>17281106000103</v>
      </c>
      <c r="H391" s="15" t="s">
        <v>604</v>
      </c>
      <c r="I391" s="14">
        <v>3913</v>
      </c>
      <c r="J391" s="14" t="s">
        <v>485</v>
      </c>
      <c r="K391" s="16">
        <v>46052</v>
      </c>
      <c r="L391" s="14">
        <v>191</v>
      </c>
      <c r="M391" s="34">
        <f t="shared" si="20"/>
        <v>100.77000000000001</v>
      </c>
      <c r="N391" s="17">
        <v>95.93</v>
      </c>
      <c r="O391" s="17">
        <v>4.84</v>
      </c>
      <c r="P391" s="3">
        <v>0</v>
      </c>
    </row>
    <row r="392" spans="1:16" ht="24.95" hidden="1" customHeight="1">
      <c r="A392" s="21" t="str">
        <f t="shared" si="18"/>
        <v>1441|1440011|7|2026|17281106000103|3913|79,14</v>
      </c>
      <c r="B392" s="21" t="str">
        <f t="shared" si="19"/>
        <v>1441|1440011|7|2026|192</v>
      </c>
      <c r="C392" s="14">
        <v>1441</v>
      </c>
      <c r="D392" s="14">
        <v>1440011</v>
      </c>
      <c r="E392" s="14">
        <v>7</v>
      </c>
      <c r="F392" s="14">
        <v>2026</v>
      </c>
      <c r="G392" s="14">
        <v>17281106000103</v>
      </c>
      <c r="H392" s="15" t="s">
        <v>604</v>
      </c>
      <c r="I392" s="14">
        <v>3913</v>
      </c>
      <c r="J392" s="14" t="s">
        <v>485</v>
      </c>
      <c r="K392" s="16">
        <v>46052</v>
      </c>
      <c r="L392" s="14">
        <v>192</v>
      </c>
      <c r="M392" s="34">
        <f t="shared" si="20"/>
        <v>79.14</v>
      </c>
      <c r="N392" s="17">
        <v>75.34</v>
      </c>
      <c r="O392" s="17">
        <v>3.8</v>
      </c>
      <c r="P392" s="3">
        <v>0</v>
      </c>
    </row>
    <row r="393" spans="1:16" ht="24.95" hidden="1" customHeight="1">
      <c r="A393" s="21" t="str">
        <f t="shared" si="18"/>
        <v>1441|1440011|7|2026|17281106000103|3913|70,8</v>
      </c>
      <c r="B393" s="21" t="str">
        <f t="shared" si="19"/>
        <v>1441|1440011|7|2026|193</v>
      </c>
      <c r="C393" s="14">
        <v>1441</v>
      </c>
      <c r="D393" s="14">
        <v>1440011</v>
      </c>
      <c r="E393" s="14">
        <v>7</v>
      </c>
      <c r="F393" s="14">
        <v>2026</v>
      </c>
      <c r="G393" s="14">
        <v>17281106000103</v>
      </c>
      <c r="H393" s="15" t="s">
        <v>604</v>
      </c>
      <c r="I393" s="14">
        <v>3913</v>
      </c>
      <c r="J393" s="14" t="s">
        <v>485</v>
      </c>
      <c r="K393" s="16">
        <v>46052</v>
      </c>
      <c r="L393" s="14">
        <v>193</v>
      </c>
      <c r="M393" s="34">
        <f t="shared" si="20"/>
        <v>70.800000000000011</v>
      </c>
      <c r="N393" s="17">
        <v>67.400000000000006</v>
      </c>
      <c r="O393" s="17">
        <v>3.4</v>
      </c>
      <c r="P393" s="3">
        <v>0</v>
      </c>
    </row>
    <row r="394" spans="1:16" ht="24.95" hidden="1" customHeight="1">
      <c r="A394" s="21" t="str">
        <f t="shared" si="18"/>
        <v>1441|1440011|7|2026|17281106000103|3913|145,91</v>
      </c>
      <c r="B394" s="21" t="str">
        <f t="shared" si="19"/>
        <v>1441|1440011|7|2026|513</v>
      </c>
      <c r="C394" s="14">
        <v>1441</v>
      </c>
      <c r="D394" s="14">
        <v>1440011</v>
      </c>
      <c r="E394" s="14">
        <v>7</v>
      </c>
      <c r="F394" s="14">
        <v>2026</v>
      </c>
      <c r="G394" s="14">
        <v>17281106000103</v>
      </c>
      <c r="H394" s="15" t="s">
        <v>604</v>
      </c>
      <c r="I394" s="14">
        <v>3913</v>
      </c>
      <c r="J394" s="14" t="s">
        <v>485</v>
      </c>
      <c r="K394" s="16">
        <v>46052</v>
      </c>
      <c r="L394" s="14">
        <v>513</v>
      </c>
      <c r="M394" s="34">
        <f t="shared" si="20"/>
        <v>145.91</v>
      </c>
      <c r="N394" s="17">
        <v>138.91</v>
      </c>
      <c r="O394" s="17">
        <v>7</v>
      </c>
      <c r="P394" s="3">
        <v>0</v>
      </c>
    </row>
    <row r="395" spans="1:16" ht="24.95" hidden="1" customHeight="1">
      <c r="A395" s="21" t="str">
        <f t="shared" si="18"/>
        <v>1441|1440011|7|2026|17281106000103|3913|41,67</v>
      </c>
      <c r="B395" s="21" t="str">
        <f t="shared" si="19"/>
        <v>1441|1440011|7|2026|514</v>
      </c>
      <c r="C395" s="14">
        <v>1441</v>
      </c>
      <c r="D395" s="14">
        <v>1440011</v>
      </c>
      <c r="E395" s="14">
        <v>7</v>
      </c>
      <c r="F395" s="14">
        <v>2026</v>
      </c>
      <c r="G395" s="14">
        <v>17281106000103</v>
      </c>
      <c r="H395" s="15" t="s">
        <v>604</v>
      </c>
      <c r="I395" s="14">
        <v>3913</v>
      </c>
      <c r="J395" s="14" t="s">
        <v>485</v>
      </c>
      <c r="K395" s="16">
        <v>46052</v>
      </c>
      <c r="L395" s="14">
        <v>514</v>
      </c>
      <c r="M395" s="34">
        <f t="shared" si="20"/>
        <v>41.67</v>
      </c>
      <c r="N395" s="17">
        <v>39.67</v>
      </c>
      <c r="O395" s="17">
        <v>2</v>
      </c>
      <c r="P395" s="3">
        <v>0</v>
      </c>
    </row>
    <row r="396" spans="1:16" ht="24.95" hidden="1" customHeight="1">
      <c r="A396" s="21" t="str">
        <f t="shared" si="18"/>
        <v>1441|1440011|7|2026|17281106000103|3913|135,49</v>
      </c>
      <c r="B396" s="21" t="str">
        <f t="shared" si="19"/>
        <v>1441|1440011|7|2026|552</v>
      </c>
      <c r="C396" s="14">
        <v>1441</v>
      </c>
      <c r="D396" s="14">
        <v>1440011</v>
      </c>
      <c r="E396" s="14">
        <v>7</v>
      </c>
      <c r="F396" s="14">
        <v>2026</v>
      </c>
      <c r="G396" s="14">
        <v>17281106000103</v>
      </c>
      <c r="H396" s="15" t="s">
        <v>604</v>
      </c>
      <c r="I396" s="14">
        <v>3913</v>
      </c>
      <c r="J396" s="14" t="s">
        <v>485</v>
      </c>
      <c r="K396" s="16">
        <v>46055</v>
      </c>
      <c r="L396" s="14">
        <v>552</v>
      </c>
      <c r="M396" s="34">
        <f t="shared" si="20"/>
        <v>135.49</v>
      </c>
      <c r="N396" s="17">
        <v>128.99</v>
      </c>
      <c r="O396" s="17">
        <v>6.5</v>
      </c>
      <c r="P396" s="3">
        <v>0</v>
      </c>
    </row>
    <row r="397" spans="1:16" ht="24.95" hidden="1" customHeight="1">
      <c r="A397" s="21" t="str">
        <f t="shared" si="18"/>
        <v>1441|1440011|7|2026|17281106000103|3913|70,8</v>
      </c>
      <c r="B397" s="21" t="str">
        <f t="shared" si="19"/>
        <v>1441|1440011|7|2026|553</v>
      </c>
      <c r="C397" s="14">
        <v>1441</v>
      </c>
      <c r="D397" s="14">
        <v>1440011</v>
      </c>
      <c r="E397" s="14">
        <v>7</v>
      </c>
      <c r="F397" s="14">
        <v>2026</v>
      </c>
      <c r="G397" s="14">
        <v>17281106000103</v>
      </c>
      <c r="H397" s="15" t="s">
        <v>604</v>
      </c>
      <c r="I397" s="14">
        <v>3913</v>
      </c>
      <c r="J397" s="14" t="s">
        <v>485</v>
      </c>
      <c r="K397" s="16">
        <v>46055</v>
      </c>
      <c r="L397" s="14">
        <v>553</v>
      </c>
      <c r="M397" s="34">
        <f t="shared" si="20"/>
        <v>70.800000000000011</v>
      </c>
      <c r="N397" s="17">
        <v>67.400000000000006</v>
      </c>
      <c r="O397" s="17">
        <v>3.4</v>
      </c>
      <c r="P397" s="3">
        <v>0</v>
      </c>
    </row>
    <row r="398" spans="1:16" ht="24.95" hidden="1" customHeight="1">
      <c r="A398" s="21" t="str">
        <f t="shared" si="18"/>
        <v>1441|1440011|7|2026|17281106000103|3913|62,46</v>
      </c>
      <c r="B398" s="21" t="str">
        <f t="shared" si="19"/>
        <v>1441|1440011|7|2026|554</v>
      </c>
      <c r="C398" s="14">
        <v>1441</v>
      </c>
      <c r="D398" s="14">
        <v>1440011</v>
      </c>
      <c r="E398" s="14">
        <v>7</v>
      </c>
      <c r="F398" s="14">
        <v>2026</v>
      </c>
      <c r="G398" s="14">
        <v>17281106000103</v>
      </c>
      <c r="H398" s="15" t="s">
        <v>604</v>
      </c>
      <c r="I398" s="14">
        <v>3913</v>
      </c>
      <c r="J398" s="14" t="s">
        <v>485</v>
      </c>
      <c r="K398" s="16">
        <v>46055</v>
      </c>
      <c r="L398" s="14">
        <v>554</v>
      </c>
      <c r="M398" s="34">
        <f t="shared" si="20"/>
        <v>62.46</v>
      </c>
      <c r="N398" s="17">
        <v>59.46</v>
      </c>
      <c r="O398" s="17">
        <v>3</v>
      </c>
      <c r="P398" s="3">
        <v>0</v>
      </c>
    </row>
    <row r="399" spans="1:16" ht="24.95" hidden="1" customHeight="1">
      <c r="A399" s="21" t="str">
        <f t="shared" si="18"/>
        <v>1441|1440011|7|2026|17281106000103|3913|62,46</v>
      </c>
      <c r="B399" s="21" t="str">
        <f t="shared" si="19"/>
        <v>1441|1440011|7|2026|555</v>
      </c>
      <c r="C399" s="14">
        <v>1441</v>
      </c>
      <c r="D399" s="14">
        <v>1440011</v>
      </c>
      <c r="E399" s="14">
        <v>7</v>
      </c>
      <c r="F399" s="14">
        <v>2026</v>
      </c>
      <c r="G399" s="14">
        <v>17281106000103</v>
      </c>
      <c r="H399" s="15" t="s">
        <v>604</v>
      </c>
      <c r="I399" s="14">
        <v>3913</v>
      </c>
      <c r="J399" s="14" t="s">
        <v>485</v>
      </c>
      <c r="K399" s="16">
        <v>46055</v>
      </c>
      <c r="L399" s="14">
        <v>555</v>
      </c>
      <c r="M399" s="34">
        <f t="shared" si="20"/>
        <v>62.46</v>
      </c>
      <c r="N399" s="17">
        <v>59.46</v>
      </c>
      <c r="O399" s="17">
        <v>3</v>
      </c>
      <c r="P399" s="3">
        <v>0</v>
      </c>
    </row>
    <row r="400" spans="1:16" ht="24.95" hidden="1" customHeight="1">
      <c r="A400" s="21" t="str">
        <f t="shared" si="18"/>
        <v>1441|1440011|7|2026|17281106000103|3913|79,82</v>
      </c>
      <c r="B400" s="21" t="str">
        <f t="shared" si="19"/>
        <v>1441|1440011|7|2026|589</v>
      </c>
      <c r="C400" s="14">
        <v>1441</v>
      </c>
      <c r="D400" s="14">
        <v>1440011</v>
      </c>
      <c r="E400" s="14">
        <v>7</v>
      </c>
      <c r="F400" s="14">
        <v>2026</v>
      </c>
      <c r="G400" s="14">
        <v>17281106000103</v>
      </c>
      <c r="H400" s="15" t="s">
        <v>604</v>
      </c>
      <c r="I400" s="14">
        <v>3913</v>
      </c>
      <c r="J400" s="14" t="s">
        <v>485</v>
      </c>
      <c r="K400" s="16">
        <v>46056</v>
      </c>
      <c r="L400" s="14">
        <v>589</v>
      </c>
      <c r="M400" s="34">
        <f t="shared" si="20"/>
        <v>79.819999999999993</v>
      </c>
      <c r="N400" s="17">
        <v>75.989999999999995</v>
      </c>
      <c r="O400" s="17">
        <v>3.83</v>
      </c>
      <c r="P400" s="3">
        <v>0</v>
      </c>
    </row>
    <row r="401" spans="1:16" ht="24.95" hidden="1" customHeight="1">
      <c r="A401" s="21" t="str">
        <f t="shared" si="18"/>
        <v>1441|1440011|7|2026|17281106000103|3913|41,67</v>
      </c>
      <c r="B401" s="21" t="str">
        <f t="shared" si="19"/>
        <v>1441|1440011|7|2026|591</v>
      </c>
      <c r="C401" s="14">
        <v>1441</v>
      </c>
      <c r="D401" s="14">
        <v>1440011</v>
      </c>
      <c r="E401" s="14">
        <v>7</v>
      </c>
      <c r="F401" s="14">
        <v>2026</v>
      </c>
      <c r="G401" s="14">
        <v>17281106000103</v>
      </c>
      <c r="H401" s="15" t="s">
        <v>604</v>
      </c>
      <c r="I401" s="14">
        <v>3913</v>
      </c>
      <c r="J401" s="14" t="s">
        <v>485</v>
      </c>
      <c r="K401" s="16">
        <v>46056</v>
      </c>
      <c r="L401" s="14">
        <v>591</v>
      </c>
      <c r="M401" s="34">
        <f t="shared" si="20"/>
        <v>41.67</v>
      </c>
      <c r="N401" s="17">
        <v>39.67</v>
      </c>
      <c r="O401" s="17">
        <v>2</v>
      </c>
      <c r="P401" s="3">
        <v>0</v>
      </c>
    </row>
    <row r="402" spans="1:16" ht="24.95" hidden="1" customHeight="1">
      <c r="A402" s="21" t="str">
        <f t="shared" si="18"/>
        <v>1441|1440011|7|2026|17281106000103|3913|113,11</v>
      </c>
      <c r="B402" s="21" t="str">
        <f t="shared" si="19"/>
        <v>1441|1440011|7|2026|672</v>
      </c>
      <c r="C402" s="14">
        <v>1441</v>
      </c>
      <c r="D402" s="14">
        <v>1440011</v>
      </c>
      <c r="E402" s="14">
        <v>7</v>
      </c>
      <c r="F402" s="14">
        <v>2026</v>
      </c>
      <c r="G402" s="14">
        <v>17281106000103</v>
      </c>
      <c r="H402" s="15" t="s">
        <v>604</v>
      </c>
      <c r="I402" s="14">
        <v>3913</v>
      </c>
      <c r="J402" s="14" t="s">
        <v>485</v>
      </c>
      <c r="K402" s="16">
        <v>46062</v>
      </c>
      <c r="L402" s="14">
        <v>672</v>
      </c>
      <c r="M402" s="34">
        <f t="shared" si="20"/>
        <v>113.11000000000001</v>
      </c>
      <c r="N402" s="17">
        <v>107.68</v>
      </c>
      <c r="O402" s="17">
        <v>5.43</v>
      </c>
      <c r="P402" s="3">
        <v>0</v>
      </c>
    </row>
    <row r="403" spans="1:16" ht="24.95" hidden="1" customHeight="1">
      <c r="A403" s="21" t="str">
        <f t="shared" si="18"/>
        <v>1441|1440011|7|2026|17281106000103|3913|311,94</v>
      </c>
      <c r="B403" s="21" t="str">
        <f t="shared" si="19"/>
        <v>1441|1440011|7|2026|675</v>
      </c>
      <c r="C403" s="14">
        <v>1441</v>
      </c>
      <c r="D403" s="14">
        <v>1440011</v>
      </c>
      <c r="E403" s="14">
        <v>7</v>
      </c>
      <c r="F403" s="14">
        <v>2026</v>
      </c>
      <c r="G403" s="14">
        <v>17281106000103</v>
      </c>
      <c r="H403" s="15" t="s">
        <v>604</v>
      </c>
      <c r="I403" s="14">
        <v>3913</v>
      </c>
      <c r="J403" s="14" t="s">
        <v>485</v>
      </c>
      <c r="K403" s="16">
        <v>46062</v>
      </c>
      <c r="L403" s="14">
        <v>675</v>
      </c>
      <c r="M403" s="34">
        <f t="shared" si="20"/>
        <v>311.94000000000005</v>
      </c>
      <c r="N403" s="17">
        <v>296.97000000000003</v>
      </c>
      <c r="O403" s="17">
        <v>14.97</v>
      </c>
      <c r="P403" s="3">
        <v>0</v>
      </c>
    </row>
    <row r="404" spans="1:16" ht="24.95" hidden="1" customHeight="1">
      <c r="A404" s="21" t="str">
        <f t="shared" si="18"/>
        <v>1441|1440011|7|2026|17281106000103|3913|125,91</v>
      </c>
      <c r="B404" s="21" t="str">
        <f t="shared" si="19"/>
        <v>1441|1440011|7|2026|680</v>
      </c>
      <c r="C404" s="14">
        <v>1441</v>
      </c>
      <c r="D404" s="14">
        <v>1440011</v>
      </c>
      <c r="E404" s="14">
        <v>7</v>
      </c>
      <c r="F404" s="14">
        <v>2026</v>
      </c>
      <c r="G404" s="14">
        <v>17281106000103</v>
      </c>
      <c r="H404" s="15" t="s">
        <v>604</v>
      </c>
      <c r="I404" s="14">
        <v>3913</v>
      </c>
      <c r="J404" s="14" t="s">
        <v>485</v>
      </c>
      <c r="K404" s="16">
        <v>46062</v>
      </c>
      <c r="L404" s="14">
        <v>680</v>
      </c>
      <c r="M404" s="34">
        <f t="shared" si="20"/>
        <v>125.91000000000001</v>
      </c>
      <c r="N404" s="17">
        <v>119.87</v>
      </c>
      <c r="O404" s="17">
        <v>6.04</v>
      </c>
      <c r="P404" s="3">
        <v>0</v>
      </c>
    </row>
    <row r="405" spans="1:16" ht="24.95" hidden="1" customHeight="1">
      <c r="A405" s="21" t="str">
        <f t="shared" si="18"/>
        <v>1441|1440011|7|2026|17281106000103|3913|113,11</v>
      </c>
      <c r="B405" s="21" t="str">
        <f t="shared" si="19"/>
        <v>1441|1440011|7|2026|681</v>
      </c>
      <c r="C405" s="14">
        <v>1441</v>
      </c>
      <c r="D405" s="14">
        <v>1440011</v>
      </c>
      <c r="E405" s="14">
        <v>7</v>
      </c>
      <c r="F405" s="14">
        <v>2026</v>
      </c>
      <c r="G405" s="14">
        <v>17281106000103</v>
      </c>
      <c r="H405" s="15" t="s">
        <v>604</v>
      </c>
      <c r="I405" s="14">
        <v>3913</v>
      </c>
      <c r="J405" s="14" t="s">
        <v>485</v>
      </c>
      <c r="K405" s="16">
        <v>46062</v>
      </c>
      <c r="L405" s="14">
        <v>681</v>
      </c>
      <c r="M405" s="34">
        <f t="shared" si="20"/>
        <v>113.11000000000001</v>
      </c>
      <c r="N405" s="17">
        <v>107.68</v>
      </c>
      <c r="O405" s="17">
        <v>5.43</v>
      </c>
      <c r="P405" s="3">
        <v>0</v>
      </c>
    </row>
    <row r="406" spans="1:16" ht="24.95" hidden="1" customHeight="1">
      <c r="A406" s="21" t="str">
        <f t="shared" si="18"/>
        <v>1441|1440011|8|2025|16829475000125|3913|54,56</v>
      </c>
      <c r="B406" s="21" t="str">
        <f t="shared" si="19"/>
        <v>1441|1440011|8|2025|12</v>
      </c>
      <c r="C406" s="14">
        <v>1441</v>
      </c>
      <c r="D406" s="14">
        <v>1440011</v>
      </c>
      <c r="E406" s="14">
        <v>8</v>
      </c>
      <c r="F406" s="14">
        <v>2025</v>
      </c>
      <c r="G406" s="14">
        <v>16829475000125</v>
      </c>
      <c r="H406" s="15" t="s">
        <v>605</v>
      </c>
      <c r="I406" s="14">
        <v>3913</v>
      </c>
      <c r="J406" s="14" t="s">
        <v>485</v>
      </c>
      <c r="K406" s="16">
        <v>46034</v>
      </c>
      <c r="L406" s="14">
        <v>12</v>
      </c>
      <c r="M406" s="34">
        <f t="shared" si="20"/>
        <v>54.56</v>
      </c>
      <c r="N406" s="17">
        <v>54.56</v>
      </c>
      <c r="O406" s="17">
        <v>0</v>
      </c>
      <c r="P406" s="3">
        <v>0</v>
      </c>
    </row>
    <row r="407" spans="1:16" ht="24.95" hidden="1" customHeight="1">
      <c r="A407" s="21" t="str">
        <f t="shared" si="18"/>
        <v>1441|1440011|9|2026|18781070000190|3913|128,42</v>
      </c>
      <c r="B407" s="21" t="str">
        <f t="shared" si="19"/>
        <v>1441|1440011|9|2026|476</v>
      </c>
      <c r="C407" s="14">
        <v>1441</v>
      </c>
      <c r="D407" s="14">
        <v>1440011</v>
      </c>
      <c r="E407" s="14">
        <v>9</v>
      </c>
      <c r="F407" s="14">
        <v>2026</v>
      </c>
      <c r="G407" s="14">
        <v>18781070000190</v>
      </c>
      <c r="H407" s="15" t="s">
        <v>606</v>
      </c>
      <c r="I407" s="14">
        <v>3913</v>
      </c>
      <c r="J407" s="14" t="s">
        <v>485</v>
      </c>
      <c r="K407" s="16">
        <v>46050</v>
      </c>
      <c r="L407" s="14">
        <v>476</v>
      </c>
      <c r="M407" s="34">
        <f t="shared" si="20"/>
        <v>128.41999999999999</v>
      </c>
      <c r="N407" s="17">
        <v>128.41999999999999</v>
      </c>
      <c r="O407" s="17">
        <v>0</v>
      </c>
      <c r="P407" s="3">
        <v>0</v>
      </c>
    </row>
    <row r="408" spans="1:16" ht="24.95" hidden="1" customHeight="1">
      <c r="A408" s="21" t="str">
        <f t="shared" si="18"/>
        <v>1441|1440011|10|2026|19130038000107|3913|53,87</v>
      </c>
      <c r="B408" s="21" t="str">
        <f t="shared" si="19"/>
        <v>1441|1440011|10|2026|437</v>
      </c>
      <c r="C408" s="14">
        <v>1441</v>
      </c>
      <c r="D408" s="14">
        <v>1440011</v>
      </c>
      <c r="E408" s="14">
        <v>10</v>
      </c>
      <c r="F408" s="14">
        <v>2026</v>
      </c>
      <c r="G408" s="14">
        <v>19130038000107</v>
      </c>
      <c r="H408" s="15" t="s">
        <v>607</v>
      </c>
      <c r="I408" s="14">
        <v>3913</v>
      </c>
      <c r="J408" s="14" t="s">
        <v>485</v>
      </c>
      <c r="K408" s="16">
        <v>46049</v>
      </c>
      <c r="L408" s="14">
        <v>437</v>
      </c>
      <c r="M408" s="34">
        <f t="shared" si="20"/>
        <v>53.87</v>
      </c>
      <c r="N408" s="17">
        <v>53.87</v>
      </c>
      <c r="O408" s="17">
        <v>0</v>
      </c>
      <c r="P408" s="3">
        <v>0</v>
      </c>
    </row>
    <row r="409" spans="1:16" ht="24.95" hidden="1" customHeight="1">
      <c r="A409" s="21" t="str">
        <f t="shared" si="18"/>
        <v>1441|1440011|11|2026|16782211000163|3913|44,47</v>
      </c>
      <c r="B409" s="21" t="str">
        <f t="shared" si="19"/>
        <v>1441|1440011|11|2026|440</v>
      </c>
      <c r="C409" s="14">
        <v>1441</v>
      </c>
      <c r="D409" s="14">
        <v>1440011</v>
      </c>
      <c r="E409" s="14">
        <v>11</v>
      </c>
      <c r="F409" s="14">
        <v>2026</v>
      </c>
      <c r="G409" s="14">
        <v>16782211000163</v>
      </c>
      <c r="H409" s="15" t="s">
        <v>608</v>
      </c>
      <c r="I409" s="14">
        <v>3913</v>
      </c>
      <c r="J409" s="14" t="s">
        <v>485</v>
      </c>
      <c r="K409" s="16">
        <v>46049</v>
      </c>
      <c r="L409" s="14">
        <v>440</v>
      </c>
      <c r="M409" s="34">
        <f t="shared" si="20"/>
        <v>44.47</v>
      </c>
      <c r="N409" s="17">
        <v>44.47</v>
      </c>
      <c r="O409" s="17">
        <v>0</v>
      </c>
      <c r="P409" s="3">
        <v>0</v>
      </c>
    </row>
    <row r="410" spans="1:16" ht="24.95" hidden="1" customHeight="1">
      <c r="A410" s="21" t="str">
        <f t="shared" si="18"/>
        <v>1441|1440011|12|2025|21371513000189|3913|50,74</v>
      </c>
      <c r="B410" s="21" t="str">
        <f t="shared" si="19"/>
        <v>1441|1440011|12|2025|8</v>
      </c>
      <c r="C410" s="14">
        <v>1441</v>
      </c>
      <c r="D410" s="14">
        <v>1440011</v>
      </c>
      <c r="E410" s="14">
        <v>12</v>
      </c>
      <c r="F410" s="14">
        <v>2025</v>
      </c>
      <c r="G410" s="14">
        <v>21371513000189</v>
      </c>
      <c r="H410" s="15" t="s">
        <v>609</v>
      </c>
      <c r="I410" s="14">
        <v>3913</v>
      </c>
      <c r="J410" s="14" t="s">
        <v>485</v>
      </c>
      <c r="K410" s="16">
        <v>46034</v>
      </c>
      <c r="L410" s="14">
        <v>8</v>
      </c>
      <c r="M410" s="34">
        <f t="shared" si="20"/>
        <v>50.74</v>
      </c>
      <c r="N410" s="17">
        <v>50.74</v>
      </c>
      <c r="O410" s="17">
        <v>0</v>
      </c>
      <c r="P410" s="3">
        <v>0</v>
      </c>
    </row>
    <row r="411" spans="1:16" ht="24.95" hidden="1" customHeight="1">
      <c r="A411" s="21" t="str">
        <f t="shared" si="18"/>
        <v>1441|1440011|12|2026|21371513000189|3913|50,74</v>
      </c>
      <c r="B411" s="21" t="str">
        <f t="shared" si="19"/>
        <v>1441|1440011|12|2026|539</v>
      </c>
      <c r="C411" s="14">
        <v>1441</v>
      </c>
      <c r="D411" s="14">
        <v>1440011</v>
      </c>
      <c r="E411" s="14">
        <v>12</v>
      </c>
      <c r="F411" s="14">
        <v>2026</v>
      </c>
      <c r="G411" s="14">
        <v>21371513000189</v>
      </c>
      <c r="H411" s="15" t="s">
        <v>609</v>
      </c>
      <c r="I411" s="14">
        <v>3913</v>
      </c>
      <c r="J411" s="14" t="s">
        <v>485</v>
      </c>
      <c r="K411" s="16">
        <v>46055</v>
      </c>
      <c r="L411" s="14">
        <v>539</v>
      </c>
      <c r="M411" s="34">
        <f t="shared" si="20"/>
        <v>50.74</v>
      </c>
      <c r="N411" s="17">
        <v>50.74</v>
      </c>
      <c r="O411" s="17">
        <v>0</v>
      </c>
      <c r="P411" s="3">
        <v>0</v>
      </c>
    </row>
    <row r="412" spans="1:16" ht="24.95" hidden="1" customHeight="1">
      <c r="A412" s="21" t="str">
        <f t="shared" si="18"/>
        <v>1441|1440011|13|2026|53667104000110|3913|79,88</v>
      </c>
      <c r="B412" s="21" t="str">
        <f t="shared" si="19"/>
        <v>1441|1440011|13|2026|27</v>
      </c>
      <c r="C412" s="14">
        <v>1441</v>
      </c>
      <c r="D412" s="14">
        <v>1440011</v>
      </c>
      <c r="E412" s="14">
        <v>13</v>
      </c>
      <c r="F412" s="14">
        <v>2026</v>
      </c>
      <c r="G412" s="14">
        <v>53667104000110</v>
      </c>
      <c r="H412" s="15" t="s">
        <v>610</v>
      </c>
      <c r="I412" s="14">
        <v>3913</v>
      </c>
      <c r="J412" s="14" t="s">
        <v>485</v>
      </c>
      <c r="K412" s="16">
        <v>46049</v>
      </c>
      <c r="L412" s="14">
        <v>27</v>
      </c>
      <c r="M412" s="34">
        <f t="shared" si="20"/>
        <v>79.88</v>
      </c>
      <c r="N412" s="17">
        <v>76.05</v>
      </c>
      <c r="O412" s="17">
        <v>3.83</v>
      </c>
      <c r="P412" s="3">
        <v>0</v>
      </c>
    </row>
    <row r="413" spans="1:16" ht="24.95" hidden="1" customHeight="1">
      <c r="A413" s="21" t="str">
        <f t="shared" si="18"/>
        <v>1441|1440011|14|2026|21250048000128|3913|48,59</v>
      </c>
      <c r="B413" s="21" t="str">
        <f t="shared" si="19"/>
        <v>1441|1440011|14|2026|26</v>
      </c>
      <c r="C413" s="14">
        <v>1441</v>
      </c>
      <c r="D413" s="14">
        <v>1440011</v>
      </c>
      <c r="E413" s="14">
        <v>14</v>
      </c>
      <c r="F413" s="14">
        <v>2026</v>
      </c>
      <c r="G413" s="14">
        <v>21250048000128</v>
      </c>
      <c r="H413" s="15" t="s">
        <v>608</v>
      </c>
      <c r="I413" s="14">
        <v>3913</v>
      </c>
      <c r="J413" s="14" t="s">
        <v>485</v>
      </c>
      <c r="K413" s="16">
        <v>46049</v>
      </c>
      <c r="L413" s="14">
        <v>26</v>
      </c>
      <c r="M413" s="34">
        <f t="shared" si="20"/>
        <v>48.59</v>
      </c>
      <c r="N413" s="17">
        <v>48.59</v>
      </c>
      <c r="O413" s="17">
        <v>0</v>
      </c>
      <c r="P413" s="3">
        <v>0</v>
      </c>
    </row>
    <row r="414" spans="1:16" ht="24.95" hidden="1" customHeight="1">
      <c r="A414" s="21" t="str">
        <f t="shared" si="18"/>
        <v>1441|1440011|14|2026|21250048000128|3913|45,9</v>
      </c>
      <c r="B414" s="21" t="str">
        <f t="shared" si="19"/>
        <v>1441|1440011|14|2026|644</v>
      </c>
      <c r="C414" s="14">
        <v>1441</v>
      </c>
      <c r="D414" s="14">
        <v>1440011</v>
      </c>
      <c r="E414" s="14">
        <v>14</v>
      </c>
      <c r="F414" s="14">
        <v>2026</v>
      </c>
      <c r="G414" s="14">
        <v>21250048000128</v>
      </c>
      <c r="H414" s="15" t="s">
        <v>608</v>
      </c>
      <c r="I414" s="14">
        <v>3913</v>
      </c>
      <c r="J414" s="14" t="s">
        <v>485</v>
      </c>
      <c r="K414" s="16">
        <v>46062</v>
      </c>
      <c r="L414" s="14">
        <v>644</v>
      </c>
      <c r="M414" s="34">
        <f t="shared" si="20"/>
        <v>45.9</v>
      </c>
      <c r="N414" s="17">
        <v>45.9</v>
      </c>
      <c r="O414" s="17">
        <v>0</v>
      </c>
      <c r="P414" s="3">
        <v>0</v>
      </c>
    </row>
    <row r="415" spans="1:16" ht="24.95" hidden="1" customHeight="1">
      <c r="A415" s="21" t="str">
        <f t="shared" si="18"/>
        <v>1441|1440011|15|2025|20959219000120|3913|95,54</v>
      </c>
      <c r="B415" s="21" t="str">
        <f t="shared" si="19"/>
        <v>1441|1440011|15|2025|11</v>
      </c>
      <c r="C415" s="14">
        <v>1441</v>
      </c>
      <c r="D415" s="14">
        <v>1440011</v>
      </c>
      <c r="E415" s="14">
        <v>15</v>
      </c>
      <c r="F415" s="14">
        <v>2025</v>
      </c>
      <c r="G415" s="14">
        <v>20959219000120</v>
      </c>
      <c r="H415" s="15" t="s">
        <v>608</v>
      </c>
      <c r="I415" s="14">
        <v>3913</v>
      </c>
      <c r="J415" s="14" t="s">
        <v>485</v>
      </c>
      <c r="K415" s="16">
        <v>46034</v>
      </c>
      <c r="L415" s="14">
        <v>11</v>
      </c>
      <c r="M415" s="34">
        <f t="shared" si="20"/>
        <v>95.54</v>
      </c>
      <c r="N415" s="17">
        <v>95.54</v>
      </c>
      <c r="O415" s="17">
        <v>0</v>
      </c>
      <c r="P415" s="3">
        <v>0</v>
      </c>
    </row>
    <row r="416" spans="1:16" ht="24.95" hidden="1" customHeight="1">
      <c r="A416" s="21" t="str">
        <f t="shared" si="18"/>
        <v>1441|1440011|15|2026|20959219000120|3913|227,4</v>
      </c>
      <c r="B416" s="21" t="str">
        <f t="shared" si="19"/>
        <v>1441|1440011|15|2026|654</v>
      </c>
      <c r="C416" s="14">
        <v>1441</v>
      </c>
      <c r="D416" s="14">
        <v>1440011</v>
      </c>
      <c r="E416" s="14">
        <v>15</v>
      </c>
      <c r="F416" s="14">
        <v>2026</v>
      </c>
      <c r="G416" s="14">
        <v>20959219000120</v>
      </c>
      <c r="H416" s="15" t="s">
        <v>608</v>
      </c>
      <c r="I416" s="14">
        <v>3913</v>
      </c>
      <c r="J416" s="14" t="s">
        <v>485</v>
      </c>
      <c r="K416" s="16">
        <v>46062</v>
      </c>
      <c r="L416" s="14">
        <v>654</v>
      </c>
      <c r="M416" s="34">
        <f t="shared" si="20"/>
        <v>227.4</v>
      </c>
      <c r="N416" s="17">
        <v>227.4</v>
      </c>
      <c r="O416" s="17">
        <v>0</v>
      </c>
      <c r="P416" s="3">
        <v>0</v>
      </c>
    </row>
    <row r="417" spans="1:16" ht="24.95" hidden="1" customHeight="1">
      <c r="A417" s="21" t="str">
        <f t="shared" si="18"/>
        <v>1441|1440011|16|2026|21260443000191|3913|180,87</v>
      </c>
      <c r="B417" s="21" t="str">
        <f t="shared" si="19"/>
        <v>1441|1440011|16|2026|444</v>
      </c>
      <c r="C417" s="14">
        <v>1441</v>
      </c>
      <c r="D417" s="14">
        <v>1440011</v>
      </c>
      <c r="E417" s="14">
        <v>16</v>
      </c>
      <c r="F417" s="14">
        <v>2026</v>
      </c>
      <c r="G417" s="14">
        <v>21260443000191</v>
      </c>
      <c r="H417" s="15" t="s">
        <v>611</v>
      </c>
      <c r="I417" s="14">
        <v>3913</v>
      </c>
      <c r="J417" s="14" t="s">
        <v>485</v>
      </c>
      <c r="K417" s="16">
        <v>46049</v>
      </c>
      <c r="L417" s="14">
        <v>444</v>
      </c>
      <c r="M417" s="34">
        <f t="shared" si="20"/>
        <v>180.87</v>
      </c>
      <c r="N417" s="17">
        <v>180.87</v>
      </c>
      <c r="O417" s="17">
        <v>0</v>
      </c>
      <c r="P417" s="3">
        <v>0</v>
      </c>
    </row>
    <row r="418" spans="1:16" ht="24.95" hidden="1" customHeight="1">
      <c r="A418" s="21" t="str">
        <f t="shared" si="18"/>
        <v>1441|1440011|17|2026|17819061000188|3913|51,43</v>
      </c>
      <c r="B418" s="21" t="str">
        <f t="shared" si="19"/>
        <v>1441|1440011|17|2026|432</v>
      </c>
      <c r="C418" s="14">
        <v>1441</v>
      </c>
      <c r="D418" s="14">
        <v>1440011</v>
      </c>
      <c r="E418" s="14">
        <v>17</v>
      </c>
      <c r="F418" s="14">
        <v>2026</v>
      </c>
      <c r="G418" s="14">
        <v>17819061000188</v>
      </c>
      <c r="H418" s="15" t="s">
        <v>612</v>
      </c>
      <c r="I418" s="14">
        <v>3913</v>
      </c>
      <c r="J418" s="14" t="s">
        <v>485</v>
      </c>
      <c r="K418" s="16">
        <v>46049</v>
      </c>
      <c r="L418" s="14">
        <v>432</v>
      </c>
      <c r="M418" s="34">
        <f t="shared" si="20"/>
        <v>51.43</v>
      </c>
      <c r="N418" s="17">
        <v>51.43</v>
      </c>
      <c r="O418" s="17">
        <v>0</v>
      </c>
      <c r="P418" s="3">
        <v>0</v>
      </c>
    </row>
    <row r="419" spans="1:16" ht="24.95" hidden="1" customHeight="1">
      <c r="A419" s="21" t="str">
        <f t="shared" si="18"/>
        <v>1441|1440011|18|2025|17058108000138|3913|104,84</v>
      </c>
      <c r="B419" s="21" t="str">
        <f t="shared" si="19"/>
        <v>1441|1440011|18|2025|228</v>
      </c>
      <c r="C419" s="14">
        <v>1441</v>
      </c>
      <c r="D419" s="14">
        <v>1440011</v>
      </c>
      <c r="E419" s="14">
        <v>18</v>
      </c>
      <c r="F419" s="14">
        <v>2025</v>
      </c>
      <c r="G419" s="14">
        <v>17058108000138</v>
      </c>
      <c r="H419" s="15" t="s">
        <v>613</v>
      </c>
      <c r="I419" s="14">
        <v>3913</v>
      </c>
      <c r="J419" s="14" t="s">
        <v>485</v>
      </c>
      <c r="K419" s="16">
        <v>46038</v>
      </c>
      <c r="L419" s="14">
        <v>228</v>
      </c>
      <c r="M419" s="34">
        <f t="shared" si="20"/>
        <v>104.84</v>
      </c>
      <c r="N419" s="17">
        <v>104.84</v>
      </c>
      <c r="O419" s="17">
        <v>0</v>
      </c>
      <c r="P419" s="3">
        <v>0</v>
      </c>
    </row>
    <row r="420" spans="1:16" ht="24.95" hidden="1" customHeight="1">
      <c r="A420" s="21" t="str">
        <f t="shared" si="18"/>
        <v>1441|1440011|18|2026|17058108000138|3913|104,84</v>
      </c>
      <c r="B420" s="21" t="str">
        <f t="shared" si="19"/>
        <v>1441|1440011|18|2026|451</v>
      </c>
      <c r="C420" s="14">
        <v>1441</v>
      </c>
      <c r="D420" s="14">
        <v>1440011</v>
      </c>
      <c r="E420" s="14">
        <v>18</v>
      </c>
      <c r="F420" s="14">
        <v>2026</v>
      </c>
      <c r="G420" s="14">
        <v>17058108000138</v>
      </c>
      <c r="H420" s="15" t="s">
        <v>613</v>
      </c>
      <c r="I420" s="14">
        <v>3913</v>
      </c>
      <c r="J420" s="14" t="s">
        <v>485</v>
      </c>
      <c r="K420" s="16">
        <v>46050</v>
      </c>
      <c r="L420" s="14">
        <v>451</v>
      </c>
      <c r="M420" s="34">
        <f t="shared" si="20"/>
        <v>104.84</v>
      </c>
      <c r="N420" s="17">
        <v>104.84</v>
      </c>
      <c r="O420" s="17">
        <v>0</v>
      </c>
      <c r="P420" s="3">
        <v>0</v>
      </c>
    </row>
    <row r="421" spans="1:16" ht="24.95" hidden="1" customHeight="1">
      <c r="A421" s="21" t="str">
        <f t="shared" si="18"/>
        <v>1441|1440011|19|2026|18423582000184|3913|59,85</v>
      </c>
      <c r="B421" s="21" t="str">
        <f t="shared" si="19"/>
        <v>1441|1440011|19|2026|436</v>
      </c>
      <c r="C421" s="14">
        <v>1441</v>
      </c>
      <c r="D421" s="14">
        <v>1440011</v>
      </c>
      <c r="E421" s="14">
        <v>19</v>
      </c>
      <c r="F421" s="14">
        <v>2026</v>
      </c>
      <c r="G421" s="14">
        <v>18423582000184</v>
      </c>
      <c r="H421" s="15" t="s">
        <v>614</v>
      </c>
      <c r="I421" s="14">
        <v>3913</v>
      </c>
      <c r="J421" s="14" t="s">
        <v>485</v>
      </c>
      <c r="K421" s="16">
        <v>46049</v>
      </c>
      <c r="L421" s="14">
        <v>436</v>
      </c>
      <c r="M421" s="34">
        <f t="shared" si="20"/>
        <v>59.85</v>
      </c>
      <c r="N421" s="17">
        <v>59.85</v>
      </c>
      <c r="O421" s="17">
        <v>0</v>
      </c>
      <c r="P421" s="3">
        <v>0</v>
      </c>
    </row>
    <row r="422" spans="1:16" ht="24.95" hidden="1" customHeight="1">
      <c r="A422" s="21" t="str">
        <f t="shared" si="18"/>
        <v>1441|1440011|20|2026|12989105000102|3913|14,09</v>
      </c>
      <c r="B422" s="21" t="str">
        <f t="shared" si="19"/>
        <v>1441|1440011|20|2026|487</v>
      </c>
      <c r="C422" s="14">
        <v>1441</v>
      </c>
      <c r="D422" s="14">
        <v>1440011</v>
      </c>
      <c r="E422" s="14">
        <v>20</v>
      </c>
      <c r="F422" s="14">
        <v>2026</v>
      </c>
      <c r="G422" s="14">
        <v>12989105000102</v>
      </c>
      <c r="H422" s="15" t="s">
        <v>615</v>
      </c>
      <c r="I422" s="14">
        <v>3913</v>
      </c>
      <c r="J422" s="14" t="s">
        <v>485</v>
      </c>
      <c r="K422" s="16">
        <v>46051</v>
      </c>
      <c r="L422" s="14">
        <v>487</v>
      </c>
      <c r="M422" s="34">
        <f t="shared" si="20"/>
        <v>14.09</v>
      </c>
      <c r="N422" s="17">
        <v>14.09</v>
      </c>
      <c r="O422" s="17">
        <v>0</v>
      </c>
      <c r="P422" s="3">
        <v>0</v>
      </c>
    </row>
    <row r="423" spans="1:16" ht="24.95" hidden="1" customHeight="1">
      <c r="A423" s="21" t="str">
        <f t="shared" si="18"/>
        <v>1441|1440011|22|2026|18431155000148|3913|53,72</v>
      </c>
      <c r="B423" s="21" t="str">
        <f t="shared" si="19"/>
        <v>1441|1440011|22|2026|486</v>
      </c>
      <c r="C423" s="14">
        <v>1441</v>
      </c>
      <c r="D423" s="14">
        <v>1440011</v>
      </c>
      <c r="E423" s="14">
        <v>22</v>
      </c>
      <c r="F423" s="14">
        <v>2026</v>
      </c>
      <c r="G423" s="14">
        <v>18431155000148</v>
      </c>
      <c r="H423" s="15" t="s">
        <v>556</v>
      </c>
      <c r="I423" s="14">
        <v>3913</v>
      </c>
      <c r="J423" s="14" t="s">
        <v>485</v>
      </c>
      <c r="K423" s="16">
        <v>46051</v>
      </c>
      <c r="L423" s="14">
        <v>486</v>
      </c>
      <c r="M423" s="34">
        <f t="shared" si="20"/>
        <v>53.72</v>
      </c>
      <c r="N423" s="17">
        <v>53.72</v>
      </c>
      <c r="O423" s="17">
        <v>0</v>
      </c>
      <c r="P423" s="3">
        <v>0</v>
      </c>
    </row>
    <row r="424" spans="1:16" ht="24.95" hidden="1" customHeight="1">
      <c r="A424" s="21" t="str">
        <f t="shared" si="18"/>
        <v>1441|1440011|23|2026|50150909000102|3913|43,46</v>
      </c>
      <c r="B424" s="21" t="str">
        <f t="shared" si="19"/>
        <v>1441|1440011|23|2026|438</v>
      </c>
      <c r="C424" s="14">
        <v>1441</v>
      </c>
      <c r="D424" s="14">
        <v>1440011</v>
      </c>
      <c r="E424" s="14">
        <v>23</v>
      </c>
      <c r="F424" s="14">
        <v>2026</v>
      </c>
      <c r="G424" s="14">
        <v>50150909000102</v>
      </c>
      <c r="H424" s="15" t="s">
        <v>616</v>
      </c>
      <c r="I424" s="14">
        <v>3913</v>
      </c>
      <c r="J424" s="14" t="s">
        <v>485</v>
      </c>
      <c r="K424" s="16">
        <v>46049</v>
      </c>
      <c r="L424" s="14">
        <v>438</v>
      </c>
      <c r="M424" s="34">
        <f t="shared" si="20"/>
        <v>43.459999999999994</v>
      </c>
      <c r="N424" s="17">
        <v>41.37</v>
      </c>
      <c r="O424" s="17">
        <v>2.09</v>
      </c>
      <c r="P424" s="3">
        <v>0</v>
      </c>
    </row>
    <row r="425" spans="1:16" ht="24.95" hidden="1" customHeight="1">
      <c r="A425" s="21" t="str">
        <f t="shared" si="18"/>
        <v>1441|1440011|24|2025|23278690000140|3913|57,94</v>
      </c>
      <c r="B425" s="21" t="str">
        <f t="shared" si="19"/>
        <v>1441|1440011|24|2025|251</v>
      </c>
      <c r="C425" s="14">
        <v>1441</v>
      </c>
      <c r="D425" s="14">
        <v>1440011</v>
      </c>
      <c r="E425" s="14">
        <v>24</v>
      </c>
      <c r="F425" s="14">
        <v>2025</v>
      </c>
      <c r="G425" s="14">
        <v>23278690000140</v>
      </c>
      <c r="H425" s="15" t="s">
        <v>608</v>
      </c>
      <c r="I425" s="14">
        <v>3913</v>
      </c>
      <c r="J425" s="14" t="s">
        <v>485</v>
      </c>
      <c r="K425" s="16">
        <v>46038</v>
      </c>
      <c r="L425" s="14">
        <v>251</v>
      </c>
      <c r="M425" s="34">
        <f t="shared" si="20"/>
        <v>57.94</v>
      </c>
      <c r="N425" s="17">
        <v>57.94</v>
      </c>
      <c r="O425" s="17">
        <v>0</v>
      </c>
      <c r="P425" s="3">
        <v>0</v>
      </c>
    </row>
    <row r="426" spans="1:16" ht="24.95" hidden="1" customHeight="1">
      <c r="A426" s="21" t="str">
        <f t="shared" si="18"/>
        <v>1441|1440011|25|2025|20266755000140|3913|87,59</v>
      </c>
      <c r="B426" s="21" t="str">
        <f t="shared" si="19"/>
        <v>1441|1440011|25|2025|32</v>
      </c>
      <c r="C426" s="14">
        <v>1441</v>
      </c>
      <c r="D426" s="14">
        <v>1440011</v>
      </c>
      <c r="E426" s="14">
        <v>25</v>
      </c>
      <c r="F426" s="14">
        <v>2025</v>
      </c>
      <c r="G426" s="14">
        <v>20266755000140</v>
      </c>
      <c r="H426" s="15" t="s">
        <v>617</v>
      </c>
      <c r="I426" s="14">
        <v>3913</v>
      </c>
      <c r="J426" s="14" t="s">
        <v>485</v>
      </c>
      <c r="K426" s="16">
        <v>46035</v>
      </c>
      <c r="L426" s="14">
        <v>32</v>
      </c>
      <c r="M426" s="34">
        <f t="shared" si="20"/>
        <v>87.59</v>
      </c>
      <c r="N426" s="17">
        <v>87.59</v>
      </c>
      <c r="O426" s="17">
        <v>0</v>
      </c>
      <c r="P426" s="3">
        <v>0</v>
      </c>
    </row>
    <row r="427" spans="1:16" ht="24.95" hidden="1" customHeight="1">
      <c r="A427" s="21" t="str">
        <f t="shared" si="18"/>
        <v>1441|1440011|25|2026|57323717000191|3913|74,32</v>
      </c>
      <c r="B427" s="21" t="str">
        <f t="shared" si="19"/>
        <v>1441|1440011|25|2026|34</v>
      </c>
      <c r="C427" s="14">
        <v>1441</v>
      </c>
      <c r="D427" s="14">
        <v>1440011</v>
      </c>
      <c r="E427" s="14">
        <v>25</v>
      </c>
      <c r="F427" s="14">
        <v>2026</v>
      </c>
      <c r="G427" s="14">
        <v>57323717000191</v>
      </c>
      <c r="H427" s="15" t="s">
        <v>618</v>
      </c>
      <c r="I427" s="14">
        <v>3913</v>
      </c>
      <c r="J427" s="14" t="s">
        <v>485</v>
      </c>
      <c r="K427" s="16">
        <v>46049</v>
      </c>
      <c r="L427" s="14">
        <v>34</v>
      </c>
      <c r="M427" s="34">
        <f t="shared" si="20"/>
        <v>74.319999999999993</v>
      </c>
      <c r="N427" s="17">
        <v>70.75</v>
      </c>
      <c r="O427" s="17">
        <v>3.57</v>
      </c>
      <c r="P427" s="3">
        <v>0</v>
      </c>
    </row>
    <row r="428" spans="1:16" ht="24.95" hidden="1" customHeight="1">
      <c r="A428" s="21" t="str">
        <f t="shared" si="18"/>
        <v>1441|1440011|27|2026|23535271000147|3913|100,01</v>
      </c>
      <c r="B428" s="21" t="str">
        <f t="shared" si="19"/>
        <v>1441|1440011|27|2026|424</v>
      </c>
      <c r="C428" s="14">
        <v>1441</v>
      </c>
      <c r="D428" s="14">
        <v>1440011</v>
      </c>
      <c r="E428" s="14">
        <v>27</v>
      </c>
      <c r="F428" s="14">
        <v>2026</v>
      </c>
      <c r="G428" s="14">
        <v>23535271000147</v>
      </c>
      <c r="H428" s="15" t="s">
        <v>608</v>
      </c>
      <c r="I428" s="14">
        <v>3913</v>
      </c>
      <c r="J428" s="14" t="s">
        <v>485</v>
      </c>
      <c r="K428" s="16">
        <v>46049</v>
      </c>
      <c r="L428" s="14">
        <v>424</v>
      </c>
      <c r="M428" s="34">
        <f t="shared" si="20"/>
        <v>100.01</v>
      </c>
      <c r="N428" s="17">
        <v>100.01</v>
      </c>
      <c r="O428" s="17">
        <v>0</v>
      </c>
      <c r="P428" s="3">
        <v>0</v>
      </c>
    </row>
    <row r="429" spans="1:16" ht="24.95" hidden="1" customHeight="1">
      <c r="A429" s="21" t="str">
        <f t="shared" si="18"/>
        <v>1441|1440011|28|2026|23802507000164|3913|44,86</v>
      </c>
      <c r="B429" s="21" t="str">
        <f t="shared" si="19"/>
        <v>1441|1440011|28|2026|483</v>
      </c>
      <c r="C429" s="14">
        <v>1441</v>
      </c>
      <c r="D429" s="14">
        <v>1440011</v>
      </c>
      <c r="E429" s="14">
        <v>28</v>
      </c>
      <c r="F429" s="14">
        <v>2026</v>
      </c>
      <c r="G429" s="14">
        <v>23802507000164</v>
      </c>
      <c r="H429" s="15" t="s">
        <v>619</v>
      </c>
      <c r="I429" s="14">
        <v>3913</v>
      </c>
      <c r="J429" s="14" t="s">
        <v>485</v>
      </c>
      <c r="K429" s="16">
        <v>46051</v>
      </c>
      <c r="L429" s="14">
        <v>483</v>
      </c>
      <c r="M429" s="34">
        <f t="shared" si="20"/>
        <v>44.86</v>
      </c>
      <c r="N429" s="17">
        <v>44.86</v>
      </c>
      <c r="O429" s="17">
        <v>0</v>
      </c>
      <c r="P429" s="3">
        <v>0</v>
      </c>
    </row>
    <row r="430" spans="1:16" ht="24.95" hidden="1" customHeight="1">
      <c r="A430" s="21" t="str">
        <f t="shared" si="18"/>
        <v>1441|1440011|29|2025|21417423000181|3913|272,01</v>
      </c>
      <c r="B430" s="21" t="str">
        <f t="shared" si="19"/>
        <v>1441|1440011|29|2025|9</v>
      </c>
      <c r="C430" s="14">
        <v>1441</v>
      </c>
      <c r="D430" s="14">
        <v>1440011</v>
      </c>
      <c r="E430" s="14">
        <v>29</v>
      </c>
      <c r="F430" s="14">
        <v>2025</v>
      </c>
      <c r="G430" s="14">
        <v>21417423000181</v>
      </c>
      <c r="H430" s="15" t="s">
        <v>620</v>
      </c>
      <c r="I430" s="14">
        <v>3913</v>
      </c>
      <c r="J430" s="14" t="s">
        <v>485</v>
      </c>
      <c r="K430" s="16">
        <v>46034</v>
      </c>
      <c r="L430" s="14">
        <v>9</v>
      </c>
      <c r="M430" s="34">
        <f t="shared" si="20"/>
        <v>272.01</v>
      </c>
      <c r="N430" s="17">
        <v>272.01</v>
      </c>
      <c r="O430" s="17">
        <v>0</v>
      </c>
      <c r="P430" s="3">
        <v>0</v>
      </c>
    </row>
    <row r="431" spans="1:16" ht="24.95" hidden="1" customHeight="1">
      <c r="A431" s="21" t="str">
        <f t="shared" si="18"/>
        <v>1441|1440011|29|2026|18196469000103|3913|104,71</v>
      </c>
      <c r="B431" s="21" t="str">
        <f t="shared" si="19"/>
        <v>1441|1440011|29|2026|537</v>
      </c>
      <c r="C431" s="14">
        <v>1441</v>
      </c>
      <c r="D431" s="14">
        <v>1440011</v>
      </c>
      <c r="E431" s="14">
        <v>29</v>
      </c>
      <c r="F431" s="14">
        <v>2026</v>
      </c>
      <c r="G431" s="14">
        <v>18196469000103</v>
      </c>
      <c r="H431" s="15" t="s">
        <v>621</v>
      </c>
      <c r="I431" s="14">
        <v>3913</v>
      </c>
      <c r="J431" s="14" t="s">
        <v>485</v>
      </c>
      <c r="K431" s="16">
        <v>46055</v>
      </c>
      <c r="L431" s="14">
        <v>537</v>
      </c>
      <c r="M431" s="34">
        <f t="shared" si="20"/>
        <v>104.71</v>
      </c>
      <c r="N431" s="17">
        <v>104.71</v>
      </c>
      <c r="O431" s="17">
        <v>0</v>
      </c>
      <c r="P431" s="3">
        <v>0</v>
      </c>
    </row>
    <row r="432" spans="1:16" ht="24.95" hidden="1" customHeight="1">
      <c r="A432" s="21" t="str">
        <f t="shared" si="18"/>
        <v>1441|1440011|31|2025|25269069000146|3913|39,64</v>
      </c>
      <c r="B432" s="21" t="str">
        <f t="shared" si="19"/>
        <v>1441|1440011|31|2025|38</v>
      </c>
      <c r="C432" s="14">
        <v>1441</v>
      </c>
      <c r="D432" s="14">
        <v>1440011</v>
      </c>
      <c r="E432" s="14">
        <v>31</v>
      </c>
      <c r="F432" s="14">
        <v>2025</v>
      </c>
      <c r="G432" s="14">
        <v>25269069000146</v>
      </c>
      <c r="H432" s="15" t="s">
        <v>622</v>
      </c>
      <c r="I432" s="14">
        <v>3913</v>
      </c>
      <c r="J432" s="14" t="s">
        <v>485</v>
      </c>
      <c r="K432" s="16">
        <v>46035</v>
      </c>
      <c r="L432" s="14">
        <v>38</v>
      </c>
      <c r="M432" s="34">
        <f t="shared" si="20"/>
        <v>39.64</v>
      </c>
      <c r="N432" s="17">
        <v>39.64</v>
      </c>
      <c r="O432" s="17">
        <v>0</v>
      </c>
      <c r="P432" s="3">
        <v>0</v>
      </c>
    </row>
    <row r="433" spans="1:16" ht="24.95" hidden="1" customHeight="1">
      <c r="A433" s="21" t="str">
        <f t="shared" si="18"/>
        <v>1441|1440011|31|2026|24996845000147|3913|708,3</v>
      </c>
      <c r="B433" s="21" t="str">
        <f t="shared" si="19"/>
        <v>1441|1440011|31|2026|435</v>
      </c>
      <c r="C433" s="14">
        <v>1441</v>
      </c>
      <c r="D433" s="14">
        <v>1440011</v>
      </c>
      <c r="E433" s="14">
        <v>31</v>
      </c>
      <c r="F433" s="14">
        <v>2026</v>
      </c>
      <c r="G433" s="14">
        <v>24996845000147</v>
      </c>
      <c r="H433" s="15" t="s">
        <v>623</v>
      </c>
      <c r="I433" s="14">
        <v>3913</v>
      </c>
      <c r="J433" s="14" t="s">
        <v>485</v>
      </c>
      <c r="K433" s="16">
        <v>46049</v>
      </c>
      <c r="L433" s="14">
        <v>435</v>
      </c>
      <c r="M433" s="34">
        <f t="shared" si="20"/>
        <v>708.3</v>
      </c>
      <c r="N433" s="17">
        <v>708.3</v>
      </c>
      <c r="O433" s="17">
        <v>0</v>
      </c>
      <c r="P433" s="3">
        <v>0</v>
      </c>
    </row>
    <row r="434" spans="1:16" ht="24.95" hidden="1" customHeight="1">
      <c r="A434" s="21" t="str">
        <f t="shared" si="18"/>
        <v>1441|1440011|33|2026|25433004000194|3913|405,3</v>
      </c>
      <c r="B434" s="21" t="str">
        <f t="shared" si="19"/>
        <v>1441|1440011|33|2026|29</v>
      </c>
      <c r="C434" s="14">
        <v>1441</v>
      </c>
      <c r="D434" s="14">
        <v>1440011</v>
      </c>
      <c r="E434" s="14">
        <v>33</v>
      </c>
      <c r="F434" s="14">
        <v>2026</v>
      </c>
      <c r="G434" s="14">
        <v>25433004000194</v>
      </c>
      <c r="H434" s="15" t="s">
        <v>624</v>
      </c>
      <c r="I434" s="14">
        <v>3913</v>
      </c>
      <c r="J434" s="14" t="s">
        <v>485</v>
      </c>
      <c r="K434" s="16">
        <v>46049</v>
      </c>
      <c r="L434" s="14">
        <v>29</v>
      </c>
      <c r="M434" s="34">
        <f t="shared" si="20"/>
        <v>405.3</v>
      </c>
      <c r="N434" s="17">
        <v>405.3</v>
      </c>
      <c r="O434" s="17">
        <v>0</v>
      </c>
      <c r="P434" s="3">
        <v>0</v>
      </c>
    </row>
    <row r="435" spans="1:16" ht="24.95" hidden="1" customHeight="1">
      <c r="A435" s="21" t="str">
        <f t="shared" si="18"/>
        <v>1441|1440011|34|2026|25769548000121|3913|1947,84</v>
      </c>
      <c r="B435" s="21" t="str">
        <f t="shared" si="19"/>
        <v>1441|1440011|34|2026|480</v>
      </c>
      <c r="C435" s="14">
        <v>1441</v>
      </c>
      <c r="D435" s="14">
        <v>1440011</v>
      </c>
      <c r="E435" s="14">
        <v>34</v>
      </c>
      <c r="F435" s="14">
        <v>2026</v>
      </c>
      <c r="G435" s="14">
        <v>25769548000121</v>
      </c>
      <c r="H435" s="15" t="s">
        <v>625</v>
      </c>
      <c r="I435" s="14">
        <v>3913</v>
      </c>
      <c r="J435" s="14" t="s">
        <v>485</v>
      </c>
      <c r="K435" s="16">
        <v>46051</v>
      </c>
      <c r="L435" s="14">
        <v>480</v>
      </c>
      <c r="M435" s="34">
        <f t="shared" si="20"/>
        <v>1947.84</v>
      </c>
      <c r="N435" s="17">
        <v>1947.84</v>
      </c>
      <c r="O435" s="17">
        <v>0</v>
      </c>
      <c r="P435" s="3">
        <v>0</v>
      </c>
    </row>
    <row r="436" spans="1:16" ht="24.95" hidden="1" customHeight="1">
      <c r="A436" s="21" t="str">
        <f t="shared" si="18"/>
        <v>1441|1440011|34|2026|25769548000121|3913|186,73</v>
      </c>
      <c r="B436" s="21" t="str">
        <f t="shared" si="19"/>
        <v>1441|1440011|34|2026|481</v>
      </c>
      <c r="C436" s="14">
        <v>1441</v>
      </c>
      <c r="D436" s="14">
        <v>1440011</v>
      </c>
      <c r="E436" s="14">
        <v>34</v>
      </c>
      <c r="F436" s="14">
        <v>2026</v>
      </c>
      <c r="G436" s="14">
        <v>25769548000121</v>
      </c>
      <c r="H436" s="15" t="s">
        <v>625</v>
      </c>
      <c r="I436" s="14">
        <v>3913</v>
      </c>
      <c r="J436" s="14" t="s">
        <v>485</v>
      </c>
      <c r="K436" s="16">
        <v>46051</v>
      </c>
      <c r="L436" s="14">
        <v>481</v>
      </c>
      <c r="M436" s="34">
        <f t="shared" si="20"/>
        <v>186.73</v>
      </c>
      <c r="N436" s="17">
        <v>186.73</v>
      </c>
      <c r="O436" s="17">
        <v>0</v>
      </c>
      <c r="P436" s="3">
        <v>0</v>
      </c>
    </row>
    <row r="437" spans="1:16" ht="24.95" customHeight="1">
      <c r="A437" s="21" t="str">
        <f t="shared" si="18"/>
        <v>1441|1440011|35|2026|25838855000117|3913|52,4</v>
      </c>
      <c r="B437" s="21" t="str">
        <f t="shared" si="19"/>
        <v>1441|1440011|35|2026|484</v>
      </c>
      <c r="C437" s="14">
        <v>1441</v>
      </c>
      <c r="D437" s="14">
        <v>1440011</v>
      </c>
      <c r="E437" s="14">
        <v>35</v>
      </c>
      <c r="F437" s="14">
        <v>2026</v>
      </c>
      <c r="G437" s="14">
        <v>25838855000117</v>
      </c>
      <c r="H437" s="15" t="s">
        <v>626</v>
      </c>
      <c r="I437" s="14">
        <v>3913</v>
      </c>
      <c r="J437" s="14" t="s">
        <v>485</v>
      </c>
      <c r="K437" s="16">
        <v>46051</v>
      </c>
      <c r="L437" s="14">
        <v>484</v>
      </c>
      <c r="M437" s="34">
        <f t="shared" si="20"/>
        <v>52.4</v>
      </c>
      <c r="N437" s="17">
        <v>52.4</v>
      </c>
      <c r="O437" s="17">
        <v>0</v>
      </c>
      <c r="P437" s="3">
        <v>0</v>
      </c>
    </row>
    <row r="438" spans="1:16" ht="24.95" hidden="1" customHeight="1">
      <c r="A438" s="21" t="str">
        <f t="shared" si="18"/>
        <v>1441|1440011|36|2025|23569041000107|3937|1991,9</v>
      </c>
      <c r="B438" s="21" t="str">
        <f t="shared" si="19"/>
        <v>1441|1440011|36|2025|496</v>
      </c>
      <c r="C438" s="14">
        <v>1441</v>
      </c>
      <c r="D438" s="14">
        <v>1440011</v>
      </c>
      <c r="E438" s="14">
        <v>36</v>
      </c>
      <c r="F438" s="14">
        <v>2025</v>
      </c>
      <c r="G438" s="14">
        <v>23569041000107</v>
      </c>
      <c r="H438" s="15" t="s">
        <v>627</v>
      </c>
      <c r="I438" s="14">
        <v>3937</v>
      </c>
      <c r="J438" s="14" t="s">
        <v>485</v>
      </c>
      <c r="K438" s="16">
        <v>46051</v>
      </c>
      <c r="L438" s="14">
        <v>496</v>
      </c>
      <c r="M438" s="34">
        <f t="shared" si="20"/>
        <v>1991.9</v>
      </c>
      <c r="N438" s="17">
        <v>1991.9</v>
      </c>
      <c r="O438" s="17">
        <v>0</v>
      </c>
      <c r="P438" s="3">
        <v>0</v>
      </c>
    </row>
    <row r="439" spans="1:16" ht="24.95" hidden="1" customHeight="1">
      <c r="A439" s="21" t="str">
        <f t="shared" si="18"/>
        <v>1441|1440011|37|2025|20982826000100|3937|30076,2</v>
      </c>
      <c r="B439" s="21" t="str">
        <f t="shared" si="19"/>
        <v>1441|1440011|37|2025|7</v>
      </c>
      <c r="C439" s="14">
        <v>1441</v>
      </c>
      <c r="D439" s="14">
        <v>1440011</v>
      </c>
      <c r="E439" s="14">
        <v>37</v>
      </c>
      <c r="F439" s="14">
        <v>2025</v>
      </c>
      <c r="G439" s="14">
        <v>20982826000100</v>
      </c>
      <c r="H439" s="15" t="s">
        <v>628</v>
      </c>
      <c r="I439" s="14">
        <v>3937</v>
      </c>
      <c r="J439" s="14" t="s">
        <v>485</v>
      </c>
      <c r="K439" s="16">
        <v>46035</v>
      </c>
      <c r="L439" s="14">
        <v>7</v>
      </c>
      <c r="M439" s="34">
        <f t="shared" si="20"/>
        <v>30076.2</v>
      </c>
      <c r="N439" s="17">
        <v>30076.2</v>
      </c>
      <c r="O439" s="17">
        <v>0</v>
      </c>
      <c r="P439" s="3">
        <v>0</v>
      </c>
    </row>
    <row r="440" spans="1:16" ht="24.95" hidden="1" customHeight="1">
      <c r="A440" s="21" t="str">
        <f t="shared" si="18"/>
        <v>1441|1440011|39|2025|9264396000159|3937|224,26</v>
      </c>
      <c r="B440" s="21" t="str">
        <f t="shared" si="19"/>
        <v>1441|1440011|39|2025|74</v>
      </c>
      <c r="C440" s="14">
        <v>1441</v>
      </c>
      <c r="D440" s="14">
        <v>1440011</v>
      </c>
      <c r="E440" s="14">
        <v>39</v>
      </c>
      <c r="F440" s="14">
        <v>2025</v>
      </c>
      <c r="G440" s="14">
        <v>9264396000159</v>
      </c>
      <c r="H440" s="15" t="s">
        <v>200</v>
      </c>
      <c r="I440" s="14">
        <v>3937</v>
      </c>
      <c r="J440" s="14" t="s">
        <v>485</v>
      </c>
      <c r="K440" s="16">
        <v>46035</v>
      </c>
      <c r="L440" s="14">
        <v>74</v>
      </c>
      <c r="M440" s="34">
        <f t="shared" si="20"/>
        <v>224.26</v>
      </c>
      <c r="N440" s="17">
        <v>224.26</v>
      </c>
      <c r="O440" s="17">
        <v>0</v>
      </c>
      <c r="P440" s="3">
        <v>0</v>
      </c>
    </row>
    <row r="441" spans="1:16" ht="24.95" hidden="1" customHeight="1">
      <c r="A441" s="21" t="str">
        <f t="shared" si="18"/>
        <v>1441|1440011|39|2026|5552627660|3622|2150</v>
      </c>
      <c r="B441" s="21" t="str">
        <f t="shared" si="19"/>
        <v>1441|1440011|39|2026|614</v>
      </c>
      <c r="C441" s="14">
        <v>1441</v>
      </c>
      <c r="D441" s="14">
        <v>1440011</v>
      </c>
      <c r="E441" s="14">
        <v>39</v>
      </c>
      <c r="F441" s="14">
        <v>2026</v>
      </c>
      <c r="G441" s="14">
        <v>5552627660</v>
      </c>
      <c r="H441" s="15" t="s">
        <v>629</v>
      </c>
      <c r="I441" s="14">
        <v>3622</v>
      </c>
      <c r="J441" s="14" t="s">
        <v>630</v>
      </c>
      <c r="K441" s="16">
        <v>46058</v>
      </c>
      <c r="L441" s="14">
        <v>614</v>
      </c>
      <c r="M441" s="34">
        <f t="shared" si="20"/>
        <v>2150</v>
      </c>
      <c r="N441" s="17">
        <v>2150</v>
      </c>
      <c r="O441" s="17">
        <v>0</v>
      </c>
      <c r="P441" s="3">
        <v>0</v>
      </c>
    </row>
    <row r="442" spans="1:16" ht="24.95" hidden="1" customHeight="1">
      <c r="A442" s="21" t="str">
        <f t="shared" si="18"/>
        <v>1441|1440011|39|2026|5552627660|3622|2500</v>
      </c>
      <c r="B442" s="21" t="str">
        <f t="shared" si="19"/>
        <v>1441|1440011|39|2026|615</v>
      </c>
      <c r="C442" s="14">
        <v>1441</v>
      </c>
      <c r="D442" s="14">
        <v>1440011</v>
      </c>
      <c r="E442" s="14">
        <v>39</v>
      </c>
      <c r="F442" s="14">
        <v>2026</v>
      </c>
      <c r="G442" s="14">
        <v>5552627660</v>
      </c>
      <c r="H442" s="15" t="s">
        <v>629</v>
      </c>
      <c r="I442" s="14">
        <v>3622</v>
      </c>
      <c r="J442" s="14" t="s">
        <v>630</v>
      </c>
      <c r="K442" s="16">
        <v>46058</v>
      </c>
      <c r="L442" s="14">
        <v>615</v>
      </c>
      <c r="M442" s="34">
        <f t="shared" si="20"/>
        <v>2500</v>
      </c>
      <c r="N442" s="17">
        <v>2500</v>
      </c>
      <c r="O442" s="17">
        <v>0</v>
      </c>
      <c r="P442" s="3">
        <v>0</v>
      </c>
    </row>
    <row r="443" spans="1:16" ht="24.95" hidden="1" customHeight="1">
      <c r="A443" s="21" t="str">
        <f t="shared" si="18"/>
        <v>1441|1440011|40|2026|18229133000108|3937|440</v>
      </c>
      <c r="B443" s="21" t="str">
        <f t="shared" si="19"/>
        <v>1441|1440011|40|2026|422</v>
      </c>
      <c r="C443" s="14">
        <v>1441</v>
      </c>
      <c r="D443" s="14">
        <v>1440011</v>
      </c>
      <c r="E443" s="14">
        <v>40</v>
      </c>
      <c r="F443" s="14">
        <v>2026</v>
      </c>
      <c r="G443" s="14">
        <v>18229133000108</v>
      </c>
      <c r="H443" s="15" t="s">
        <v>185</v>
      </c>
      <c r="I443" s="14">
        <v>3937</v>
      </c>
      <c r="J443" s="14" t="s">
        <v>485</v>
      </c>
      <c r="K443" s="16">
        <v>46049</v>
      </c>
      <c r="L443" s="14">
        <v>422</v>
      </c>
      <c r="M443" s="34">
        <f t="shared" si="20"/>
        <v>440</v>
      </c>
      <c r="N443" s="17">
        <v>440</v>
      </c>
      <c r="O443" s="17">
        <v>0</v>
      </c>
      <c r="P443" s="3">
        <v>0</v>
      </c>
    </row>
    <row r="444" spans="1:16" ht="24.95" hidden="1" customHeight="1">
      <c r="A444" s="21" t="str">
        <f t="shared" si="18"/>
        <v>1441|1440011|42|2025|34120526000127|3937|2760</v>
      </c>
      <c r="B444" s="21" t="str">
        <f t="shared" si="19"/>
        <v>1441|1440011|42|2025|6</v>
      </c>
      <c r="C444" s="14">
        <v>1441</v>
      </c>
      <c r="D444" s="14">
        <v>1440011</v>
      </c>
      <c r="E444" s="14">
        <v>42</v>
      </c>
      <c r="F444" s="14">
        <v>2025</v>
      </c>
      <c r="G444" s="14">
        <v>34120526000127</v>
      </c>
      <c r="H444" s="15" t="s">
        <v>631</v>
      </c>
      <c r="I444" s="14">
        <v>3937</v>
      </c>
      <c r="J444" s="14" t="s">
        <v>485</v>
      </c>
      <c r="K444" s="16">
        <v>46034</v>
      </c>
      <c r="L444" s="14">
        <v>6</v>
      </c>
      <c r="M444" s="34">
        <f t="shared" si="20"/>
        <v>2760</v>
      </c>
      <c r="N444" s="17">
        <v>2760</v>
      </c>
      <c r="O444" s="17">
        <v>0</v>
      </c>
      <c r="P444" s="3">
        <v>0</v>
      </c>
    </row>
    <row r="445" spans="1:16" ht="24.95" hidden="1" customHeight="1">
      <c r="A445" s="21" t="str">
        <f t="shared" si="18"/>
        <v>1441|1440011|43|2026|9264396000159|3937|193,39</v>
      </c>
      <c r="B445" s="21" t="str">
        <f t="shared" si="19"/>
        <v>1441|1440011|43|2026|578</v>
      </c>
      <c r="C445" s="14">
        <v>1441</v>
      </c>
      <c r="D445" s="14">
        <v>1440011</v>
      </c>
      <c r="E445" s="14">
        <v>43</v>
      </c>
      <c r="F445" s="14">
        <v>2026</v>
      </c>
      <c r="G445" s="14">
        <v>9264396000159</v>
      </c>
      <c r="H445" s="15" t="s">
        <v>200</v>
      </c>
      <c r="I445" s="14">
        <v>3937</v>
      </c>
      <c r="J445" s="14" t="s">
        <v>485</v>
      </c>
      <c r="K445" s="16">
        <v>46056</v>
      </c>
      <c r="L445" s="14">
        <v>578</v>
      </c>
      <c r="M445" s="34">
        <f t="shared" si="20"/>
        <v>193.39</v>
      </c>
      <c r="N445" s="17">
        <v>193.39</v>
      </c>
      <c r="O445" s="17">
        <v>0</v>
      </c>
      <c r="P445" s="3">
        <v>0</v>
      </c>
    </row>
    <row r="446" spans="1:16" ht="24.95" hidden="1" customHeight="1">
      <c r="A446" s="21" t="str">
        <f t="shared" si="18"/>
        <v>1441|1440011|44|2026|26121681000130|3937|6974,72</v>
      </c>
      <c r="B446" s="21" t="str">
        <f t="shared" si="19"/>
        <v>1441|1440011|44|2026|448</v>
      </c>
      <c r="C446" s="14">
        <v>1441</v>
      </c>
      <c r="D446" s="14">
        <v>1440011</v>
      </c>
      <c r="E446" s="14">
        <v>44</v>
      </c>
      <c r="F446" s="14">
        <v>2026</v>
      </c>
      <c r="G446" s="14">
        <v>26121681000130</v>
      </c>
      <c r="H446" s="15" t="s">
        <v>632</v>
      </c>
      <c r="I446" s="14">
        <v>3937</v>
      </c>
      <c r="J446" s="14" t="s">
        <v>485</v>
      </c>
      <c r="K446" s="16">
        <v>46050</v>
      </c>
      <c r="L446" s="14">
        <v>448</v>
      </c>
      <c r="M446" s="34">
        <f t="shared" si="20"/>
        <v>6974.72</v>
      </c>
      <c r="N446" s="17">
        <v>6974.72</v>
      </c>
      <c r="O446" s="17">
        <v>0</v>
      </c>
      <c r="P446" s="3">
        <v>0</v>
      </c>
    </row>
    <row r="447" spans="1:16" ht="24.95" hidden="1" customHeight="1">
      <c r="A447" s="21" t="str">
        <f t="shared" si="18"/>
        <v>1441|1440011|44|2026|26121681000130|3937|6974,72</v>
      </c>
      <c r="B447" s="21" t="str">
        <f t="shared" si="19"/>
        <v>1441|1440011|44|2026|449</v>
      </c>
      <c r="C447" s="14">
        <v>1441</v>
      </c>
      <c r="D447" s="14">
        <v>1440011</v>
      </c>
      <c r="E447" s="14">
        <v>44</v>
      </c>
      <c r="F447" s="14">
        <v>2026</v>
      </c>
      <c r="G447" s="14">
        <v>26121681000130</v>
      </c>
      <c r="H447" s="15" t="s">
        <v>632</v>
      </c>
      <c r="I447" s="14">
        <v>3937</v>
      </c>
      <c r="J447" s="14" t="s">
        <v>485</v>
      </c>
      <c r="K447" s="16">
        <v>46050</v>
      </c>
      <c r="L447" s="14">
        <v>449</v>
      </c>
      <c r="M447" s="34">
        <f t="shared" si="20"/>
        <v>6974.72</v>
      </c>
      <c r="N447" s="17">
        <v>6974.72</v>
      </c>
      <c r="O447" s="17">
        <v>0</v>
      </c>
      <c r="P447" s="3">
        <v>0</v>
      </c>
    </row>
    <row r="448" spans="1:16" ht="24.95" hidden="1" customHeight="1">
      <c r="A448" s="21" t="str">
        <f t="shared" si="18"/>
        <v>1441|1440011|44|2026|26121681000130|3937|6974,72</v>
      </c>
      <c r="B448" s="21" t="str">
        <f t="shared" si="19"/>
        <v>1441|1440011|44|2026|450</v>
      </c>
      <c r="C448" s="14">
        <v>1441</v>
      </c>
      <c r="D448" s="14">
        <v>1440011</v>
      </c>
      <c r="E448" s="14">
        <v>44</v>
      </c>
      <c r="F448" s="14">
        <v>2026</v>
      </c>
      <c r="G448" s="14">
        <v>26121681000130</v>
      </c>
      <c r="H448" s="15" t="s">
        <v>632</v>
      </c>
      <c r="I448" s="14">
        <v>3937</v>
      </c>
      <c r="J448" s="14" t="s">
        <v>485</v>
      </c>
      <c r="K448" s="16">
        <v>46050</v>
      </c>
      <c r="L448" s="14">
        <v>450</v>
      </c>
      <c r="M448" s="34">
        <f t="shared" si="20"/>
        <v>6974.72</v>
      </c>
      <c r="N448" s="17">
        <v>6974.72</v>
      </c>
      <c r="O448" s="17">
        <v>0</v>
      </c>
      <c r="P448" s="3">
        <v>0</v>
      </c>
    </row>
    <row r="449" spans="1:16" ht="24.95" hidden="1" customHeight="1">
      <c r="A449" s="21" t="str">
        <f t="shared" si="18"/>
        <v>1441|1440011|45|2025|429764000105|3937|4621,65</v>
      </c>
      <c r="B449" s="21" t="str">
        <f t="shared" si="19"/>
        <v>1441|1440011|45|2025|4</v>
      </c>
      <c r="C449" s="14">
        <v>1441</v>
      </c>
      <c r="D449" s="14">
        <v>1440011</v>
      </c>
      <c r="E449" s="14">
        <v>45</v>
      </c>
      <c r="F449" s="14">
        <v>2025</v>
      </c>
      <c r="G449" s="14">
        <v>429764000105</v>
      </c>
      <c r="H449" s="15" t="s">
        <v>633</v>
      </c>
      <c r="I449" s="14">
        <v>3937</v>
      </c>
      <c r="J449" s="14" t="s">
        <v>485</v>
      </c>
      <c r="K449" s="16">
        <v>46034</v>
      </c>
      <c r="L449" s="14">
        <v>4</v>
      </c>
      <c r="M449" s="34">
        <f t="shared" si="20"/>
        <v>4621.6499999999996</v>
      </c>
      <c r="N449" s="17">
        <v>4621.6499999999996</v>
      </c>
      <c r="O449" s="17">
        <v>0</v>
      </c>
      <c r="P449" s="3">
        <v>0</v>
      </c>
    </row>
    <row r="450" spans="1:16" ht="24.95" hidden="1" customHeight="1">
      <c r="A450" s="21" t="str">
        <f t="shared" si="18"/>
        <v>1441|1440011|45|2026|34908677000144|3937|1079,13</v>
      </c>
      <c r="B450" s="21" t="str">
        <f t="shared" si="19"/>
        <v>1441|1440011|45|2026|202</v>
      </c>
      <c r="C450" s="14">
        <v>1441</v>
      </c>
      <c r="D450" s="14">
        <v>1440011</v>
      </c>
      <c r="E450" s="14">
        <v>45</v>
      </c>
      <c r="F450" s="14">
        <v>2026</v>
      </c>
      <c r="G450" s="14">
        <v>34908677000144</v>
      </c>
      <c r="H450" s="15" t="s">
        <v>634</v>
      </c>
      <c r="I450" s="14">
        <v>3937</v>
      </c>
      <c r="J450" s="14" t="s">
        <v>485</v>
      </c>
      <c r="K450" s="16">
        <v>46058</v>
      </c>
      <c r="L450" s="14">
        <v>202</v>
      </c>
      <c r="M450" s="34">
        <f t="shared" si="20"/>
        <v>1079.1300000000001</v>
      </c>
      <c r="N450" s="17">
        <v>1079.1300000000001</v>
      </c>
      <c r="O450" s="17">
        <v>0</v>
      </c>
      <c r="P450" s="3">
        <v>0</v>
      </c>
    </row>
    <row r="451" spans="1:16" ht="24.95" hidden="1" customHeight="1">
      <c r="A451" s="21" t="str">
        <f t="shared" si="18"/>
        <v>1441|1440011|45|2026|34908677000144|3937|66,72</v>
      </c>
      <c r="B451" s="21" t="str">
        <f t="shared" si="19"/>
        <v>1441|1440011|45|2026|203</v>
      </c>
      <c r="C451" s="14">
        <v>1441</v>
      </c>
      <c r="D451" s="14">
        <v>1440011</v>
      </c>
      <c r="E451" s="14">
        <v>45</v>
      </c>
      <c r="F451" s="14">
        <v>2026</v>
      </c>
      <c r="G451" s="14">
        <v>34908677000144</v>
      </c>
      <c r="H451" s="15" t="s">
        <v>634</v>
      </c>
      <c r="I451" s="14">
        <v>3937</v>
      </c>
      <c r="J451" s="14" t="s">
        <v>485</v>
      </c>
      <c r="K451" s="16">
        <v>46058</v>
      </c>
      <c r="L451" s="14">
        <v>203</v>
      </c>
      <c r="M451" s="34">
        <f t="shared" si="20"/>
        <v>66.72</v>
      </c>
      <c r="N451" s="17">
        <v>66.72</v>
      </c>
      <c r="O451" s="17">
        <v>0</v>
      </c>
      <c r="P451" s="3">
        <v>0</v>
      </c>
    </row>
    <row r="452" spans="1:16" ht="24.95" hidden="1" customHeight="1">
      <c r="A452" s="21" t="str">
        <f t="shared" si="18"/>
        <v>1441|1440011|45|2026|34908677000144|3937|66,72</v>
      </c>
      <c r="B452" s="21" t="str">
        <f t="shared" si="19"/>
        <v>1441|1440011|45|2026|204</v>
      </c>
      <c r="C452" s="14">
        <v>1441</v>
      </c>
      <c r="D452" s="14">
        <v>1440011</v>
      </c>
      <c r="E452" s="14">
        <v>45</v>
      </c>
      <c r="F452" s="14">
        <v>2026</v>
      </c>
      <c r="G452" s="14">
        <v>34908677000144</v>
      </c>
      <c r="H452" s="15" t="s">
        <v>634</v>
      </c>
      <c r="I452" s="14">
        <v>3937</v>
      </c>
      <c r="J452" s="14" t="s">
        <v>485</v>
      </c>
      <c r="K452" s="16">
        <v>46058</v>
      </c>
      <c r="L452" s="14">
        <v>204</v>
      </c>
      <c r="M452" s="34">
        <f t="shared" si="20"/>
        <v>66.72</v>
      </c>
      <c r="N452" s="17">
        <v>66.72</v>
      </c>
      <c r="O452" s="17">
        <v>0</v>
      </c>
      <c r="P452" s="3">
        <v>0</v>
      </c>
    </row>
    <row r="453" spans="1:16" ht="24.95" hidden="1" customHeight="1">
      <c r="A453" s="21" t="str">
        <f t="shared" ref="A453:A516" si="21">C453&amp;"|"&amp;D453&amp;"|"&amp;E453&amp;"|"&amp;F453&amp;"|"&amp;G453&amp;"|"&amp;I453&amp;"|"&amp;N453+O453-P453</f>
        <v>1441|1440011|46|2025|52415757000140|3937|975,16</v>
      </c>
      <c r="B453" s="21" t="str">
        <f t="shared" ref="B453:B516" si="22">C453&amp;"|"&amp;D453&amp;"|"&amp;E453&amp;"|"&amp;F453&amp;"|"&amp;L453</f>
        <v>1441|1440011|46|2025|18</v>
      </c>
      <c r="C453" s="14">
        <v>1441</v>
      </c>
      <c r="D453" s="14">
        <v>1440011</v>
      </c>
      <c r="E453" s="14">
        <v>46</v>
      </c>
      <c r="F453" s="14">
        <v>2025</v>
      </c>
      <c r="G453" s="14">
        <v>52415757000140</v>
      </c>
      <c r="H453" s="15" t="s">
        <v>635</v>
      </c>
      <c r="I453" s="14">
        <v>3937</v>
      </c>
      <c r="J453" s="14" t="s">
        <v>485</v>
      </c>
      <c r="K453" s="16">
        <v>46048</v>
      </c>
      <c r="L453" s="14">
        <v>18</v>
      </c>
      <c r="M453" s="34">
        <f t="shared" si="20"/>
        <v>975.16</v>
      </c>
      <c r="N453" s="17">
        <v>975.16</v>
      </c>
      <c r="O453" s="17">
        <v>0</v>
      </c>
      <c r="P453" s="3">
        <v>0</v>
      </c>
    </row>
    <row r="454" spans="1:16" ht="24.95" hidden="1" customHeight="1">
      <c r="A454" s="21" t="str">
        <f t="shared" si="21"/>
        <v>1441|1440011|46|2026|34120526000127|3937|2760</v>
      </c>
      <c r="B454" s="21" t="str">
        <f t="shared" si="22"/>
        <v>1441|1440011|46|2026|638</v>
      </c>
      <c r="C454" s="14">
        <v>1441</v>
      </c>
      <c r="D454" s="14">
        <v>1440011</v>
      </c>
      <c r="E454" s="14">
        <v>46</v>
      </c>
      <c r="F454" s="14">
        <v>2026</v>
      </c>
      <c r="G454" s="14">
        <v>34120526000127</v>
      </c>
      <c r="H454" s="15" t="s">
        <v>631</v>
      </c>
      <c r="I454" s="14">
        <v>3937</v>
      </c>
      <c r="J454" s="14" t="s">
        <v>485</v>
      </c>
      <c r="K454" s="16">
        <v>46062</v>
      </c>
      <c r="L454" s="14">
        <v>638</v>
      </c>
      <c r="M454" s="34">
        <f t="shared" ref="M454:M517" si="23">N454+O454</f>
        <v>2760</v>
      </c>
      <c r="N454" s="17">
        <v>2760</v>
      </c>
      <c r="O454" s="17">
        <v>0</v>
      </c>
      <c r="P454" s="3">
        <v>0</v>
      </c>
    </row>
    <row r="455" spans="1:16" ht="24.95" hidden="1" customHeight="1">
      <c r="A455" s="21" t="str">
        <f t="shared" si="21"/>
        <v>1441|1440011|47|2026|33935294000100|3937|368,08</v>
      </c>
      <c r="B455" s="21" t="str">
        <f t="shared" si="22"/>
        <v>1441|1440011|47|2026|196</v>
      </c>
      <c r="C455" s="14">
        <v>1441</v>
      </c>
      <c r="D455" s="14">
        <v>1440011</v>
      </c>
      <c r="E455" s="14">
        <v>47</v>
      </c>
      <c r="F455" s="14">
        <v>2026</v>
      </c>
      <c r="G455" s="14">
        <v>33935294000100</v>
      </c>
      <c r="H455" s="15" t="s">
        <v>636</v>
      </c>
      <c r="I455" s="14">
        <v>3937</v>
      </c>
      <c r="J455" s="14" t="s">
        <v>485</v>
      </c>
      <c r="K455" s="16">
        <v>46058</v>
      </c>
      <c r="L455" s="14">
        <v>196</v>
      </c>
      <c r="M455" s="34">
        <f t="shared" si="23"/>
        <v>368.08</v>
      </c>
      <c r="N455" s="17">
        <v>368.08</v>
      </c>
      <c r="O455" s="17">
        <v>0</v>
      </c>
      <c r="P455" s="3">
        <v>0</v>
      </c>
    </row>
    <row r="456" spans="1:16" ht="24.95" hidden="1" customHeight="1">
      <c r="A456" s="21" t="str">
        <f t="shared" si="21"/>
        <v>1441|1440011|47|2026|33935294000100|3937|368,08</v>
      </c>
      <c r="B456" s="21" t="str">
        <f t="shared" si="22"/>
        <v>1441|1440011|47|2026|197</v>
      </c>
      <c r="C456" s="14">
        <v>1441</v>
      </c>
      <c r="D456" s="14">
        <v>1440011</v>
      </c>
      <c r="E456" s="14">
        <v>47</v>
      </c>
      <c r="F456" s="14">
        <v>2026</v>
      </c>
      <c r="G456" s="14">
        <v>33935294000100</v>
      </c>
      <c r="H456" s="15" t="s">
        <v>636</v>
      </c>
      <c r="I456" s="14">
        <v>3937</v>
      </c>
      <c r="J456" s="14" t="s">
        <v>485</v>
      </c>
      <c r="K456" s="16">
        <v>46058</v>
      </c>
      <c r="L456" s="14">
        <v>197</v>
      </c>
      <c r="M456" s="34">
        <f t="shared" si="23"/>
        <v>368.08</v>
      </c>
      <c r="N456" s="17">
        <v>368.08</v>
      </c>
      <c r="O456" s="17">
        <v>0</v>
      </c>
      <c r="P456" s="3">
        <v>0</v>
      </c>
    </row>
    <row r="457" spans="1:16" ht="24.95" hidden="1" customHeight="1">
      <c r="A457" s="21" t="str">
        <f t="shared" si="21"/>
        <v>1441|1440011|47|2026|33935294000100|3937|368,08</v>
      </c>
      <c r="B457" s="21" t="str">
        <f t="shared" si="22"/>
        <v>1441|1440011|47|2026|198</v>
      </c>
      <c r="C457" s="14">
        <v>1441</v>
      </c>
      <c r="D457" s="14">
        <v>1440011</v>
      </c>
      <c r="E457" s="14">
        <v>47</v>
      </c>
      <c r="F457" s="14">
        <v>2026</v>
      </c>
      <c r="G457" s="14">
        <v>33935294000100</v>
      </c>
      <c r="H457" s="15" t="s">
        <v>636</v>
      </c>
      <c r="I457" s="14">
        <v>3937</v>
      </c>
      <c r="J457" s="14" t="s">
        <v>485</v>
      </c>
      <c r="K457" s="16">
        <v>46058</v>
      </c>
      <c r="L457" s="14">
        <v>198</v>
      </c>
      <c r="M457" s="34">
        <f t="shared" si="23"/>
        <v>368.08</v>
      </c>
      <c r="N457" s="17">
        <v>368.08</v>
      </c>
      <c r="O457" s="17">
        <v>0</v>
      </c>
      <c r="P457" s="3">
        <v>0</v>
      </c>
    </row>
    <row r="458" spans="1:16" ht="24.95" hidden="1" customHeight="1">
      <c r="A458" s="21" t="str">
        <f t="shared" si="21"/>
        <v>1441|1440011|47|2026|33935294000100|3937|368,08</v>
      </c>
      <c r="B458" s="21" t="str">
        <f t="shared" si="22"/>
        <v>1441|1440011|47|2026|199</v>
      </c>
      <c r="C458" s="14">
        <v>1441</v>
      </c>
      <c r="D458" s="14">
        <v>1440011</v>
      </c>
      <c r="E458" s="14">
        <v>47</v>
      </c>
      <c r="F458" s="14">
        <v>2026</v>
      </c>
      <c r="G458" s="14">
        <v>33935294000100</v>
      </c>
      <c r="H458" s="15" t="s">
        <v>636</v>
      </c>
      <c r="I458" s="14">
        <v>3937</v>
      </c>
      <c r="J458" s="14" t="s">
        <v>485</v>
      </c>
      <c r="K458" s="16">
        <v>46058</v>
      </c>
      <c r="L458" s="14">
        <v>199</v>
      </c>
      <c r="M458" s="34">
        <f t="shared" si="23"/>
        <v>368.08</v>
      </c>
      <c r="N458" s="17">
        <v>368.08</v>
      </c>
      <c r="O458" s="17">
        <v>0</v>
      </c>
      <c r="P458" s="3">
        <v>0</v>
      </c>
    </row>
    <row r="459" spans="1:16" ht="24.95" hidden="1" customHeight="1">
      <c r="A459" s="21" t="str">
        <f t="shared" si="21"/>
        <v>1441|1440011|47|2026|33935294000100|3937|368,08</v>
      </c>
      <c r="B459" s="21" t="str">
        <f t="shared" si="22"/>
        <v>1441|1440011|47|2026|200</v>
      </c>
      <c r="C459" s="14">
        <v>1441</v>
      </c>
      <c r="D459" s="14">
        <v>1440011</v>
      </c>
      <c r="E459" s="14">
        <v>47</v>
      </c>
      <c r="F459" s="14">
        <v>2026</v>
      </c>
      <c r="G459" s="14">
        <v>33935294000100</v>
      </c>
      <c r="H459" s="15" t="s">
        <v>636</v>
      </c>
      <c r="I459" s="14">
        <v>3937</v>
      </c>
      <c r="J459" s="14" t="s">
        <v>485</v>
      </c>
      <c r="K459" s="16">
        <v>46058</v>
      </c>
      <c r="L459" s="14">
        <v>200</v>
      </c>
      <c r="M459" s="34">
        <f t="shared" si="23"/>
        <v>368.08</v>
      </c>
      <c r="N459" s="17">
        <v>368.08</v>
      </c>
      <c r="O459" s="17">
        <v>0</v>
      </c>
      <c r="P459" s="3">
        <v>0</v>
      </c>
    </row>
    <row r="460" spans="1:16" ht="24.95" hidden="1" customHeight="1">
      <c r="A460" s="21" t="str">
        <f t="shared" si="21"/>
        <v>1441|1440011|48|2025|23732170000166|3937|586,36</v>
      </c>
      <c r="B460" s="21" t="str">
        <f t="shared" si="22"/>
        <v>1441|1440011|48|2025|73</v>
      </c>
      <c r="C460" s="14">
        <v>1441</v>
      </c>
      <c r="D460" s="14">
        <v>1440011</v>
      </c>
      <c r="E460" s="14">
        <v>48</v>
      </c>
      <c r="F460" s="14">
        <v>2025</v>
      </c>
      <c r="G460" s="14">
        <v>23732170000166</v>
      </c>
      <c r="H460" s="15" t="s">
        <v>322</v>
      </c>
      <c r="I460" s="14">
        <v>3937</v>
      </c>
      <c r="J460" s="14" t="s">
        <v>485</v>
      </c>
      <c r="K460" s="16">
        <v>46035</v>
      </c>
      <c r="L460" s="14">
        <v>73</v>
      </c>
      <c r="M460" s="34">
        <f t="shared" si="23"/>
        <v>586.36</v>
      </c>
      <c r="N460" s="17">
        <v>586.36</v>
      </c>
      <c r="O460" s="17">
        <v>0</v>
      </c>
      <c r="P460" s="3">
        <v>0</v>
      </c>
    </row>
    <row r="461" spans="1:16" ht="24.95" hidden="1" customHeight="1">
      <c r="A461" s="21" t="str">
        <f t="shared" si="21"/>
        <v>1441|1440011|49|2025|34975444000164|3937|12099,57</v>
      </c>
      <c r="B461" s="21" t="str">
        <f t="shared" si="22"/>
        <v>1441|1440011|49|2025|67</v>
      </c>
      <c r="C461" s="14">
        <v>1441</v>
      </c>
      <c r="D461" s="14">
        <v>1440011</v>
      </c>
      <c r="E461" s="14">
        <v>49</v>
      </c>
      <c r="F461" s="14">
        <v>2025</v>
      </c>
      <c r="G461" s="14">
        <v>34975444000164</v>
      </c>
      <c r="H461" s="15" t="s">
        <v>334</v>
      </c>
      <c r="I461" s="14">
        <v>3937</v>
      </c>
      <c r="J461" s="14" t="s">
        <v>485</v>
      </c>
      <c r="K461" s="16">
        <v>46035</v>
      </c>
      <c r="L461" s="14">
        <v>67</v>
      </c>
      <c r="M461" s="34">
        <f t="shared" si="23"/>
        <v>12099.57</v>
      </c>
      <c r="N461" s="17">
        <v>12099.57</v>
      </c>
      <c r="O461" s="17">
        <v>0</v>
      </c>
      <c r="P461" s="3">
        <v>0</v>
      </c>
    </row>
    <row r="462" spans="1:16" ht="24.95" hidden="1" customHeight="1">
      <c r="A462" s="21" t="str">
        <f t="shared" si="21"/>
        <v>1441|1440011|50|2025|36896179000154|3937|424,86</v>
      </c>
      <c r="B462" s="21" t="str">
        <f t="shared" si="22"/>
        <v>1441|1440011|50|2025|14</v>
      </c>
      <c r="C462" s="14">
        <v>1441</v>
      </c>
      <c r="D462" s="14">
        <v>1440011</v>
      </c>
      <c r="E462" s="14">
        <v>50</v>
      </c>
      <c r="F462" s="14">
        <v>2025</v>
      </c>
      <c r="G462" s="14">
        <v>36896179000154</v>
      </c>
      <c r="H462" s="15" t="s">
        <v>637</v>
      </c>
      <c r="I462" s="14">
        <v>3937</v>
      </c>
      <c r="J462" s="14" t="s">
        <v>485</v>
      </c>
      <c r="K462" s="16">
        <v>46043</v>
      </c>
      <c r="L462" s="14">
        <v>14</v>
      </c>
      <c r="M462" s="34">
        <f t="shared" si="23"/>
        <v>424.86</v>
      </c>
      <c r="N462" s="17">
        <v>424.86</v>
      </c>
      <c r="O462" s="17">
        <v>0</v>
      </c>
      <c r="P462" s="3">
        <v>0</v>
      </c>
    </row>
    <row r="463" spans="1:16" ht="24.95" hidden="1" customHeight="1">
      <c r="A463" s="21" t="str">
        <f t="shared" si="21"/>
        <v>1441|1440011|52|2025|73060178615|3622|300</v>
      </c>
      <c r="B463" s="21" t="str">
        <f t="shared" si="22"/>
        <v>1441|1440011|52|2025|176</v>
      </c>
      <c r="C463" s="14">
        <v>1441</v>
      </c>
      <c r="D463" s="14">
        <v>1440011</v>
      </c>
      <c r="E463" s="14">
        <v>52</v>
      </c>
      <c r="F463" s="14">
        <v>2025</v>
      </c>
      <c r="G463" s="14">
        <v>73060178615</v>
      </c>
      <c r="H463" s="15" t="s">
        <v>157</v>
      </c>
      <c r="I463" s="14">
        <v>3622</v>
      </c>
      <c r="J463" s="14" t="s">
        <v>630</v>
      </c>
      <c r="K463" s="16">
        <v>46037</v>
      </c>
      <c r="L463" s="14">
        <v>176</v>
      </c>
      <c r="M463" s="34">
        <f t="shared" si="23"/>
        <v>300</v>
      </c>
      <c r="N463" s="17">
        <v>300</v>
      </c>
      <c r="O463" s="17">
        <v>0</v>
      </c>
      <c r="P463" s="3">
        <v>0</v>
      </c>
    </row>
    <row r="464" spans="1:16" ht="24.95" hidden="1" customHeight="1">
      <c r="A464" s="21" t="str">
        <f t="shared" si="21"/>
        <v>1441|1440011|53|2025|58346678649|3622|2330,65</v>
      </c>
      <c r="B464" s="21" t="str">
        <f t="shared" si="22"/>
        <v>1441|1440011|53|2025|530</v>
      </c>
      <c r="C464" s="14">
        <v>1441</v>
      </c>
      <c r="D464" s="14">
        <v>1440011</v>
      </c>
      <c r="E464" s="14">
        <v>53</v>
      </c>
      <c r="F464" s="14">
        <v>2025</v>
      </c>
      <c r="G464" s="14">
        <v>58346678649</v>
      </c>
      <c r="H464" s="15" t="s">
        <v>638</v>
      </c>
      <c r="I464" s="14">
        <v>3622</v>
      </c>
      <c r="J464" s="14" t="s">
        <v>630</v>
      </c>
      <c r="K464" s="16">
        <v>46055</v>
      </c>
      <c r="L464" s="14">
        <v>530</v>
      </c>
      <c r="M464" s="34">
        <f t="shared" si="23"/>
        <v>2330.65</v>
      </c>
      <c r="N464" s="17">
        <v>2330.65</v>
      </c>
      <c r="O464" s="17">
        <v>0</v>
      </c>
      <c r="P464" s="3">
        <v>0</v>
      </c>
    </row>
    <row r="465" spans="1:16" ht="24.95" hidden="1" customHeight="1">
      <c r="A465" s="21" t="str">
        <f t="shared" si="21"/>
        <v>1441|1440011|53|2026|56009074000143|3937|213,75</v>
      </c>
      <c r="B465" s="21" t="str">
        <f t="shared" si="22"/>
        <v>1441|1440011|53|2026|19</v>
      </c>
      <c r="C465" s="14">
        <v>1441</v>
      </c>
      <c r="D465" s="14">
        <v>1440011</v>
      </c>
      <c r="E465" s="14">
        <v>53</v>
      </c>
      <c r="F465" s="14">
        <v>2026</v>
      </c>
      <c r="G465" s="14">
        <v>56009074000143</v>
      </c>
      <c r="H465" s="15" t="s">
        <v>639</v>
      </c>
      <c r="I465" s="14">
        <v>3937</v>
      </c>
      <c r="J465" s="14" t="s">
        <v>485</v>
      </c>
      <c r="K465" s="16">
        <v>46049</v>
      </c>
      <c r="L465" s="14">
        <v>19</v>
      </c>
      <c r="M465" s="34">
        <f t="shared" si="23"/>
        <v>213.75</v>
      </c>
      <c r="N465" s="17">
        <v>213.75</v>
      </c>
      <c r="O465" s="17">
        <v>0</v>
      </c>
      <c r="P465" s="3">
        <v>0</v>
      </c>
    </row>
    <row r="466" spans="1:16" ht="24.95" hidden="1" customHeight="1">
      <c r="A466" s="21" t="str">
        <f t="shared" si="21"/>
        <v>1441|1440011|53|2026|56009074000143|3937|213,75</v>
      </c>
      <c r="B466" s="21" t="str">
        <f t="shared" si="22"/>
        <v>1441|1440011|53|2026|594</v>
      </c>
      <c r="C466" s="14">
        <v>1441</v>
      </c>
      <c r="D466" s="14">
        <v>1440011</v>
      </c>
      <c r="E466" s="14">
        <v>53</v>
      </c>
      <c r="F466" s="14">
        <v>2026</v>
      </c>
      <c r="G466" s="14">
        <v>56009074000143</v>
      </c>
      <c r="H466" s="15" t="s">
        <v>639</v>
      </c>
      <c r="I466" s="14">
        <v>3937</v>
      </c>
      <c r="J466" s="14" t="s">
        <v>485</v>
      </c>
      <c r="K466" s="16">
        <v>46057</v>
      </c>
      <c r="L466" s="14">
        <v>594</v>
      </c>
      <c r="M466" s="34">
        <f t="shared" si="23"/>
        <v>213.75</v>
      </c>
      <c r="N466" s="17">
        <v>213.75</v>
      </c>
      <c r="O466" s="17">
        <v>0</v>
      </c>
      <c r="P466" s="3">
        <v>0</v>
      </c>
    </row>
    <row r="467" spans="1:16" ht="24.95" hidden="1" customHeight="1">
      <c r="A467" s="21" t="str">
        <f t="shared" si="21"/>
        <v>1441|1440011|57|2026|30059674687|3611|2317,9</v>
      </c>
      <c r="B467" s="21" t="str">
        <f t="shared" si="22"/>
        <v>1441|1440011|57|2026|687</v>
      </c>
      <c r="C467" s="14">
        <v>1441</v>
      </c>
      <c r="D467" s="14">
        <v>1440011</v>
      </c>
      <c r="E467" s="14">
        <v>57</v>
      </c>
      <c r="F467" s="14">
        <v>2026</v>
      </c>
      <c r="G467" s="14">
        <v>30059674687</v>
      </c>
      <c r="H467" s="15" t="s">
        <v>129</v>
      </c>
      <c r="I467" s="14">
        <v>3611</v>
      </c>
      <c r="J467" s="14" t="s">
        <v>630</v>
      </c>
      <c r="K467" s="16">
        <v>46062</v>
      </c>
      <c r="L467" s="14">
        <v>687</v>
      </c>
      <c r="M467" s="34">
        <f t="shared" si="23"/>
        <v>2317.9</v>
      </c>
      <c r="N467" s="17">
        <v>2317.9</v>
      </c>
      <c r="O467" s="17">
        <v>0</v>
      </c>
      <c r="P467" s="3">
        <v>0</v>
      </c>
    </row>
    <row r="468" spans="1:16" ht="24.95" hidden="1" customHeight="1">
      <c r="A468" s="21" t="str">
        <f t="shared" si="21"/>
        <v>1441|1440011|62|2026|2589209630|3611|3377,24</v>
      </c>
      <c r="B468" s="21" t="str">
        <f t="shared" si="22"/>
        <v>1441|1440011|62|2026|716</v>
      </c>
      <c r="C468" s="14">
        <v>1441</v>
      </c>
      <c r="D468" s="14">
        <v>1440011</v>
      </c>
      <c r="E468" s="14">
        <v>62</v>
      </c>
      <c r="F468" s="14">
        <v>2026</v>
      </c>
      <c r="G468" s="14">
        <v>2589209630</v>
      </c>
      <c r="H468" s="15" t="s">
        <v>141</v>
      </c>
      <c r="I468" s="14">
        <v>3611</v>
      </c>
      <c r="J468" s="14" t="s">
        <v>630</v>
      </c>
      <c r="K468" s="16">
        <v>46062</v>
      </c>
      <c r="L468" s="14">
        <v>716</v>
      </c>
      <c r="M468" s="34">
        <f t="shared" si="23"/>
        <v>3377.24</v>
      </c>
      <c r="N468" s="17">
        <v>3377.24</v>
      </c>
      <c r="O468" s="17">
        <v>0</v>
      </c>
      <c r="P468" s="3">
        <v>0</v>
      </c>
    </row>
    <row r="469" spans="1:16" ht="24.95" hidden="1" customHeight="1">
      <c r="A469" s="21" t="str">
        <f t="shared" si="21"/>
        <v>1441|1440011|64|2025|26791960663|3611|5150,52</v>
      </c>
      <c r="B469" s="21" t="str">
        <f t="shared" si="22"/>
        <v>1441|1440011|64|2025|383</v>
      </c>
      <c r="C469" s="14">
        <v>1441</v>
      </c>
      <c r="D469" s="14">
        <v>1440011</v>
      </c>
      <c r="E469" s="14">
        <v>64</v>
      </c>
      <c r="F469" s="14">
        <v>2025</v>
      </c>
      <c r="G469" s="14">
        <v>26791960663</v>
      </c>
      <c r="H469" s="15" t="s">
        <v>118</v>
      </c>
      <c r="I469" s="14">
        <v>3611</v>
      </c>
      <c r="J469" s="14" t="s">
        <v>630</v>
      </c>
      <c r="K469" s="16">
        <v>46044</v>
      </c>
      <c r="L469" s="14">
        <v>383</v>
      </c>
      <c r="M469" s="34">
        <f t="shared" si="23"/>
        <v>5150.5199999999995</v>
      </c>
      <c r="N469" s="17">
        <v>5096.6099999999997</v>
      </c>
      <c r="O469" s="17">
        <v>53.91</v>
      </c>
      <c r="P469" s="3">
        <v>0</v>
      </c>
    </row>
    <row r="470" spans="1:16" ht="24.95" hidden="1" customHeight="1">
      <c r="A470" s="21" t="str">
        <f t="shared" si="21"/>
        <v>1441|1440011|64|2026|4450881680|3611|7688,33</v>
      </c>
      <c r="B470" s="21" t="str">
        <f t="shared" si="22"/>
        <v>1441|1440011|64|2026|673</v>
      </c>
      <c r="C470" s="14">
        <v>1441</v>
      </c>
      <c r="D470" s="14">
        <v>1440011</v>
      </c>
      <c r="E470" s="14">
        <v>64</v>
      </c>
      <c r="F470" s="14">
        <v>2026</v>
      </c>
      <c r="G470" s="14">
        <v>4450881680</v>
      </c>
      <c r="H470" s="15" t="s">
        <v>143</v>
      </c>
      <c r="I470" s="14">
        <v>3611</v>
      </c>
      <c r="J470" s="14" t="s">
        <v>630</v>
      </c>
      <c r="K470" s="16">
        <v>46062</v>
      </c>
      <c r="L470" s="14">
        <v>673</v>
      </c>
      <c r="M470" s="34">
        <f t="shared" si="23"/>
        <v>7688.33</v>
      </c>
      <c r="N470" s="17">
        <v>6649.75</v>
      </c>
      <c r="O470" s="17">
        <v>1038.58</v>
      </c>
      <c r="P470" s="3">
        <v>0</v>
      </c>
    </row>
    <row r="471" spans="1:16" ht="24.95" hidden="1" customHeight="1">
      <c r="A471" s="21" t="str">
        <f t="shared" si="21"/>
        <v>1441|1440011|65|2025|96593172804|3611|2668,75</v>
      </c>
      <c r="B471" s="21" t="str">
        <f t="shared" si="22"/>
        <v>1441|1440011|65|2025|357</v>
      </c>
      <c r="C471" s="14">
        <v>1441</v>
      </c>
      <c r="D471" s="14">
        <v>1440011</v>
      </c>
      <c r="E471" s="14">
        <v>65</v>
      </c>
      <c r="F471" s="14">
        <v>2025</v>
      </c>
      <c r="G471" s="14">
        <v>96593172804</v>
      </c>
      <c r="H471" s="15" t="s">
        <v>121</v>
      </c>
      <c r="I471" s="14">
        <v>3611</v>
      </c>
      <c r="J471" s="14" t="s">
        <v>630</v>
      </c>
      <c r="K471" s="16">
        <v>46043</v>
      </c>
      <c r="L471" s="14">
        <v>357</v>
      </c>
      <c r="M471" s="34">
        <f t="shared" si="23"/>
        <v>2668.75</v>
      </c>
      <c r="N471" s="17">
        <v>2668.75</v>
      </c>
      <c r="O471" s="17">
        <v>0</v>
      </c>
      <c r="P471" s="3">
        <v>0</v>
      </c>
    </row>
    <row r="472" spans="1:16" ht="24.95" hidden="1" customHeight="1">
      <c r="A472" s="21" t="str">
        <f t="shared" si="21"/>
        <v>1441|1440011|65|2026|31355960606|3611|3756,86</v>
      </c>
      <c r="B472" s="21" t="str">
        <f t="shared" si="22"/>
        <v>1441|1440011|65|2026|677</v>
      </c>
      <c r="C472" s="14">
        <v>1441</v>
      </c>
      <c r="D472" s="14">
        <v>1440011</v>
      </c>
      <c r="E472" s="14">
        <v>65</v>
      </c>
      <c r="F472" s="14">
        <v>2026</v>
      </c>
      <c r="G472" s="14">
        <v>31355960606</v>
      </c>
      <c r="H472" s="15" t="s">
        <v>147</v>
      </c>
      <c r="I472" s="14">
        <v>3611</v>
      </c>
      <c r="J472" s="14" t="s">
        <v>630</v>
      </c>
      <c r="K472" s="16">
        <v>46062</v>
      </c>
      <c r="L472" s="14">
        <v>677</v>
      </c>
      <c r="M472" s="34">
        <f t="shared" si="23"/>
        <v>3756.86</v>
      </c>
      <c r="N472" s="17">
        <v>3756.86</v>
      </c>
      <c r="O472" s="17">
        <v>0</v>
      </c>
      <c r="P472" s="3">
        <v>0</v>
      </c>
    </row>
    <row r="473" spans="1:16" ht="24.95" hidden="1" customHeight="1">
      <c r="A473" s="21" t="str">
        <f t="shared" si="21"/>
        <v>1441|1440011|66|2025|14408503649|3611|6985,94</v>
      </c>
      <c r="B473" s="21" t="str">
        <f t="shared" si="22"/>
        <v>1441|1440011|66|2025|385</v>
      </c>
      <c r="C473" s="14">
        <v>1441</v>
      </c>
      <c r="D473" s="14">
        <v>1440011</v>
      </c>
      <c r="E473" s="14">
        <v>66</v>
      </c>
      <c r="F473" s="14">
        <v>2025</v>
      </c>
      <c r="G473" s="14">
        <v>14408503649</v>
      </c>
      <c r="H473" s="15" t="s">
        <v>264</v>
      </c>
      <c r="I473" s="14">
        <v>3611</v>
      </c>
      <c r="J473" s="14" t="s">
        <v>630</v>
      </c>
      <c r="K473" s="16">
        <v>46044</v>
      </c>
      <c r="L473" s="14">
        <v>385</v>
      </c>
      <c r="M473" s="34">
        <f t="shared" si="23"/>
        <v>6985.9400000000005</v>
      </c>
      <c r="N473" s="17">
        <v>6189</v>
      </c>
      <c r="O473" s="17">
        <v>796.94</v>
      </c>
      <c r="P473" s="3">
        <v>0</v>
      </c>
    </row>
    <row r="474" spans="1:16" ht="24.95" hidden="1" customHeight="1">
      <c r="A474" s="21" t="str">
        <f t="shared" si="21"/>
        <v>1441|1440011|66|2026|48447510697|3611|7005,51</v>
      </c>
      <c r="B474" s="21" t="str">
        <f t="shared" si="22"/>
        <v>1441|1440011|66|2026|674</v>
      </c>
      <c r="C474" s="14">
        <v>1441</v>
      </c>
      <c r="D474" s="14">
        <v>1440011</v>
      </c>
      <c r="E474" s="14">
        <v>66</v>
      </c>
      <c r="F474" s="14">
        <v>2026</v>
      </c>
      <c r="G474" s="14">
        <v>48447510697</v>
      </c>
      <c r="H474" s="15" t="s">
        <v>125</v>
      </c>
      <c r="I474" s="14">
        <v>3611</v>
      </c>
      <c r="J474" s="14" t="s">
        <v>630</v>
      </c>
      <c r="K474" s="16">
        <v>46062</v>
      </c>
      <c r="L474" s="14">
        <v>674</v>
      </c>
      <c r="M474" s="34">
        <f t="shared" si="23"/>
        <v>7005.51</v>
      </c>
      <c r="N474" s="17">
        <v>6200.57</v>
      </c>
      <c r="O474" s="17">
        <v>804.94</v>
      </c>
      <c r="P474" s="3">
        <v>0</v>
      </c>
    </row>
    <row r="475" spans="1:16" ht="24.95" hidden="1" customHeight="1">
      <c r="A475" s="21" t="str">
        <f t="shared" si="21"/>
        <v>1441|1440011|67|2025|3941401840|3611|2668,75</v>
      </c>
      <c r="B475" s="21" t="str">
        <f t="shared" si="22"/>
        <v>1441|1440011|67|2025|356</v>
      </c>
      <c r="C475" s="14">
        <v>1441</v>
      </c>
      <c r="D475" s="14">
        <v>1440011</v>
      </c>
      <c r="E475" s="14">
        <v>67</v>
      </c>
      <c r="F475" s="14">
        <v>2025</v>
      </c>
      <c r="G475" s="14">
        <v>3941401840</v>
      </c>
      <c r="H475" s="15" t="s">
        <v>123</v>
      </c>
      <c r="I475" s="14">
        <v>3611</v>
      </c>
      <c r="J475" s="14" t="s">
        <v>630</v>
      </c>
      <c r="K475" s="16">
        <v>46043</v>
      </c>
      <c r="L475" s="14">
        <v>356</v>
      </c>
      <c r="M475" s="34">
        <f t="shared" si="23"/>
        <v>2668.75</v>
      </c>
      <c r="N475" s="17">
        <v>2668.75</v>
      </c>
      <c r="O475" s="17">
        <v>0</v>
      </c>
      <c r="P475" s="3">
        <v>0</v>
      </c>
    </row>
    <row r="476" spans="1:16" ht="24.95" hidden="1" customHeight="1">
      <c r="A476" s="21" t="str">
        <f t="shared" si="21"/>
        <v>1441|1440011|67|2026|29412494000101|3920|6315,59</v>
      </c>
      <c r="B476" s="21" t="str">
        <f t="shared" si="22"/>
        <v>1441|1440011|67|2026|726</v>
      </c>
      <c r="C476" s="14">
        <v>1441</v>
      </c>
      <c r="D476" s="14">
        <v>1440011</v>
      </c>
      <c r="E476" s="14">
        <v>67</v>
      </c>
      <c r="F476" s="14">
        <v>2026</v>
      </c>
      <c r="G476" s="14">
        <v>29412494000101</v>
      </c>
      <c r="H476" s="15" t="s">
        <v>191</v>
      </c>
      <c r="I476" s="14">
        <v>3920</v>
      </c>
      <c r="J476" s="14" t="s">
        <v>485</v>
      </c>
      <c r="K476" s="16">
        <v>46062</v>
      </c>
      <c r="L476" s="14">
        <v>726</v>
      </c>
      <c r="M476" s="34">
        <f t="shared" si="23"/>
        <v>6315.5899999999992</v>
      </c>
      <c r="N476" s="17">
        <v>6012.44</v>
      </c>
      <c r="O476" s="17">
        <v>303.14999999999998</v>
      </c>
      <c r="P476" s="3">
        <v>0</v>
      </c>
    </row>
    <row r="477" spans="1:16" ht="24.95" hidden="1" customHeight="1">
      <c r="A477" s="21" t="str">
        <f t="shared" si="21"/>
        <v>1441|1440011|68|2025|48447510697|3611|7005,51</v>
      </c>
      <c r="B477" s="21" t="str">
        <f t="shared" si="22"/>
        <v>1441|1440011|68|2025|368</v>
      </c>
      <c r="C477" s="14">
        <v>1441</v>
      </c>
      <c r="D477" s="14">
        <v>1440011</v>
      </c>
      <c r="E477" s="14">
        <v>68</v>
      </c>
      <c r="F477" s="14">
        <v>2025</v>
      </c>
      <c r="G477" s="14">
        <v>48447510697</v>
      </c>
      <c r="H477" s="15" t="s">
        <v>125</v>
      </c>
      <c r="I477" s="14">
        <v>3611</v>
      </c>
      <c r="J477" s="14" t="s">
        <v>630</v>
      </c>
      <c r="K477" s="16">
        <v>46044</v>
      </c>
      <c r="L477" s="14">
        <v>368</v>
      </c>
      <c r="M477" s="34">
        <f t="shared" si="23"/>
        <v>7005.51</v>
      </c>
      <c r="N477" s="17">
        <v>6200.57</v>
      </c>
      <c r="O477" s="17">
        <v>804.94</v>
      </c>
      <c r="P477" s="3">
        <v>0</v>
      </c>
    </row>
    <row r="478" spans="1:16" ht="24.95" hidden="1" customHeight="1">
      <c r="A478" s="21" t="str">
        <f t="shared" si="21"/>
        <v>1441|1440011|68|2026|6355953620|3611|4155,6</v>
      </c>
      <c r="B478" s="21" t="str">
        <f t="shared" si="22"/>
        <v>1441|1440011|68|2026|657</v>
      </c>
      <c r="C478" s="14">
        <v>1441</v>
      </c>
      <c r="D478" s="14">
        <v>1440011</v>
      </c>
      <c r="E478" s="14">
        <v>68</v>
      </c>
      <c r="F478" s="14">
        <v>2026</v>
      </c>
      <c r="G478" s="14">
        <v>6355953620</v>
      </c>
      <c r="H478" s="15" t="s">
        <v>149</v>
      </c>
      <c r="I478" s="14">
        <v>3611</v>
      </c>
      <c r="J478" s="14" t="s">
        <v>630</v>
      </c>
      <c r="K478" s="16">
        <v>46062</v>
      </c>
      <c r="L478" s="14">
        <v>657</v>
      </c>
      <c r="M478" s="34">
        <f t="shared" si="23"/>
        <v>4155.6000000000004</v>
      </c>
      <c r="N478" s="17">
        <v>4155.6000000000004</v>
      </c>
      <c r="O478" s="17">
        <v>0</v>
      </c>
      <c r="P478" s="3">
        <v>0</v>
      </c>
    </row>
    <row r="479" spans="1:16" ht="24.95" hidden="1" customHeight="1">
      <c r="A479" s="21" t="str">
        <f t="shared" si="21"/>
        <v>1441|1440011|69|2025|66606667615|3611|6914,83</v>
      </c>
      <c r="B479" s="21" t="str">
        <f t="shared" si="22"/>
        <v>1441|1440011|69|2025|390</v>
      </c>
      <c r="C479" s="14">
        <v>1441</v>
      </c>
      <c r="D479" s="14">
        <v>1440011</v>
      </c>
      <c r="E479" s="14">
        <v>69</v>
      </c>
      <c r="F479" s="14">
        <v>2025</v>
      </c>
      <c r="G479" s="14">
        <v>66606667615</v>
      </c>
      <c r="H479" s="15" t="s">
        <v>235</v>
      </c>
      <c r="I479" s="14">
        <v>3611</v>
      </c>
      <c r="J479" s="14" t="s">
        <v>630</v>
      </c>
      <c r="K479" s="16">
        <v>46044</v>
      </c>
      <c r="L479" s="14">
        <v>390</v>
      </c>
      <c r="M479" s="34">
        <f t="shared" si="23"/>
        <v>6914.83</v>
      </c>
      <c r="N479" s="17">
        <v>6146.9</v>
      </c>
      <c r="O479" s="17">
        <v>767.93</v>
      </c>
      <c r="P479" s="3">
        <v>0</v>
      </c>
    </row>
    <row r="480" spans="1:16" ht="24.95" hidden="1" customHeight="1">
      <c r="A480" s="21" t="str">
        <f t="shared" si="21"/>
        <v>1441|1440011|69|2026|68472099687|3611|22000</v>
      </c>
      <c r="B480" s="21" t="str">
        <f t="shared" si="22"/>
        <v>1441|1440011|69|2026|649</v>
      </c>
      <c r="C480" s="14">
        <v>1441</v>
      </c>
      <c r="D480" s="14">
        <v>1440011</v>
      </c>
      <c r="E480" s="14">
        <v>69</v>
      </c>
      <c r="F480" s="14">
        <v>2026</v>
      </c>
      <c r="G480" s="14">
        <v>68472099687</v>
      </c>
      <c r="H480" s="15" t="s">
        <v>224</v>
      </c>
      <c r="I480" s="14">
        <v>3611</v>
      </c>
      <c r="J480" s="14" t="s">
        <v>630</v>
      </c>
      <c r="K480" s="16">
        <v>46062</v>
      </c>
      <c r="L480" s="14">
        <v>649</v>
      </c>
      <c r="M480" s="34">
        <f t="shared" si="23"/>
        <v>22000</v>
      </c>
      <c r="N480" s="17">
        <v>17025.71</v>
      </c>
      <c r="O480" s="17">
        <v>4974.29</v>
      </c>
      <c r="P480" s="3">
        <v>0</v>
      </c>
    </row>
    <row r="481" spans="1:16" ht="24.95" hidden="1" customHeight="1">
      <c r="A481" s="21" t="str">
        <f t="shared" si="21"/>
        <v>1441|1440011|70|2025|9269157628|3611|3932,79</v>
      </c>
      <c r="B481" s="21" t="str">
        <f t="shared" si="22"/>
        <v>1441|1440011|70|2025|375</v>
      </c>
      <c r="C481" s="14">
        <v>1441</v>
      </c>
      <c r="D481" s="14">
        <v>1440011</v>
      </c>
      <c r="E481" s="14">
        <v>70</v>
      </c>
      <c r="F481" s="14">
        <v>2025</v>
      </c>
      <c r="G481" s="14">
        <v>9269157628</v>
      </c>
      <c r="H481" s="15" t="s">
        <v>237</v>
      </c>
      <c r="I481" s="14">
        <v>3611</v>
      </c>
      <c r="J481" s="14" t="s">
        <v>630</v>
      </c>
      <c r="K481" s="16">
        <v>46044</v>
      </c>
      <c r="L481" s="14">
        <v>375</v>
      </c>
      <c r="M481" s="34">
        <f t="shared" si="23"/>
        <v>3932.79</v>
      </c>
      <c r="N481" s="17">
        <v>3932.79</v>
      </c>
      <c r="O481" s="17">
        <v>0</v>
      </c>
      <c r="P481" s="3">
        <v>0</v>
      </c>
    </row>
    <row r="482" spans="1:16" ht="24.95" hidden="1" customHeight="1">
      <c r="A482" s="21" t="str">
        <f t="shared" si="21"/>
        <v>1441|1440011|71|2025|21154554000113|3920|48269,2</v>
      </c>
      <c r="B482" s="21" t="str">
        <f t="shared" si="22"/>
        <v>1441|1440011|71|2025|1</v>
      </c>
      <c r="C482" s="14">
        <v>1441</v>
      </c>
      <c r="D482" s="14">
        <v>1440011</v>
      </c>
      <c r="E482" s="14">
        <v>71</v>
      </c>
      <c r="F482" s="14">
        <v>2025</v>
      </c>
      <c r="G482" s="14">
        <v>21154554000113</v>
      </c>
      <c r="H482" s="15" t="s">
        <v>69</v>
      </c>
      <c r="I482" s="14">
        <v>3920</v>
      </c>
      <c r="J482" s="14" t="s">
        <v>485</v>
      </c>
      <c r="K482" s="16">
        <v>46034</v>
      </c>
      <c r="L482" s="14">
        <v>1</v>
      </c>
      <c r="M482" s="34">
        <f t="shared" si="23"/>
        <v>48269.2</v>
      </c>
      <c r="N482" s="17">
        <v>48269.2</v>
      </c>
      <c r="O482" s="17">
        <v>0</v>
      </c>
      <c r="P482" s="3">
        <v>0</v>
      </c>
    </row>
    <row r="483" spans="1:16" ht="24.95" hidden="1" customHeight="1">
      <c r="A483" s="21" t="str">
        <f t="shared" si="21"/>
        <v>1441|1440011|72|2025|2896116605|3611|4283,43</v>
      </c>
      <c r="B483" s="21" t="str">
        <f t="shared" si="22"/>
        <v>1441|1440011|72|2025|372</v>
      </c>
      <c r="C483" s="14">
        <v>1441</v>
      </c>
      <c r="D483" s="14">
        <v>1440011</v>
      </c>
      <c r="E483" s="14">
        <v>72</v>
      </c>
      <c r="F483" s="14">
        <v>2025</v>
      </c>
      <c r="G483" s="14">
        <v>2896116605</v>
      </c>
      <c r="H483" s="15" t="s">
        <v>127</v>
      </c>
      <c r="I483" s="14">
        <v>3611</v>
      </c>
      <c r="J483" s="14" t="s">
        <v>630</v>
      </c>
      <c r="K483" s="16">
        <v>46044</v>
      </c>
      <c r="L483" s="14">
        <v>372</v>
      </c>
      <c r="M483" s="34">
        <f t="shared" si="23"/>
        <v>4283.43</v>
      </c>
      <c r="N483" s="17">
        <v>4283.43</v>
      </c>
      <c r="O483" s="17">
        <v>0</v>
      </c>
      <c r="P483" s="3">
        <v>0</v>
      </c>
    </row>
    <row r="484" spans="1:16" ht="24.95" hidden="1" customHeight="1">
      <c r="A484" s="21" t="str">
        <f t="shared" si="21"/>
        <v>1441|1440011|72|2026|91352053691|3611|0</v>
      </c>
      <c r="B484" s="21" t="str">
        <f t="shared" si="22"/>
        <v>1441|1440011|72|2026|646</v>
      </c>
      <c r="C484" s="14">
        <v>1441</v>
      </c>
      <c r="D484" s="14">
        <v>1440011</v>
      </c>
      <c r="E484" s="14">
        <v>72</v>
      </c>
      <c r="F484" s="14">
        <v>2026</v>
      </c>
      <c r="G484" s="14">
        <v>91352053691</v>
      </c>
      <c r="H484" s="15" t="s">
        <v>151</v>
      </c>
      <c r="I484" s="14">
        <v>3611</v>
      </c>
      <c r="J484" s="14" t="s">
        <v>630</v>
      </c>
      <c r="K484" s="16">
        <v>46062</v>
      </c>
      <c r="L484" s="14">
        <v>646</v>
      </c>
      <c r="M484" s="34">
        <f t="shared" si="23"/>
        <v>0</v>
      </c>
      <c r="N484" s="17">
        <v>0</v>
      </c>
      <c r="O484" s="17">
        <v>0</v>
      </c>
      <c r="P484" s="3">
        <v>0</v>
      </c>
    </row>
    <row r="485" spans="1:16" ht="24.95" hidden="1" customHeight="1">
      <c r="A485" s="21" t="str">
        <f t="shared" si="21"/>
        <v>1441|1440011|72|2026|91352053691|3611|5048,81</v>
      </c>
      <c r="B485" s="21" t="str">
        <f t="shared" si="22"/>
        <v>1441|1440011|72|2026|652</v>
      </c>
      <c r="C485" s="14">
        <v>1441</v>
      </c>
      <c r="D485" s="14">
        <v>1440011</v>
      </c>
      <c r="E485" s="14">
        <v>72</v>
      </c>
      <c r="F485" s="14">
        <v>2026</v>
      </c>
      <c r="G485" s="14">
        <v>91352053691</v>
      </c>
      <c r="H485" s="15" t="s">
        <v>151</v>
      </c>
      <c r="I485" s="14">
        <v>3611</v>
      </c>
      <c r="J485" s="14" t="s">
        <v>630</v>
      </c>
      <c r="K485" s="16">
        <v>46062</v>
      </c>
      <c r="L485" s="14">
        <v>652</v>
      </c>
      <c r="M485" s="34">
        <f t="shared" si="23"/>
        <v>5048.8100000000004</v>
      </c>
      <c r="N485" s="17">
        <v>5031.34</v>
      </c>
      <c r="O485" s="17">
        <v>17.47</v>
      </c>
      <c r="P485" s="3">
        <v>0</v>
      </c>
    </row>
    <row r="486" spans="1:16" ht="24.95" hidden="1" customHeight="1">
      <c r="A486" s="21" t="str">
        <f t="shared" si="21"/>
        <v>1441|1440011|73|2025|3063355000118|3920|71595,18</v>
      </c>
      <c r="B486" s="21" t="str">
        <f t="shared" si="22"/>
        <v>1441|1440011|73|2025|272</v>
      </c>
      <c r="C486" s="14">
        <v>1441</v>
      </c>
      <c r="D486" s="14">
        <v>1440011</v>
      </c>
      <c r="E486" s="14">
        <v>73</v>
      </c>
      <c r="F486" s="14">
        <v>2025</v>
      </c>
      <c r="G486" s="14">
        <v>3063355000118</v>
      </c>
      <c r="H486" s="15" t="s">
        <v>239</v>
      </c>
      <c r="I486" s="14">
        <v>3920</v>
      </c>
      <c r="J486" s="14" t="s">
        <v>485</v>
      </c>
      <c r="K486" s="16">
        <v>46041</v>
      </c>
      <c r="L486" s="14">
        <v>272</v>
      </c>
      <c r="M486" s="34">
        <f t="shared" si="23"/>
        <v>71595.180000000008</v>
      </c>
      <c r="N486" s="17">
        <v>68158.61</v>
      </c>
      <c r="O486" s="17">
        <v>3436.57</v>
      </c>
      <c r="P486" s="3">
        <v>0</v>
      </c>
    </row>
    <row r="487" spans="1:16" ht="24.95" hidden="1" customHeight="1">
      <c r="A487" s="21" t="str">
        <f t="shared" si="21"/>
        <v>1441|1440011|74|2025|30059674687|3611|2317,9</v>
      </c>
      <c r="B487" s="21" t="str">
        <f t="shared" si="22"/>
        <v>1441|1440011|74|2025|376</v>
      </c>
      <c r="C487" s="14">
        <v>1441</v>
      </c>
      <c r="D487" s="14">
        <v>1440011</v>
      </c>
      <c r="E487" s="14">
        <v>74</v>
      </c>
      <c r="F487" s="14">
        <v>2025</v>
      </c>
      <c r="G487" s="14">
        <v>30059674687</v>
      </c>
      <c r="H487" s="15" t="s">
        <v>129</v>
      </c>
      <c r="I487" s="14">
        <v>3611</v>
      </c>
      <c r="J487" s="14" t="s">
        <v>630</v>
      </c>
      <c r="K487" s="16">
        <v>46044</v>
      </c>
      <c r="L487" s="14">
        <v>376</v>
      </c>
      <c r="M487" s="34">
        <f t="shared" si="23"/>
        <v>2317.9</v>
      </c>
      <c r="N487" s="17">
        <v>2317.9</v>
      </c>
      <c r="O487" s="17">
        <v>0</v>
      </c>
      <c r="P487" s="3">
        <v>0</v>
      </c>
    </row>
    <row r="488" spans="1:16" ht="24.95" hidden="1" customHeight="1">
      <c r="A488" s="21" t="str">
        <f t="shared" si="21"/>
        <v>1441|1440011|74|2026|26791960663|3611|5150,52</v>
      </c>
      <c r="B488" s="21" t="str">
        <f t="shared" si="22"/>
        <v>1441|1440011|74|2026|732</v>
      </c>
      <c r="C488" s="14">
        <v>1441</v>
      </c>
      <c r="D488" s="14">
        <v>1440011</v>
      </c>
      <c r="E488" s="14">
        <v>74</v>
      </c>
      <c r="F488" s="14">
        <v>2026</v>
      </c>
      <c r="G488" s="14">
        <v>26791960663</v>
      </c>
      <c r="H488" s="15" t="s">
        <v>118</v>
      </c>
      <c r="I488" s="14">
        <v>3611</v>
      </c>
      <c r="J488" s="14" t="s">
        <v>630</v>
      </c>
      <c r="K488" s="16">
        <v>46062</v>
      </c>
      <c r="L488" s="14">
        <v>732</v>
      </c>
      <c r="M488" s="34">
        <f t="shared" si="23"/>
        <v>5150.5199999999995</v>
      </c>
      <c r="N488" s="17">
        <v>5096.6099999999997</v>
      </c>
      <c r="O488" s="17">
        <v>53.91</v>
      </c>
      <c r="P488" s="3">
        <v>0</v>
      </c>
    </row>
    <row r="489" spans="1:16" ht="24.95" hidden="1" customHeight="1">
      <c r="A489" s="21" t="str">
        <f t="shared" si="21"/>
        <v>1441|1440011|75|2025|15794466634|3611|4283,42</v>
      </c>
      <c r="B489" s="21" t="str">
        <f t="shared" si="22"/>
        <v>1441|1440011|75|2025|373</v>
      </c>
      <c r="C489" s="14">
        <v>1441</v>
      </c>
      <c r="D489" s="14">
        <v>1440011</v>
      </c>
      <c r="E489" s="14">
        <v>75</v>
      </c>
      <c r="F489" s="14">
        <v>2025</v>
      </c>
      <c r="G489" s="14">
        <v>15794466634</v>
      </c>
      <c r="H489" s="15" t="s">
        <v>131</v>
      </c>
      <c r="I489" s="14">
        <v>3611</v>
      </c>
      <c r="J489" s="14" t="s">
        <v>630</v>
      </c>
      <c r="K489" s="16">
        <v>46044</v>
      </c>
      <c r="L489" s="14">
        <v>373</v>
      </c>
      <c r="M489" s="34">
        <f t="shared" si="23"/>
        <v>4283.42</v>
      </c>
      <c r="N489" s="17">
        <v>4283.42</v>
      </c>
      <c r="O489" s="17">
        <v>0</v>
      </c>
      <c r="P489" s="3">
        <v>0</v>
      </c>
    </row>
    <row r="490" spans="1:16" ht="24.95" hidden="1" customHeight="1">
      <c r="A490" s="21" t="str">
        <f t="shared" si="21"/>
        <v>1441|1440011|75|2026|8229035000109|3920|185825,65</v>
      </c>
      <c r="B490" s="21" t="str">
        <f t="shared" si="22"/>
        <v>1441|1440011|75|2026|671</v>
      </c>
      <c r="C490" s="14">
        <v>1441</v>
      </c>
      <c r="D490" s="14">
        <v>1440011</v>
      </c>
      <c r="E490" s="14">
        <v>75</v>
      </c>
      <c r="F490" s="14">
        <v>2026</v>
      </c>
      <c r="G490" s="14">
        <v>8229035000109</v>
      </c>
      <c r="H490" s="15" t="s">
        <v>189</v>
      </c>
      <c r="I490" s="14">
        <v>3920</v>
      </c>
      <c r="J490" s="14" t="s">
        <v>485</v>
      </c>
      <c r="K490" s="16">
        <v>46062</v>
      </c>
      <c r="L490" s="14">
        <v>671</v>
      </c>
      <c r="M490" s="34">
        <f t="shared" si="23"/>
        <v>185825.65</v>
      </c>
      <c r="N490" s="17">
        <v>176906.02</v>
      </c>
      <c r="O490" s="17">
        <v>8919.6299999999992</v>
      </c>
      <c r="P490" s="3">
        <v>0</v>
      </c>
    </row>
    <row r="491" spans="1:16" ht="24.95" hidden="1" customHeight="1">
      <c r="A491" s="21" t="str">
        <f t="shared" si="21"/>
        <v>1441|1440011|76|2025|2274463131|3611|8741,76</v>
      </c>
      <c r="B491" s="21" t="str">
        <f t="shared" si="22"/>
        <v>1441|1440011|76|2025|381</v>
      </c>
      <c r="C491" s="14">
        <v>1441</v>
      </c>
      <c r="D491" s="14">
        <v>1440011</v>
      </c>
      <c r="E491" s="14">
        <v>76</v>
      </c>
      <c r="F491" s="14">
        <v>2025</v>
      </c>
      <c r="G491" s="14">
        <v>2274463131</v>
      </c>
      <c r="H491" s="15" t="s">
        <v>133</v>
      </c>
      <c r="I491" s="14">
        <v>3611</v>
      </c>
      <c r="J491" s="14" t="s">
        <v>630</v>
      </c>
      <c r="K491" s="16">
        <v>46044</v>
      </c>
      <c r="L491" s="14">
        <v>381</v>
      </c>
      <c r="M491" s="34">
        <f t="shared" si="23"/>
        <v>8741.76</v>
      </c>
      <c r="N491" s="17">
        <v>7413.49</v>
      </c>
      <c r="O491" s="17">
        <v>1328.27</v>
      </c>
      <c r="P491" s="3">
        <v>0</v>
      </c>
    </row>
    <row r="492" spans="1:16" ht="24.95" hidden="1" customHeight="1">
      <c r="A492" s="21" t="str">
        <f t="shared" si="21"/>
        <v>1441|1440011|77|2025|71077325000110|3920|30751,27</v>
      </c>
      <c r="B492" s="21" t="str">
        <f t="shared" si="22"/>
        <v>1441|1440011|77|2025|269</v>
      </c>
      <c r="C492" s="14">
        <v>1441</v>
      </c>
      <c r="D492" s="14">
        <v>1440011</v>
      </c>
      <c r="E492" s="14">
        <v>77</v>
      </c>
      <c r="F492" s="14">
        <v>2025</v>
      </c>
      <c r="G492" s="14">
        <v>71077325000110</v>
      </c>
      <c r="H492" s="15" t="s">
        <v>135</v>
      </c>
      <c r="I492" s="14">
        <v>3920</v>
      </c>
      <c r="J492" s="14" t="s">
        <v>485</v>
      </c>
      <c r="K492" s="16">
        <v>46041</v>
      </c>
      <c r="L492" s="14">
        <v>269</v>
      </c>
      <c r="M492" s="34">
        <f t="shared" si="23"/>
        <v>30751.27</v>
      </c>
      <c r="N492" s="17">
        <v>29275.21</v>
      </c>
      <c r="O492" s="17">
        <v>1476.06</v>
      </c>
      <c r="P492" s="3">
        <v>0</v>
      </c>
    </row>
    <row r="493" spans="1:16" ht="24.95" hidden="1" customHeight="1">
      <c r="A493" s="21" t="str">
        <f t="shared" si="21"/>
        <v>1441|1440011|78|2025|11040267670|3611|2195,63</v>
      </c>
      <c r="B493" s="21" t="str">
        <f t="shared" si="22"/>
        <v>1441|1440011|78|2025|370</v>
      </c>
      <c r="C493" s="14">
        <v>1441</v>
      </c>
      <c r="D493" s="14">
        <v>1440011</v>
      </c>
      <c r="E493" s="14">
        <v>78</v>
      </c>
      <c r="F493" s="14">
        <v>2025</v>
      </c>
      <c r="G493" s="14">
        <v>11040267670</v>
      </c>
      <c r="H493" s="15" t="s">
        <v>137</v>
      </c>
      <c r="I493" s="14">
        <v>3611</v>
      </c>
      <c r="J493" s="14" t="s">
        <v>630</v>
      </c>
      <c r="K493" s="16">
        <v>46044</v>
      </c>
      <c r="L493" s="14">
        <v>370</v>
      </c>
      <c r="M493" s="34">
        <f t="shared" si="23"/>
        <v>2195.63</v>
      </c>
      <c r="N493" s="17">
        <v>2195.63</v>
      </c>
      <c r="O493" s="17">
        <v>0</v>
      </c>
      <c r="P493" s="3">
        <v>0</v>
      </c>
    </row>
    <row r="494" spans="1:16" ht="24.95" hidden="1" customHeight="1">
      <c r="A494" s="21" t="str">
        <f t="shared" si="21"/>
        <v>1441|1440011|78|2026|3063355000118|3920|71595,18</v>
      </c>
      <c r="B494" s="21" t="str">
        <f t="shared" si="22"/>
        <v>1441|1440011|78|2026|730</v>
      </c>
      <c r="C494" s="14">
        <v>1441</v>
      </c>
      <c r="D494" s="14">
        <v>1440011</v>
      </c>
      <c r="E494" s="14">
        <v>78</v>
      </c>
      <c r="F494" s="14">
        <v>2026</v>
      </c>
      <c r="G494" s="14">
        <v>3063355000118</v>
      </c>
      <c r="H494" s="15" t="s">
        <v>239</v>
      </c>
      <c r="I494" s="14">
        <v>3920</v>
      </c>
      <c r="J494" s="14" t="s">
        <v>485</v>
      </c>
      <c r="K494" s="16">
        <v>46062</v>
      </c>
      <c r="L494" s="14">
        <v>730</v>
      </c>
      <c r="M494" s="34">
        <f t="shared" si="23"/>
        <v>71595.180000000008</v>
      </c>
      <c r="N494" s="17">
        <v>68158.61</v>
      </c>
      <c r="O494" s="17">
        <v>3436.57</v>
      </c>
      <c r="P494" s="3">
        <v>0</v>
      </c>
    </row>
    <row r="495" spans="1:16" ht="24.95" hidden="1" customHeight="1">
      <c r="A495" s="21" t="str">
        <f t="shared" si="21"/>
        <v>1441|1440011|79|2026|15226019000128|3920|8264,61</v>
      </c>
      <c r="B495" s="21" t="str">
        <f t="shared" si="22"/>
        <v>1441|1440011|79|2026|729</v>
      </c>
      <c r="C495" s="14">
        <v>1441</v>
      </c>
      <c r="D495" s="14">
        <v>1440011</v>
      </c>
      <c r="E495" s="14">
        <v>79</v>
      </c>
      <c r="F495" s="14">
        <v>2026</v>
      </c>
      <c r="G495" s="14">
        <v>15226019000128</v>
      </c>
      <c r="H495" s="15" t="s">
        <v>309</v>
      </c>
      <c r="I495" s="14">
        <v>3920</v>
      </c>
      <c r="J495" s="14" t="s">
        <v>485</v>
      </c>
      <c r="K495" s="16">
        <v>46062</v>
      </c>
      <c r="L495" s="14">
        <v>729</v>
      </c>
      <c r="M495" s="34">
        <f t="shared" si="23"/>
        <v>8264.61</v>
      </c>
      <c r="N495" s="17">
        <v>7067.55</v>
      </c>
      <c r="O495" s="17">
        <v>1197.06</v>
      </c>
      <c r="P495" s="3">
        <v>0</v>
      </c>
    </row>
    <row r="496" spans="1:16" ht="24.95" hidden="1" customHeight="1">
      <c r="A496" s="21" t="str">
        <f t="shared" si="21"/>
        <v>1441|1440011|80|2025|84374071687|3611|3508,65</v>
      </c>
      <c r="B496" s="21" t="str">
        <f t="shared" si="22"/>
        <v>1441|1440011|80|2025|328</v>
      </c>
      <c r="C496" s="14">
        <v>1441</v>
      </c>
      <c r="D496" s="14">
        <v>1440011</v>
      </c>
      <c r="E496" s="14">
        <v>80</v>
      </c>
      <c r="F496" s="14">
        <v>2025</v>
      </c>
      <c r="G496" s="14">
        <v>84374071687</v>
      </c>
      <c r="H496" s="15" t="s">
        <v>139</v>
      </c>
      <c r="I496" s="14">
        <v>3611</v>
      </c>
      <c r="J496" s="14" t="s">
        <v>630</v>
      </c>
      <c r="K496" s="16">
        <v>46043</v>
      </c>
      <c r="L496" s="14">
        <v>328</v>
      </c>
      <c r="M496" s="34">
        <f t="shared" si="23"/>
        <v>3508.65</v>
      </c>
      <c r="N496" s="17">
        <v>3508.65</v>
      </c>
      <c r="O496" s="17">
        <v>0</v>
      </c>
      <c r="P496" s="3">
        <v>0</v>
      </c>
    </row>
    <row r="497" spans="1:16" ht="24.95" hidden="1" customHeight="1">
      <c r="A497" s="21" t="str">
        <f t="shared" si="21"/>
        <v>1441|1440011|81|2025|32734751615|3611|6159,34</v>
      </c>
      <c r="B497" s="21" t="str">
        <f t="shared" si="22"/>
        <v>1441|1440011|81|2025|389</v>
      </c>
      <c r="C497" s="14">
        <v>1441</v>
      </c>
      <c r="D497" s="14">
        <v>1440011</v>
      </c>
      <c r="E497" s="14">
        <v>81</v>
      </c>
      <c r="F497" s="14">
        <v>2025</v>
      </c>
      <c r="G497" s="14">
        <v>32734751615</v>
      </c>
      <c r="H497" s="15" t="s">
        <v>265</v>
      </c>
      <c r="I497" s="14">
        <v>3611</v>
      </c>
      <c r="J497" s="14" t="s">
        <v>630</v>
      </c>
      <c r="K497" s="16">
        <v>46044</v>
      </c>
      <c r="L497" s="14">
        <v>389</v>
      </c>
      <c r="M497" s="34">
        <f t="shared" si="23"/>
        <v>6159.34</v>
      </c>
      <c r="N497" s="17">
        <v>5699.76</v>
      </c>
      <c r="O497" s="17">
        <v>459.58</v>
      </c>
      <c r="P497" s="3">
        <v>0</v>
      </c>
    </row>
    <row r="498" spans="1:16" ht="24.95" hidden="1" customHeight="1">
      <c r="A498" s="21" t="str">
        <f t="shared" si="21"/>
        <v>1441|1440011|81|2026|5985417646|3611|2692,43</v>
      </c>
      <c r="B498" s="21" t="str">
        <f t="shared" si="22"/>
        <v>1441|1440011|81|2026|736</v>
      </c>
      <c r="C498" s="14">
        <v>1441</v>
      </c>
      <c r="D498" s="14">
        <v>1440011</v>
      </c>
      <c r="E498" s="14">
        <v>81</v>
      </c>
      <c r="F498" s="14">
        <v>2026</v>
      </c>
      <c r="G498" s="14">
        <v>5985417646</v>
      </c>
      <c r="H498" s="15" t="s">
        <v>155</v>
      </c>
      <c r="I498" s="14">
        <v>3611</v>
      </c>
      <c r="J498" s="14" t="s">
        <v>630</v>
      </c>
      <c r="K498" s="16">
        <v>46062</v>
      </c>
      <c r="L498" s="14">
        <v>736</v>
      </c>
      <c r="M498" s="34">
        <f t="shared" si="23"/>
        <v>2692.43</v>
      </c>
      <c r="N498" s="17">
        <v>2692.43</v>
      </c>
      <c r="O498" s="17">
        <v>0</v>
      </c>
      <c r="P498" s="3">
        <v>0</v>
      </c>
    </row>
    <row r="499" spans="1:16" ht="24.95" hidden="1" customHeight="1">
      <c r="A499" s="21" t="str">
        <f t="shared" si="21"/>
        <v>1441|1440011|82|2025|73694126600|3611|7785,03</v>
      </c>
      <c r="B499" s="21" t="str">
        <f t="shared" si="22"/>
        <v>1441|1440011|82|2025|382</v>
      </c>
      <c r="C499" s="14">
        <v>1441</v>
      </c>
      <c r="D499" s="14">
        <v>1440011</v>
      </c>
      <c r="E499" s="14">
        <v>82</v>
      </c>
      <c r="F499" s="14">
        <v>2025</v>
      </c>
      <c r="G499" s="14">
        <v>73694126600</v>
      </c>
      <c r="H499" s="15" t="s">
        <v>241</v>
      </c>
      <c r="I499" s="14">
        <v>3611</v>
      </c>
      <c r="J499" s="14" t="s">
        <v>630</v>
      </c>
      <c r="K499" s="16">
        <v>46044</v>
      </c>
      <c r="L499" s="14">
        <v>382</v>
      </c>
      <c r="M499" s="34">
        <f t="shared" si="23"/>
        <v>7785.03</v>
      </c>
      <c r="N499" s="17">
        <v>6719.86</v>
      </c>
      <c r="O499" s="17">
        <v>1065.17</v>
      </c>
      <c r="P499" s="3">
        <v>0</v>
      </c>
    </row>
    <row r="500" spans="1:16" ht="24.95" hidden="1" customHeight="1">
      <c r="A500" s="21" t="str">
        <f t="shared" si="21"/>
        <v>1441|1440011|82|2026|73060178615|3611|3756,64</v>
      </c>
      <c r="B500" s="21" t="str">
        <f t="shared" si="22"/>
        <v>1441|1440011|82|2026|734</v>
      </c>
      <c r="C500" s="14">
        <v>1441</v>
      </c>
      <c r="D500" s="14">
        <v>1440011</v>
      </c>
      <c r="E500" s="14">
        <v>82</v>
      </c>
      <c r="F500" s="14">
        <v>2026</v>
      </c>
      <c r="G500" s="14">
        <v>73060178615</v>
      </c>
      <c r="H500" s="15" t="s">
        <v>157</v>
      </c>
      <c r="I500" s="14">
        <v>3611</v>
      </c>
      <c r="J500" s="14" t="s">
        <v>630</v>
      </c>
      <c r="K500" s="16">
        <v>46062</v>
      </c>
      <c r="L500" s="14">
        <v>734</v>
      </c>
      <c r="M500" s="34">
        <f t="shared" si="23"/>
        <v>3756.64</v>
      </c>
      <c r="N500" s="17">
        <v>3756.64</v>
      </c>
      <c r="O500" s="17">
        <v>0</v>
      </c>
      <c r="P500" s="3">
        <v>0</v>
      </c>
    </row>
    <row r="501" spans="1:16" ht="24.95" hidden="1" customHeight="1">
      <c r="A501" s="21" t="str">
        <f t="shared" si="21"/>
        <v>1441|1440011|84|2025|22068043000141|3920|8772,93</v>
      </c>
      <c r="B501" s="21" t="str">
        <f t="shared" si="22"/>
        <v>1441|1440011|84|2025|280</v>
      </c>
      <c r="C501" s="14">
        <v>1441</v>
      </c>
      <c r="D501" s="14">
        <v>1440011</v>
      </c>
      <c r="E501" s="14">
        <v>84</v>
      </c>
      <c r="F501" s="14">
        <v>2025</v>
      </c>
      <c r="G501" s="14">
        <v>22068043000141</v>
      </c>
      <c r="H501" s="15" t="s">
        <v>267</v>
      </c>
      <c r="I501" s="14">
        <v>3920</v>
      </c>
      <c r="J501" s="14" t="s">
        <v>485</v>
      </c>
      <c r="K501" s="16">
        <v>46041</v>
      </c>
      <c r="L501" s="14">
        <v>280</v>
      </c>
      <c r="M501" s="34">
        <f t="shared" si="23"/>
        <v>8772.93</v>
      </c>
      <c r="N501" s="17">
        <v>8351.83</v>
      </c>
      <c r="O501" s="17">
        <v>421.1</v>
      </c>
      <c r="P501" s="3">
        <v>0</v>
      </c>
    </row>
    <row r="502" spans="1:16" ht="24.95" hidden="1" customHeight="1">
      <c r="A502" s="21" t="str">
        <f t="shared" si="21"/>
        <v>1441|1440011|84|2026|83228365620|3611|3834,92</v>
      </c>
      <c r="B502" s="21" t="str">
        <f t="shared" si="22"/>
        <v>1441|1440011|84|2026|725</v>
      </c>
      <c r="C502" s="14">
        <v>1441</v>
      </c>
      <c r="D502" s="14">
        <v>1440011</v>
      </c>
      <c r="E502" s="14">
        <v>84</v>
      </c>
      <c r="F502" s="14">
        <v>2026</v>
      </c>
      <c r="G502" s="14">
        <v>83228365620</v>
      </c>
      <c r="H502" s="15" t="s">
        <v>161</v>
      </c>
      <c r="I502" s="14">
        <v>3611</v>
      </c>
      <c r="J502" s="14" t="s">
        <v>630</v>
      </c>
      <c r="K502" s="16">
        <v>46062</v>
      </c>
      <c r="L502" s="14">
        <v>725</v>
      </c>
      <c r="M502" s="34">
        <f t="shared" si="23"/>
        <v>3834.92</v>
      </c>
      <c r="N502" s="17">
        <v>3834.92</v>
      </c>
      <c r="O502" s="17">
        <v>0</v>
      </c>
      <c r="P502" s="3">
        <v>0</v>
      </c>
    </row>
    <row r="503" spans="1:16" ht="24.95" hidden="1" customHeight="1">
      <c r="A503" s="21" t="str">
        <f t="shared" si="21"/>
        <v>1441|1440011|85|2025|89330994687|3611|4056,31</v>
      </c>
      <c r="B503" s="21" t="str">
        <f t="shared" si="22"/>
        <v>1441|1440011|85|2025|377</v>
      </c>
      <c r="C503" s="14">
        <v>1441</v>
      </c>
      <c r="D503" s="14">
        <v>1440011</v>
      </c>
      <c r="E503" s="14">
        <v>85</v>
      </c>
      <c r="F503" s="14">
        <v>2025</v>
      </c>
      <c r="G503" s="14">
        <v>89330994687</v>
      </c>
      <c r="H503" s="15" t="s">
        <v>269</v>
      </c>
      <c r="I503" s="14">
        <v>3611</v>
      </c>
      <c r="J503" s="14" t="s">
        <v>630</v>
      </c>
      <c r="K503" s="16">
        <v>46044</v>
      </c>
      <c r="L503" s="14">
        <v>377</v>
      </c>
      <c r="M503" s="34">
        <f t="shared" si="23"/>
        <v>4056.31</v>
      </c>
      <c r="N503" s="17">
        <v>4056.31</v>
      </c>
      <c r="O503" s="17">
        <v>0</v>
      </c>
      <c r="P503" s="3">
        <v>0</v>
      </c>
    </row>
    <row r="504" spans="1:16" ht="24.95" hidden="1" customHeight="1">
      <c r="A504" s="21" t="str">
        <f t="shared" si="21"/>
        <v>1441|1440011|86|2025|76809528920|3611|1228,25</v>
      </c>
      <c r="B504" s="21" t="str">
        <f t="shared" si="22"/>
        <v>1441|1440011|86|2025|378</v>
      </c>
      <c r="C504" s="14">
        <v>1441</v>
      </c>
      <c r="D504" s="14">
        <v>1440011</v>
      </c>
      <c r="E504" s="14">
        <v>86</v>
      </c>
      <c r="F504" s="14">
        <v>2025</v>
      </c>
      <c r="G504" s="14">
        <v>76809528920</v>
      </c>
      <c r="H504" s="15" t="s">
        <v>243</v>
      </c>
      <c r="I504" s="14">
        <v>3611</v>
      </c>
      <c r="J504" s="14" t="s">
        <v>630</v>
      </c>
      <c r="K504" s="16">
        <v>46044</v>
      </c>
      <c r="L504" s="14">
        <v>378</v>
      </c>
      <c r="M504" s="34">
        <f t="shared" si="23"/>
        <v>1228.25</v>
      </c>
      <c r="N504" s="17">
        <v>1228.25</v>
      </c>
      <c r="O504" s="17">
        <v>0</v>
      </c>
      <c r="P504" s="3">
        <v>0</v>
      </c>
    </row>
    <row r="505" spans="1:16" ht="24.95" hidden="1" customHeight="1">
      <c r="A505" s="21" t="str">
        <f t="shared" si="21"/>
        <v>1441|1440011|86|2026|18715383000140|4703|194899,04</v>
      </c>
      <c r="B505" s="21" t="str">
        <f t="shared" si="22"/>
        <v>1441|1440011|86|2026|423</v>
      </c>
      <c r="C505" s="14">
        <v>1441</v>
      </c>
      <c r="D505" s="14">
        <v>1440011</v>
      </c>
      <c r="E505" s="14">
        <v>86</v>
      </c>
      <c r="F505" s="14">
        <v>2026</v>
      </c>
      <c r="G505" s="14">
        <v>18715383000140</v>
      </c>
      <c r="H505" s="15" t="s">
        <v>575</v>
      </c>
      <c r="I505" s="14">
        <v>4703</v>
      </c>
      <c r="J505" s="14" t="s">
        <v>640</v>
      </c>
      <c r="K505" s="16">
        <v>46049</v>
      </c>
      <c r="L505" s="14">
        <v>423</v>
      </c>
      <c r="M505" s="34">
        <f t="shared" si="23"/>
        <v>194899.04</v>
      </c>
      <c r="N505" s="17">
        <v>194899.04</v>
      </c>
      <c r="O505" s="17">
        <v>0</v>
      </c>
      <c r="P505" s="3">
        <v>0</v>
      </c>
    </row>
    <row r="506" spans="1:16" ht="24.95" hidden="1" customHeight="1">
      <c r="A506" s="21" t="str">
        <f t="shared" si="21"/>
        <v>1441|1440011|87|2025|17709692000144|3920|30679,36</v>
      </c>
      <c r="B506" s="21" t="str">
        <f t="shared" si="22"/>
        <v>1441|1440011|87|2025|283</v>
      </c>
      <c r="C506" s="14">
        <v>1441</v>
      </c>
      <c r="D506" s="14">
        <v>1440011</v>
      </c>
      <c r="E506" s="14">
        <v>87</v>
      </c>
      <c r="F506" s="14">
        <v>2025</v>
      </c>
      <c r="G506" s="14">
        <v>17709692000144</v>
      </c>
      <c r="H506" s="15" t="s">
        <v>245</v>
      </c>
      <c r="I506" s="14">
        <v>3920</v>
      </c>
      <c r="J506" s="14" t="s">
        <v>485</v>
      </c>
      <c r="K506" s="16">
        <v>46042</v>
      </c>
      <c r="L506" s="14">
        <v>283</v>
      </c>
      <c r="M506" s="34">
        <f t="shared" si="23"/>
        <v>30679.360000000001</v>
      </c>
      <c r="N506" s="17">
        <v>30679.360000000001</v>
      </c>
      <c r="O506" s="17">
        <v>0</v>
      </c>
      <c r="P506" s="3">
        <v>0</v>
      </c>
    </row>
    <row r="507" spans="1:16" ht="24.95" hidden="1" customHeight="1">
      <c r="A507" s="21" t="str">
        <f t="shared" si="21"/>
        <v>1441|1440011|88|2025|62895958653|3611|1552,3</v>
      </c>
      <c r="B507" s="21" t="str">
        <f t="shared" si="22"/>
        <v>1441|1440011|88|2025|334</v>
      </c>
      <c r="C507" s="14">
        <v>1441</v>
      </c>
      <c r="D507" s="14">
        <v>1440011</v>
      </c>
      <c r="E507" s="14">
        <v>88</v>
      </c>
      <c r="F507" s="14">
        <v>2025</v>
      </c>
      <c r="G507" s="14">
        <v>62895958653</v>
      </c>
      <c r="H507" s="15" t="s">
        <v>271</v>
      </c>
      <c r="I507" s="14">
        <v>3611</v>
      </c>
      <c r="J507" s="14" t="s">
        <v>630</v>
      </c>
      <c r="K507" s="16">
        <v>46043</v>
      </c>
      <c r="L507" s="14">
        <v>334</v>
      </c>
      <c r="M507" s="34">
        <f t="shared" si="23"/>
        <v>1552.3</v>
      </c>
      <c r="N507" s="17">
        <v>1552.3</v>
      </c>
      <c r="O507" s="17">
        <v>0</v>
      </c>
      <c r="P507" s="3">
        <v>0</v>
      </c>
    </row>
    <row r="508" spans="1:16" ht="24.95" hidden="1" customHeight="1">
      <c r="A508" s="21" t="str">
        <f t="shared" si="21"/>
        <v>1441|1440011|89|2025|62897306653|3611|1552,31</v>
      </c>
      <c r="B508" s="21" t="str">
        <f t="shared" si="22"/>
        <v>1441|1440011|89|2025|335</v>
      </c>
      <c r="C508" s="14">
        <v>1441</v>
      </c>
      <c r="D508" s="14">
        <v>1440011</v>
      </c>
      <c r="E508" s="14">
        <v>89</v>
      </c>
      <c r="F508" s="14">
        <v>2025</v>
      </c>
      <c r="G508" s="14">
        <v>62897306653</v>
      </c>
      <c r="H508" s="15" t="s">
        <v>273</v>
      </c>
      <c r="I508" s="14">
        <v>3611</v>
      </c>
      <c r="J508" s="14" t="s">
        <v>630</v>
      </c>
      <c r="K508" s="16">
        <v>46043</v>
      </c>
      <c r="L508" s="14">
        <v>335</v>
      </c>
      <c r="M508" s="34">
        <f t="shared" si="23"/>
        <v>1552.31</v>
      </c>
      <c r="N508" s="17">
        <v>1552.31</v>
      </c>
      <c r="O508" s="17">
        <v>0</v>
      </c>
      <c r="P508" s="3">
        <v>0</v>
      </c>
    </row>
    <row r="509" spans="1:16" ht="24.95" hidden="1" customHeight="1">
      <c r="A509" s="21" t="str">
        <f t="shared" si="21"/>
        <v>1441|1440011|90|2025|54565707691|3611|1552,3</v>
      </c>
      <c r="B509" s="21" t="str">
        <f t="shared" si="22"/>
        <v>1441|1440011|90|2025|333</v>
      </c>
      <c r="C509" s="14">
        <v>1441</v>
      </c>
      <c r="D509" s="14">
        <v>1440011</v>
      </c>
      <c r="E509" s="14">
        <v>90</v>
      </c>
      <c r="F509" s="14">
        <v>2025</v>
      </c>
      <c r="G509" s="14">
        <v>54565707691</v>
      </c>
      <c r="H509" s="15" t="s">
        <v>275</v>
      </c>
      <c r="I509" s="14">
        <v>3611</v>
      </c>
      <c r="J509" s="14" t="s">
        <v>630</v>
      </c>
      <c r="K509" s="16">
        <v>46043</v>
      </c>
      <c r="L509" s="14">
        <v>333</v>
      </c>
      <c r="M509" s="34">
        <f t="shared" si="23"/>
        <v>1552.3</v>
      </c>
      <c r="N509" s="17">
        <v>1552.3</v>
      </c>
      <c r="O509" s="17">
        <v>0</v>
      </c>
      <c r="P509" s="3">
        <v>0</v>
      </c>
    </row>
    <row r="510" spans="1:16" ht="24.95" hidden="1" customHeight="1">
      <c r="A510" s="21" t="str">
        <f t="shared" si="21"/>
        <v>1441|1440011|91|2025|21154554000113|3920|17797,15</v>
      </c>
      <c r="B510" s="21" t="str">
        <f t="shared" si="22"/>
        <v>1441|1440011|91|2025|201</v>
      </c>
      <c r="C510" s="14">
        <v>1441</v>
      </c>
      <c r="D510" s="14">
        <v>1440011</v>
      </c>
      <c r="E510" s="14">
        <v>91</v>
      </c>
      <c r="F510" s="14">
        <v>2025</v>
      </c>
      <c r="G510" s="14">
        <v>21154554000113</v>
      </c>
      <c r="H510" s="15" t="s">
        <v>69</v>
      </c>
      <c r="I510" s="14">
        <v>3920</v>
      </c>
      <c r="J510" s="14" t="s">
        <v>485</v>
      </c>
      <c r="K510" s="16">
        <v>46058</v>
      </c>
      <c r="L510" s="14">
        <v>201</v>
      </c>
      <c r="M510" s="34">
        <f t="shared" si="23"/>
        <v>17797.150000000001</v>
      </c>
      <c r="N510" s="17">
        <v>17797.150000000001</v>
      </c>
      <c r="O510" s="17">
        <v>0</v>
      </c>
      <c r="P510" s="3">
        <v>0</v>
      </c>
    </row>
    <row r="511" spans="1:16" ht="24.95" hidden="1" customHeight="1">
      <c r="A511" s="21" t="str">
        <f t="shared" si="21"/>
        <v>1441|1440011|92|2025|24046590653|3611|6666,9</v>
      </c>
      <c r="B511" s="21" t="str">
        <f t="shared" si="22"/>
        <v>1441|1440011|92|2025|391</v>
      </c>
      <c r="C511" s="14">
        <v>1441</v>
      </c>
      <c r="D511" s="14">
        <v>1440011</v>
      </c>
      <c r="E511" s="14">
        <v>92</v>
      </c>
      <c r="F511" s="14">
        <v>2025</v>
      </c>
      <c r="G511" s="14">
        <v>24046590653</v>
      </c>
      <c r="H511" s="15" t="s">
        <v>277</v>
      </c>
      <c r="I511" s="14">
        <v>3611</v>
      </c>
      <c r="J511" s="14" t="s">
        <v>630</v>
      </c>
      <c r="K511" s="16">
        <v>46044</v>
      </c>
      <c r="L511" s="14">
        <v>391</v>
      </c>
      <c r="M511" s="34">
        <f t="shared" si="23"/>
        <v>6666.9</v>
      </c>
      <c r="N511" s="17">
        <v>6000.17</v>
      </c>
      <c r="O511" s="17">
        <v>666.73</v>
      </c>
      <c r="P511" s="3">
        <v>0</v>
      </c>
    </row>
    <row r="512" spans="1:16" ht="24.95" hidden="1" customHeight="1">
      <c r="A512" s="21" t="str">
        <f t="shared" si="21"/>
        <v>1441|1440011|94|2025|2589209630|3611|3377,24</v>
      </c>
      <c r="B512" s="21" t="str">
        <f t="shared" si="22"/>
        <v>1441|1440011|94|2025|371</v>
      </c>
      <c r="C512" s="14">
        <v>1441</v>
      </c>
      <c r="D512" s="14">
        <v>1440011</v>
      </c>
      <c r="E512" s="14">
        <v>94</v>
      </c>
      <c r="F512" s="14">
        <v>2025</v>
      </c>
      <c r="G512" s="14">
        <v>2589209630</v>
      </c>
      <c r="H512" s="15" t="s">
        <v>141</v>
      </c>
      <c r="I512" s="14">
        <v>3611</v>
      </c>
      <c r="J512" s="14" t="s">
        <v>630</v>
      </c>
      <c r="K512" s="16">
        <v>46044</v>
      </c>
      <c r="L512" s="14">
        <v>371</v>
      </c>
      <c r="M512" s="34">
        <f t="shared" si="23"/>
        <v>3377.24</v>
      </c>
      <c r="N512" s="17">
        <v>3377.24</v>
      </c>
      <c r="O512" s="17">
        <v>0</v>
      </c>
      <c r="P512" s="3">
        <v>0</v>
      </c>
    </row>
    <row r="513" spans="1:16" ht="24.95" hidden="1" customHeight="1">
      <c r="A513" s="21" t="str">
        <f t="shared" si="21"/>
        <v>1441|1440011|94|2026|83507191687|3611|3834,92</v>
      </c>
      <c r="B513" s="21" t="str">
        <f t="shared" si="22"/>
        <v>1441|1440011|94|2026|676</v>
      </c>
      <c r="C513" s="14">
        <v>1441</v>
      </c>
      <c r="D513" s="14">
        <v>1440011</v>
      </c>
      <c r="E513" s="14">
        <v>94</v>
      </c>
      <c r="F513" s="14">
        <v>2026</v>
      </c>
      <c r="G513" s="14">
        <v>83507191687</v>
      </c>
      <c r="H513" s="15" t="s">
        <v>163</v>
      </c>
      <c r="I513" s="14">
        <v>3611</v>
      </c>
      <c r="J513" s="14" t="s">
        <v>630</v>
      </c>
      <c r="K513" s="16">
        <v>46062</v>
      </c>
      <c r="L513" s="14">
        <v>676</v>
      </c>
      <c r="M513" s="34">
        <f t="shared" si="23"/>
        <v>3834.92</v>
      </c>
      <c r="N513" s="17">
        <v>3834.92</v>
      </c>
      <c r="O513" s="17">
        <v>0</v>
      </c>
      <c r="P513" s="3">
        <v>0</v>
      </c>
    </row>
    <row r="514" spans="1:16" ht="24.95" hidden="1" customHeight="1">
      <c r="A514" s="21" t="str">
        <f t="shared" si="21"/>
        <v>1441|1440011|95|2025|12104191653|3611|12899,52</v>
      </c>
      <c r="B514" s="21" t="str">
        <f t="shared" si="22"/>
        <v>1441|1440011|95|2025|358</v>
      </c>
      <c r="C514" s="14">
        <v>1441</v>
      </c>
      <c r="D514" s="14">
        <v>1440011</v>
      </c>
      <c r="E514" s="14">
        <v>95</v>
      </c>
      <c r="F514" s="14">
        <v>2025</v>
      </c>
      <c r="G514" s="14">
        <v>12104191653</v>
      </c>
      <c r="H514" s="15" t="s">
        <v>279</v>
      </c>
      <c r="I514" s="14">
        <v>3611</v>
      </c>
      <c r="J514" s="14" t="s">
        <v>630</v>
      </c>
      <c r="K514" s="16">
        <v>46043</v>
      </c>
      <c r="L514" s="14">
        <v>358</v>
      </c>
      <c r="M514" s="34">
        <f t="shared" si="23"/>
        <v>12899.52</v>
      </c>
      <c r="N514" s="17">
        <v>10427.86</v>
      </c>
      <c r="O514" s="17">
        <v>2471.66</v>
      </c>
      <c r="P514" s="3">
        <v>0</v>
      </c>
    </row>
    <row r="515" spans="1:16" ht="24.95" hidden="1" customHeight="1">
      <c r="A515" s="21" t="str">
        <f t="shared" si="21"/>
        <v>1441|1440011|95|2026|11713521660|3611|2867,89</v>
      </c>
      <c r="B515" s="21" t="str">
        <f t="shared" si="22"/>
        <v>1441|1440011|95|2026|733</v>
      </c>
      <c r="C515" s="14">
        <v>1441</v>
      </c>
      <c r="D515" s="14">
        <v>1440011</v>
      </c>
      <c r="E515" s="14">
        <v>95</v>
      </c>
      <c r="F515" s="14">
        <v>2026</v>
      </c>
      <c r="G515" s="14">
        <v>11713521660</v>
      </c>
      <c r="H515" s="15" t="s">
        <v>165</v>
      </c>
      <c r="I515" s="14">
        <v>3611</v>
      </c>
      <c r="J515" s="14" t="s">
        <v>630</v>
      </c>
      <c r="K515" s="16">
        <v>46062</v>
      </c>
      <c r="L515" s="14">
        <v>733</v>
      </c>
      <c r="M515" s="34">
        <f t="shared" si="23"/>
        <v>2867.89</v>
      </c>
      <c r="N515" s="17">
        <v>2867.89</v>
      </c>
      <c r="O515" s="17">
        <v>0</v>
      </c>
      <c r="P515" s="3">
        <v>0</v>
      </c>
    </row>
    <row r="516" spans="1:16" ht="24.95" hidden="1" customHeight="1">
      <c r="A516" s="21" t="str">
        <f t="shared" si="21"/>
        <v>1441|1440011|96|2025|4450881680|3611|7688,33</v>
      </c>
      <c r="B516" s="21" t="str">
        <f t="shared" si="22"/>
        <v>1441|1440011|96|2025|354</v>
      </c>
      <c r="C516" s="14">
        <v>1441</v>
      </c>
      <c r="D516" s="14">
        <v>1440011</v>
      </c>
      <c r="E516" s="14">
        <v>96</v>
      </c>
      <c r="F516" s="14">
        <v>2025</v>
      </c>
      <c r="G516" s="14">
        <v>4450881680</v>
      </c>
      <c r="H516" s="15" t="s">
        <v>143</v>
      </c>
      <c r="I516" s="14">
        <v>3611</v>
      </c>
      <c r="J516" s="14" t="s">
        <v>630</v>
      </c>
      <c r="K516" s="16">
        <v>46043</v>
      </c>
      <c r="L516" s="14">
        <v>354</v>
      </c>
      <c r="M516" s="34">
        <f t="shared" si="23"/>
        <v>7688.33</v>
      </c>
      <c r="N516" s="17">
        <v>6649.75</v>
      </c>
      <c r="O516" s="17">
        <v>1038.58</v>
      </c>
      <c r="P516" s="3">
        <v>0</v>
      </c>
    </row>
    <row r="517" spans="1:16" ht="24.95" hidden="1" customHeight="1">
      <c r="A517" s="21" t="str">
        <f t="shared" ref="A517:A580" si="24">C517&amp;"|"&amp;D517&amp;"|"&amp;E517&amp;"|"&amp;F517&amp;"|"&amp;G517&amp;"|"&amp;I517&amp;"|"&amp;N517+O517-P517</f>
        <v>1441|1440011|96|2026|84939974634|3611|5273,86</v>
      </c>
      <c r="B517" s="21" t="str">
        <f t="shared" ref="B517:B580" si="25">C517&amp;"|"&amp;D517&amp;"|"&amp;E517&amp;"|"&amp;F517&amp;"|"&amp;L517</f>
        <v>1441|1440011|96|2026|735</v>
      </c>
      <c r="C517" s="14">
        <v>1441</v>
      </c>
      <c r="D517" s="14">
        <v>1440011</v>
      </c>
      <c r="E517" s="14">
        <v>96</v>
      </c>
      <c r="F517" s="14">
        <v>2026</v>
      </c>
      <c r="G517" s="14">
        <v>84939974634</v>
      </c>
      <c r="H517" s="15" t="s">
        <v>167</v>
      </c>
      <c r="I517" s="14">
        <v>3611</v>
      </c>
      <c r="J517" s="14" t="s">
        <v>630</v>
      </c>
      <c r="K517" s="16">
        <v>46062</v>
      </c>
      <c r="L517" s="14">
        <v>735</v>
      </c>
      <c r="M517" s="34">
        <f t="shared" si="23"/>
        <v>5273.86</v>
      </c>
      <c r="N517" s="17">
        <v>5175.6899999999996</v>
      </c>
      <c r="O517" s="17">
        <v>98.17</v>
      </c>
      <c r="P517" s="3">
        <v>0</v>
      </c>
    </row>
    <row r="518" spans="1:16" ht="24.95" hidden="1" customHeight="1">
      <c r="A518" s="21" t="str">
        <f t="shared" si="24"/>
        <v>1441|1440011|97|2025|4858733629|3611|2603,03</v>
      </c>
      <c r="B518" s="21" t="str">
        <f t="shared" si="25"/>
        <v>1441|1440011|97|2025|343</v>
      </c>
      <c r="C518" s="14">
        <v>1441</v>
      </c>
      <c r="D518" s="14">
        <v>1440011</v>
      </c>
      <c r="E518" s="14">
        <v>97</v>
      </c>
      <c r="F518" s="14">
        <v>2025</v>
      </c>
      <c r="G518" s="14">
        <v>4858733629</v>
      </c>
      <c r="H518" s="15" t="s">
        <v>281</v>
      </c>
      <c r="I518" s="14">
        <v>3611</v>
      </c>
      <c r="J518" s="14" t="s">
        <v>630</v>
      </c>
      <c r="K518" s="16">
        <v>46043</v>
      </c>
      <c r="L518" s="14">
        <v>343</v>
      </c>
      <c r="M518" s="34">
        <f t="shared" ref="M518:M581" si="26">N518+O518</f>
        <v>2603.0300000000002</v>
      </c>
      <c r="N518" s="17">
        <v>2603.0300000000002</v>
      </c>
      <c r="O518" s="17">
        <v>0</v>
      </c>
      <c r="P518" s="3">
        <v>0</v>
      </c>
    </row>
    <row r="519" spans="1:16" ht="24.95" hidden="1" customHeight="1">
      <c r="A519" s="21" t="str">
        <f t="shared" si="24"/>
        <v>1441|1440011|97|2026|24891606649|3611|5273,86</v>
      </c>
      <c r="B519" s="21" t="str">
        <f t="shared" si="25"/>
        <v>1441|1440011|97|2026|738</v>
      </c>
      <c r="C519" s="14">
        <v>1441</v>
      </c>
      <c r="D519" s="14">
        <v>1440011</v>
      </c>
      <c r="E519" s="14">
        <v>97</v>
      </c>
      <c r="F519" s="14">
        <v>2026</v>
      </c>
      <c r="G519" s="14">
        <v>24891606649</v>
      </c>
      <c r="H519" s="15" t="s">
        <v>169</v>
      </c>
      <c r="I519" s="14">
        <v>3611</v>
      </c>
      <c r="J519" s="14" t="s">
        <v>630</v>
      </c>
      <c r="K519" s="16">
        <v>46062</v>
      </c>
      <c r="L519" s="14">
        <v>738</v>
      </c>
      <c r="M519" s="34">
        <f t="shared" si="26"/>
        <v>5273.86</v>
      </c>
      <c r="N519" s="17">
        <v>5175.6899999999996</v>
      </c>
      <c r="O519" s="17">
        <v>98.17</v>
      </c>
      <c r="P519" s="3">
        <v>0</v>
      </c>
    </row>
    <row r="520" spans="1:16" ht="24.95" hidden="1" customHeight="1">
      <c r="A520" s="21" t="str">
        <f t="shared" si="24"/>
        <v>1441|1440011|98|2025|58352910604|3611|6985,94</v>
      </c>
      <c r="B520" s="21" t="str">
        <f t="shared" si="25"/>
        <v>1441|1440011|98|2025|386</v>
      </c>
      <c r="C520" s="14">
        <v>1441</v>
      </c>
      <c r="D520" s="14">
        <v>1440011</v>
      </c>
      <c r="E520" s="14">
        <v>98</v>
      </c>
      <c r="F520" s="14">
        <v>2025</v>
      </c>
      <c r="G520" s="14">
        <v>58352910604</v>
      </c>
      <c r="H520" s="15" t="s">
        <v>283</v>
      </c>
      <c r="I520" s="14">
        <v>3611</v>
      </c>
      <c r="J520" s="14" t="s">
        <v>630</v>
      </c>
      <c r="K520" s="16">
        <v>46044</v>
      </c>
      <c r="L520" s="14">
        <v>386</v>
      </c>
      <c r="M520" s="34">
        <f t="shared" si="26"/>
        <v>6985.9400000000005</v>
      </c>
      <c r="N520" s="17">
        <v>6189</v>
      </c>
      <c r="O520" s="17">
        <v>796.94</v>
      </c>
      <c r="P520" s="3">
        <v>0</v>
      </c>
    </row>
    <row r="521" spans="1:16" ht="24.95" hidden="1" customHeight="1">
      <c r="A521" s="21" t="str">
        <f t="shared" si="24"/>
        <v>1441|1440011|98|2026|21374872687|3611|8151,05</v>
      </c>
      <c r="B521" s="21" t="str">
        <f t="shared" si="25"/>
        <v>1441|1440011|98|2026|660</v>
      </c>
      <c r="C521" s="14">
        <v>1441</v>
      </c>
      <c r="D521" s="14">
        <v>1440011</v>
      </c>
      <c r="E521" s="14">
        <v>98</v>
      </c>
      <c r="F521" s="14">
        <v>2026</v>
      </c>
      <c r="G521" s="14">
        <v>21374872687</v>
      </c>
      <c r="H521" s="15" t="s">
        <v>171</v>
      </c>
      <c r="I521" s="14">
        <v>3611</v>
      </c>
      <c r="J521" s="14" t="s">
        <v>630</v>
      </c>
      <c r="K521" s="16">
        <v>46062</v>
      </c>
      <c r="L521" s="14">
        <v>660</v>
      </c>
      <c r="M521" s="34">
        <f t="shared" si="26"/>
        <v>8151.05</v>
      </c>
      <c r="N521" s="17">
        <v>6985.22</v>
      </c>
      <c r="O521" s="17">
        <v>1165.83</v>
      </c>
      <c r="P521" s="3">
        <v>0</v>
      </c>
    </row>
    <row r="522" spans="1:16" ht="24.95" hidden="1" customHeight="1">
      <c r="A522" s="21" t="str">
        <f t="shared" si="24"/>
        <v>1441|1440011|99|2025|1980768000131|3920|9333,42</v>
      </c>
      <c r="B522" s="21" t="str">
        <f t="shared" si="25"/>
        <v>1441|1440011|99|2025|336</v>
      </c>
      <c r="C522" s="14">
        <v>1441</v>
      </c>
      <c r="D522" s="14">
        <v>1440011</v>
      </c>
      <c r="E522" s="14">
        <v>99</v>
      </c>
      <c r="F522" s="14">
        <v>2025</v>
      </c>
      <c r="G522" s="14">
        <v>1980768000131</v>
      </c>
      <c r="H522" s="15" t="s">
        <v>145</v>
      </c>
      <c r="I522" s="14">
        <v>3920</v>
      </c>
      <c r="J522" s="14" t="s">
        <v>485</v>
      </c>
      <c r="K522" s="16">
        <v>46043</v>
      </c>
      <c r="L522" s="14">
        <v>336</v>
      </c>
      <c r="M522" s="34">
        <f t="shared" si="26"/>
        <v>9333.42</v>
      </c>
      <c r="N522" s="17">
        <v>7842.44</v>
      </c>
      <c r="O522" s="17">
        <v>1490.98</v>
      </c>
      <c r="P522" s="3">
        <v>0</v>
      </c>
    </row>
    <row r="523" spans="1:16" ht="24.95" hidden="1" customHeight="1">
      <c r="A523" s="21" t="str">
        <f t="shared" si="24"/>
        <v>1441|1440011|99|2026|82839425653|3611|12642,14</v>
      </c>
      <c r="B523" s="21" t="str">
        <f t="shared" si="25"/>
        <v>1441|1440011|99|2026|741</v>
      </c>
      <c r="C523" s="14">
        <v>1441</v>
      </c>
      <c r="D523" s="14">
        <v>1440011</v>
      </c>
      <c r="E523" s="14">
        <v>99</v>
      </c>
      <c r="F523" s="14">
        <v>2026</v>
      </c>
      <c r="G523" s="14">
        <v>82839425653</v>
      </c>
      <c r="H523" s="15" t="s">
        <v>173</v>
      </c>
      <c r="I523" s="14">
        <v>3611</v>
      </c>
      <c r="J523" s="14" t="s">
        <v>630</v>
      </c>
      <c r="K523" s="16">
        <v>46062</v>
      </c>
      <c r="L523" s="14">
        <v>741</v>
      </c>
      <c r="M523" s="34">
        <f t="shared" si="26"/>
        <v>12642.14</v>
      </c>
      <c r="N523" s="17">
        <v>10241.26</v>
      </c>
      <c r="O523" s="17">
        <v>2400.88</v>
      </c>
      <c r="P523" s="3">
        <v>0</v>
      </c>
    </row>
    <row r="524" spans="1:16" ht="24.95" hidden="1" customHeight="1">
      <c r="A524" s="21" t="str">
        <f t="shared" si="24"/>
        <v>1441|1440011|100|2025|96572523691|3611|9374,22</v>
      </c>
      <c r="B524" s="21" t="str">
        <f t="shared" si="25"/>
        <v>1441|1440011|100|2025|374</v>
      </c>
      <c r="C524" s="14">
        <v>1441</v>
      </c>
      <c r="D524" s="14">
        <v>1440011</v>
      </c>
      <c r="E524" s="14">
        <v>100</v>
      </c>
      <c r="F524" s="14">
        <v>2025</v>
      </c>
      <c r="G524" s="14">
        <v>96572523691</v>
      </c>
      <c r="H524" s="15" t="s">
        <v>285</v>
      </c>
      <c r="I524" s="14">
        <v>3611</v>
      </c>
      <c r="J524" s="14" t="s">
        <v>630</v>
      </c>
      <c r="K524" s="16">
        <v>46044</v>
      </c>
      <c r="L524" s="14">
        <v>374</v>
      </c>
      <c r="M524" s="34">
        <f t="shared" si="26"/>
        <v>9374.2200000000012</v>
      </c>
      <c r="N524" s="17">
        <v>7872.02</v>
      </c>
      <c r="O524" s="17">
        <v>1502.2</v>
      </c>
      <c r="P524" s="3">
        <v>0</v>
      </c>
    </row>
    <row r="525" spans="1:16" ht="24.95" hidden="1" customHeight="1">
      <c r="A525" s="21" t="str">
        <f t="shared" si="24"/>
        <v>1441|1440011|101|2025|16618025672|3611|3698,77</v>
      </c>
      <c r="B525" s="21" t="str">
        <f t="shared" si="25"/>
        <v>1441|1440011|101|2025|339</v>
      </c>
      <c r="C525" s="14">
        <v>1441</v>
      </c>
      <c r="D525" s="14">
        <v>1440011</v>
      </c>
      <c r="E525" s="14">
        <v>101</v>
      </c>
      <c r="F525" s="14">
        <v>2025</v>
      </c>
      <c r="G525" s="14">
        <v>16618025672</v>
      </c>
      <c r="H525" s="15" t="s">
        <v>287</v>
      </c>
      <c r="I525" s="14">
        <v>3611</v>
      </c>
      <c r="J525" s="14" t="s">
        <v>630</v>
      </c>
      <c r="K525" s="16">
        <v>46043</v>
      </c>
      <c r="L525" s="14">
        <v>339</v>
      </c>
      <c r="M525" s="34">
        <f t="shared" si="26"/>
        <v>3698.77</v>
      </c>
      <c r="N525" s="17">
        <v>3698.77</v>
      </c>
      <c r="O525" s="17">
        <v>0</v>
      </c>
      <c r="P525" s="3">
        <v>0</v>
      </c>
    </row>
    <row r="526" spans="1:16" ht="24.95" hidden="1" customHeight="1">
      <c r="A526" s="21" t="str">
        <f t="shared" si="24"/>
        <v>1441|1440011|102|2025|56445180604|3611|3343,34</v>
      </c>
      <c r="B526" s="21" t="str">
        <f t="shared" si="25"/>
        <v>1441|1440011|102|2025|342</v>
      </c>
      <c r="C526" s="14">
        <v>1441</v>
      </c>
      <c r="D526" s="14">
        <v>1440011</v>
      </c>
      <c r="E526" s="14">
        <v>102</v>
      </c>
      <c r="F526" s="14">
        <v>2025</v>
      </c>
      <c r="G526" s="14">
        <v>56445180604</v>
      </c>
      <c r="H526" s="15" t="s">
        <v>247</v>
      </c>
      <c r="I526" s="14">
        <v>3611</v>
      </c>
      <c r="J526" s="14" t="s">
        <v>630</v>
      </c>
      <c r="K526" s="16">
        <v>46043</v>
      </c>
      <c r="L526" s="14">
        <v>342</v>
      </c>
      <c r="M526" s="34">
        <f t="shared" si="26"/>
        <v>3343.34</v>
      </c>
      <c r="N526" s="17">
        <v>3343.34</v>
      </c>
      <c r="O526" s="17">
        <v>0</v>
      </c>
      <c r="P526" s="3">
        <v>0</v>
      </c>
    </row>
    <row r="527" spans="1:16" ht="24.95" hidden="1" customHeight="1">
      <c r="A527" s="21" t="str">
        <f t="shared" si="24"/>
        <v>1441|1440011|103|2025|31355960606|3611|3756,86</v>
      </c>
      <c r="B527" s="21" t="str">
        <f t="shared" si="25"/>
        <v>1441|1440011|103|2025|369</v>
      </c>
      <c r="C527" s="14">
        <v>1441</v>
      </c>
      <c r="D527" s="14">
        <v>1440011</v>
      </c>
      <c r="E527" s="14">
        <v>103</v>
      </c>
      <c r="F527" s="14">
        <v>2025</v>
      </c>
      <c r="G527" s="14">
        <v>31355960606</v>
      </c>
      <c r="H527" s="15" t="s">
        <v>147</v>
      </c>
      <c r="I527" s="14">
        <v>3611</v>
      </c>
      <c r="J527" s="14" t="s">
        <v>630</v>
      </c>
      <c r="K527" s="16">
        <v>46044</v>
      </c>
      <c r="L527" s="14">
        <v>369</v>
      </c>
      <c r="M527" s="34">
        <f t="shared" si="26"/>
        <v>3756.86</v>
      </c>
      <c r="N527" s="17">
        <v>3756.86</v>
      </c>
      <c r="O527" s="17">
        <v>0</v>
      </c>
      <c r="P527" s="3">
        <v>0</v>
      </c>
    </row>
    <row r="528" spans="1:16" ht="24.95" hidden="1" customHeight="1">
      <c r="A528" s="21" t="str">
        <f t="shared" si="24"/>
        <v>1441|1440011|103|2026|84374071687|3611|3508,65</v>
      </c>
      <c r="B528" s="21" t="str">
        <f t="shared" si="25"/>
        <v>1441|1440011|103|2026|721</v>
      </c>
      <c r="C528" s="14">
        <v>1441</v>
      </c>
      <c r="D528" s="14">
        <v>1440011</v>
      </c>
      <c r="E528" s="14">
        <v>103</v>
      </c>
      <c r="F528" s="14">
        <v>2026</v>
      </c>
      <c r="G528" s="14">
        <v>84374071687</v>
      </c>
      <c r="H528" s="15" t="s">
        <v>139</v>
      </c>
      <c r="I528" s="14">
        <v>3611</v>
      </c>
      <c r="J528" s="14" t="s">
        <v>630</v>
      </c>
      <c r="K528" s="16">
        <v>46062</v>
      </c>
      <c r="L528" s="14">
        <v>721</v>
      </c>
      <c r="M528" s="34">
        <f t="shared" si="26"/>
        <v>3508.65</v>
      </c>
      <c r="N528" s="17">
        <v>3508.65</v>
      </c>
      <c r="O528" s="17">
        <v>0</v>
      </c>
      <c r="P528" s="3">
        <v>0</v>
      </c>
    </row>
    <row r="529" spans="1:16" ht="24.95" hidden="1" customHeight="1">
      <c r="A529" s="21" t="str">
        <f t="shared" si="24"/>
        <v>1441|1440011|104|2025|6355953620|3611|4018,51</v>
      </c>
      <c r="B529" s="21" t="str">
        <f t="shared" si="25"/>
        <v>1441|1440011|104|2025|367</v>
      </c>
      <c r="C529" s="14">
        <v>1441</v>
      </c>
      <c r="D529" s="14">
        <v>1440011</v>
      </c>
      <c r="E529" s="14">
        <v>104</v>
      </c>
      <c r="F529" s="14">
        <v>2025</v>
      </c>
      <c r="G529" s="14">
        <v>6355953620</v>
      </c>
      <c r="H529" s="15" t="s">
        <v>149</v>
      </c>
      <c r="I529" s="14">
        <v>3611</v>
      </c>
      <c r="J529" s="14" t="s">
        <v>630</v>
      </c>
      <c r="K529" s="16">
        <v>46044</v>
      </c>
      <c r="L529" s="14">
        <v>367</v>
      </c>
      <c r="M529" s="34">
        <f t="shared" si="26"/>
        <v>4018.51</v>
      </c>
      <c r="N529" s="17">
        <v>4018.51</v>
      </c>
      <c r="O529" s="17">
        <v>0</v>
      </c>
      <c r="P529" s="3">
        <v>0</v>
      </c>
    </row>
    <row r="530" spans="1:16" ht="24.95" hidden="1" customHeight="1">
      <c r="A530" s="21" t="str">
        <f t="shared" si="24"/>
        <v>1441|1440011|105|2025|91352053691|3611|5048,81</v>
      </c>
      <c r="B530" s="21" t="str">
        <f t="shared" si="25"/>
        <v>1441|1440011|105|2025|362</v>
      </c>
      <c r="C530" s="14">
        <v>1441</v>
      </c>
      <c r="D530" s="14">
        <v>1440011</v>
      </c>
      <c r="E530" s="14">
        <v>105</v>
      </c>
      <c r="F530" s="14">
        <v>2025</v>
      </c>
      <c r="G530" s="14">
        <v>91352053691</v>
      </c>
      <c r="H530" s="15" t="s">
        <v>151</v>
      </c>
      <c r="I530" s="14">
        <v>3611</v>
      </c>
      <c r="J530" s="14" t="s">
        <v>630</v>
      </c>
      <c r="K530" s="16">
        <v>46043</v>
      </c>
      <c r="L530" s="14">
        <v>362</v>
      </c>
      <c r="M530" s="34">
        <f t="shared" si="26"/>
        <v>5048.8100000000004</v>
      </c>
      <c r="N530" s="17">
        <v>5031.34</v>
      </c>
      <c r="O530" s="17">
        <v>17.47</v>
      </c>
      <c r="P530" s="3">
        <v>0</v>
      </c>
    </row>
    <row r="531" spans="1:16" ht="24.95" hidden="1" customHeight="1">
      <c r="A531" s="21" t="str">
        <f t="shared" si="24"/>
        <v>1441|1440011|105|2026|9269157628|3611|3932,79</v>
      </c>
      <c r="B531" s="21" t="str">
        <f t="shared" si="25"/>
        <v>1441|1440011|105|2026|722</v>
      </c>
      <c r="C531" s="14">
        <v>1441</v>
      </c>
      <c r="D531" s="14">
        <v>1440011</v>
      </c>
      <c r="E531" s="14">
        <v>105</v>
      </c>
      <c r="F531" s="14">
        <v>2026</v>
      </c>
      <c r="G531" s="14">
        <v>9269157628</v>
      </c>
      <c r="H531" s="15" t="s">
        <v>237</v>
      </c>
      <c r="I531" s="14">
        <v>3611</v>
      </c>
      <c r="J531" s="14" t="s">
        <v>630</v>
      </c>
      <c r="K531" s="16">
        <v>46062</v>
      </c>
      <c r="L531" s="14">
        <v>722</v>
      </c>
      <c r="M531" s="34">
        <f t="shared" si="26"/>
        <v>3932.79</v>
      </c>
      <c r="N531" s="17">
        <v>3932.79</v>
      </c>
      <c r="O531" s="17">
        <v>0</v>
      </c>
      <c r="P531" s="3">
        <v>0</v>
      </c>
    </row>
    <row r="532" spans="1:16" ht="24.95" hidden="1" customHeight="1">
      <c r="A532" s="21" t="str">
        <f t="shared" si="24"/>
        <v>1441|1440011|106|2025|69750416104|3611|1366,08</v>
      </c>
      <c r="B532" s="21" t="str">
        <f t="shared" si="25"/>
        <v>1441|1440011|106|2025|360</v>
      </c>
      <c r="C532" s="14">
        <v>1441</v>
      </c>
      <c r="D532" s="14">
        <v>1440011</v>
      </c>
      <c r="E532" s="14">
        <v>106</v>
      </c>
      <c r="F532" s="14">
        <v>2025</v>
      </c>
      <c r="G532" s="14">
        <v>69750416104</v>
      </c>
      <c r="H532" s="15" t="s">
        <v>153</v>
      </c>
      <c r="I532" s="14">
        <v>3611</v>
      </c>
      <c r="J532" s="14" t="s">
        <v>630</v>
      </c>
      <c r="K532" s="16">
        <v>46043</v>
      </c>
      <c r="L532" s="14">
        <v>360</v>
      </c>
      <c r="M532" s="34">
        <f t="shared" si="26"/>
        <v>1366.08</v>
      </c>
      <c r="N532" s="17">
        <v>1366.08</v>
      </c>
      <c r="O532" s="17">
        <v>0</v>
      </c>
      <c r="P532" s="3">
        <v>0</v>
      </c>
    </row>
    <row r="533" spans="1:16" ht="24.95" hidden="1" customHeight="1">
      <c r="A533" s="21" t="str">
        <f t="shared" si="24"/>
        <v>1441|1440011|107|2025|5985417646|3611|2692,43</v>
      </c>
      <c r="B533" s="21" t="str">
        <f t="shared" si="25"/>
        <v>1441|1440011|107|2025|355</v>
      </c>
      <c r="C533" s="14">
        <v>1441</v>
      </c>
      <c r="D533" s="14">
        <v>1440011</v>
      </c>
      <c r="E533" s="14">
        <v>107</v>
      </c>
      <c r="F533" s="14">
        <v>2025</v>
      </c>
      <c r="G533" s="14">
        <v>5985417646</v>
      </c>
      <c r="H533" s="15" t="s">
        <v>155</v>
      </c>
      <c r="I533" s="14">
        <v>3611</v>
      </c>
      <c r="J533" s="14" t="s">
        <v>630</v>
      </c>
      <c r="K533" s="16">
        <v>46043</v>
      </c>
      <c r="L533" s="14">
        <v>355</v>
      </c>
      <c r="M533" s="34">
        <f t="shared" si="26"/>
        <v>2692.43</v>
      </c>
      <c r="N533" s="17">
        <v>2692.43</v>
      </c>
      <c r="O533" s="17">
        <v>0</v>
      </c>
      <c r="P533" s="3">
        <v>0</v>
      </c>
    </row>
    <row r="534" spans="1:16" ht="24.95" hidden="1" customHeight="1">
      <c r="A534" s="21" t="str">
        <f t="shared" si="24"/>
        <v>1441|1440011|108|2025|20660570610|3611|13721,82</v>
      </c>
      <c r="B534" s="21" t="str">
        <f t="shared" si="25"/>
        <v>1441|1440011|108|2025|359</v>
      </c>
      <c r="C534" s="14">
        <v>1441</v>
      </c>
      <c r="D534" s="14">
        <v>1440011</v>
      </c>
      <c r="E534" s="14">
        <v>108</v>
      </c>
      <c r="F534" s="14">
        <v>2025</v>
      </c>
      <c r="G534" s="14">
        <v>20660570610</v>
      </c>
      <c r="H534" s="15" t="s">
        <v>289</v>
      </c>
      <c r="I534" s="14">
        <v>3611</v>
      </c>
      <c r="J534" s="14" t="s">
        <v>630</v>
      </c>
      <c r="K534" s="16">
        <v>46043</v>
      </c>
      <c r="L534" s="14">
        <v>359</v>
      </c>
      <c r="M534" s="34">
        <f t="shared" si="26"/>
        <v>13721.82</v>
      </c>
      <c r="N534" s="17">
        <v>11024.03</v>
      </c>
      <c r="O534" s="17">
        <v>2697.79</v>
      </c>
      <c r="P534" s="3">
        <v>0</v>
      </c>
    </row>
    <row r="535" spans="1:16" ht="24.95" hidden="1" customHeight="1">
      <c r="A535" s="21" t="str">
        <f t="shared" si="24"/>
        <v>1441|1440011|109|2025|73060178615|3611|3756,64</v>
      </c>
      <c r="B535" s="21" t="str">
        <f t="shared" si="25"/>
        <v>1441|1440011|109|2025|352</v>
      </c>
      <c r="C535" s="14">
        <v>1441</v>
      </c>
      <c r="D535" s="14">
        <v>1440011</v>
      </c>
      <c r="E535" s="14">
        <v>109</v>
      </c>
      <c r="F535" s="14">
        <v>2025</v>
      </c>
      <c r="G535" s="14">
        <v>73060178615</v>
      </c>
      <c r="H535" s="15" t="s">
        <v>157</v>
      </c>
      <c r="I535" s="14">
        <v>3611</v>
      </c>
      <c r="J535" s="14" t="s">
        <v>630</v>
      </c>
      <c r="K535" s="16">
        <v>46043</v>
      </c>
      <c r="L535" s="14">
        <v>352</v>
      </c>
      <c r="M535" s="34">
        <f t="shared" si="26"/>
        <v>3756.64</v>
      </c>
      <c r="N535" s="17">
        <v>3756.64</v>
      </c>
      <c r="O535" s="17">
        <v>0</v>
      </c>
      <c r="P535" s="3">
        <v>0</v>
      </c>
    </row>
    <row r="536" spans="1:16" ht="24.95" hidden="1" customHeight="1">
      <c r="A536" s="21" t="str">
        <f t="shared" si="24"/>
        <v>1441|1440011|109|2026|10212674650|3611|3977,87</v>
      </c>
      <c r="B536" s="21" t="str">
        <f t="shared" si="25"/>
        <v>1441|1440011|109|2026|724</v>
      </c>
      <c r="C536" s="14">
        <v>1441</v>
      </c>
      <c r="D536" s="14">
        <v>1440011</v>
      </c>
      <c r="E536" s="14">
        <v>109</v>
      </c>
      <c r="F536" s="14">
        <v>2026</v>
      </c>
      <c r="G536" s="14">
        <v>10212674650</v>
      </c>
      <c r="H536" s="15" t="s">
        <v>291</v>
      </c>
      <c r="I536" s="14">
        <v>3611</v>
      </c>
      <c r="J536" s="14" t="s">
        <v>630</v>
      </c>
      <c r="K536" s="16">
        <v>46062</v>
      </c>
      <c r="L536" s="14">
        <v>724</v>
      </c>
      <c r="M536" s="34">
        <f t="shared" si="26"/>
        <v>3977.87</v>
      </c>
      <c r="N536" s="17">
        <v>3977.87</v>
      </c>
      <c r="O536" s="17">
        <v>0</v>
      </c>
      <c r="P536" s="3">
        <v>0</v>
      </c>
    </row>
    <row r="537" spans="1:16" ht="24.95" hidden="1" customHeight="1">
      <c r="A537" s="21" t="str">
        <f t="shared" si="24"/>
        <v>1441|1440011|110|2025|37578588672|3611|1780,23</v>
      </c>
      <c r="B537" s="21" t="str">
        <f t="shared" si="25"/>
        <v>1441|1440011|110|2025|350</v>
      </c>
      <c r="C537" s="14">
        <v>1441</v>
      </c>
      <c r="D537" s="14">
        <v>1440011</v>
      </c>
      <c r="E537" s="14">
        <v>110</v>
      </c>
      <c r="F537" s="14">
        <v>2025</v>
      </c>
      <c r="G537" s="14">
        <v>37578588672</v>
      </c>
      <c r="H537" s="15" t="s">
        <v>159</v>
      </c>
      <c r="I537" s="14">
        <v>3611</v>
      </c>
      <c r="J537" s="14" t="s">
        <v>630</v>
      </c>
      <c r="K537" s="16">
        <v>46043</v>
      </c>
      <c r="L537" s="14">
        <v>350</v>
      </c>
      <c r="M537" s="34">
        <f t="shared" si="26"/>
        <v>1780.23</v>
      </c>
      <c r="N537" s="17">
        <v>1780.23</v>
      </c>
      <c r="O537" s="17">
        <v>0</v>
      </c>
      <c r="P537" s="3">
        <v>0</v>
      </c>
    </row>
    <row r="538" spans="1:16" ht="24.95" hidden="1" customHeight="1">
      <c r="A538" s="21" t="str">
        <f t="shared" si="24"/>
        <v>1441|1440011|111|2025|83228365620|3611|3834,92</v>
      </c>
      <c r="B538" s="21" t="str">
        <f t="shared" si="25"/>
        <v>1441|1440011|111|2025|346</v>
      </c>
      <c r="C538" s="14">
        <v>1441</v>
      </c>
      <c r="D538" s="14">
        <v>1440011</v>
      </c>
      <c r="E538" s="14">
        <v>111</v>
      </c>
      <c r="F538" s="14">
        <v>2025</v>
      </c>
      <c r="G538" s="14">
        <v>83228365620</v>
      </c>
      <c r="H538" s="15" t="s">
        <v>161</v>
      </c>
      <c r="I538" s="14">
        <v>3611</v>
      </c>
      <c r="J538" s="14" t="s">
        <v>630</v>
      </c>
      <c r="K538" s="16">
        <v>46043</v>
      </c>
      <c r="L538" s="14">
        <v>346</v>
      </c>
      <c r="M538" s="34">
        <f t="shared" si="26"/>
        <v>3834.92</v>
      </c>
      <c r="N538" s="17">
        <v>3834.92</v>
      </c>
      <c r="O538" s="17">
        <v>0</v>
      </c>
      <c r="P538" s="3">
        <v>0</v>
      </c>
    </row>
    <row r="539" spans="1:16" ht="24.95" hidden="1" customHeight="1">
      <c r="A539" s="21" t="str">
        <f t="shared" si="24"/>
        <v>1441|1440011|111|2026|62297406649|3611|1955,33</v>
      </c>
      <c r="B539" s="21" t="str">
        <f t="shared" si="25"/>
        <v>1441|1440011|111|2026|728</v>
      </c>
      <c r="C539" s="14">
        <v>1441</v>
      </c>
      <c r="D539" s="14">
        <v>1440011</v>
      </c>
      <c r="E539" s="14">
        <v>111</v>
      </c>
      <c r="F539" s="14">
        <v>2026</v>
      </c>
      <c r="G539" s="14">
        <v>62297406649</v>
      </c>
      <c r="H539" s="15" t="s">
        <v>293</v>
      </c>
      <c r="I539" s="14">
        <v>3611</v>
      </c>
      <c r="J539" s="14" t="s">
        <v>630</v>
      </c>
      <c r="K539" s="16">
        <v>46062</v>
      </c>
      <c r="L539" s="14">
        <v>728</v>
      </c>
      <c r="M539" s="34">
        <f t="shared" si="26"/>
        <v>1955.33</v>
      </c>
      <c r="N539" s="17">
        <v>1955.33</v>
      </c>
      <c r="O539" s="17">
        <v>0</v>
      </c>
      <c r="P539" s="3">
        <v>0</v>
      </c>
    </row>
    <row r="540" spans="1:16" ht="24.95" hidden="1" customHeight="1">
      <c r="A540" s="21" t="str">
        <f t="shared" si="24"/>
        <v>1441|1440011|112|2025|83507191687|3611|3834,92</v>
      </c>
      <c r="B540" s="21" t="str">
        <f t="shared" si="25"/>
        <v>1441|1440011|112|2025|347</v>
      </c>
      <c r="C540" s="14">
        <v>1441</v>
      </c>
      <c r="D540" s="14">
        <v>1440011</v>
      </c>
      <c r="E540" s="14">
        <v>112</v>
      </c>
      <c r="F540" s="14">
        <v>2025</v>
      </c>
      <c r="G540" s="14">
        <v>83507191687</v>
      </c>
      <c r="H540" s="15" t="s">
        <v>163</v>
      </c>
      <c r="I540" s="14">
        <v>3611</v>
      </c>
      <c r="J540" s="14" t="s">
        <v>630</v>
      </c>
      <c r="K540" s="16">
        <v>46043</v>
      </c>
      <c r="L540" s="14">
        <v>347</v>
      </c>
      <c r="M540" s="34">
        <f t="shared" si="26"/>
        <v>3834.92</v>
      </c>
      <c r="N540" s="17">
        <v>3834.92</v>
      </c>
      <c r="O540" s="17">
        <v>0</v>
      </c>
      <c r="P540" s="3">
        <v>0</v>
      </c>
    </row>
    <row r="541" spans="1:16" ht="24.95" hidden="1" customHeight="1">
      <c r="A541" s="21" t="str">
        <f t="shared" si="24"/>
        <v>1441|1440011|112|2026|98321560687|3611|3480,75</v>
      </c>
      <c r="B541" s="21" t="str">
        <f t="shared" si="25"/>
        <v>1441|1440011|112|2026|731</v>
      </c>
      <c r="C541" s="14">
        <v>1441</v>
      </c>
      <c r="D541" s="14">
        <v>1440011</v>
      </c>
      <c r="E541" s="14">
        <v>112</v>
      </c>
      <c r="F541" s="14">
        <v>2026</v>
      </c>
      <c r="G541" s="14">
        <v>98321560687</v>
      </c>
      <c r="H541" s="15" t="s">
        <v>295</v>
      </c>
      <c r="I541" s="14">
        <v>3611</v>
      </c>
      <c r="J541" s="14" t="s">
        <v>630</v>
      </c>
      <c r="K541" s="16">
        <v>46062</v>
      </c>
      <c r="L541" s="14">
        <v>731</v>
      </c>
      <c r="M541" s="34">
        <f t="shared" si="26"/>
        <v>3480.75</v>
      </c>
      <c r="N541" s="17">
        <v>3480.75</v>
      </c>
      <c r="O541" s="17">
        <v>0</v>
      </c>
      <c r="P541" s="3">
        <v>0</v>
      </c>
    </row>
    <row r="542" spans="1:16" ht="24.95" hidden="1" customHeight="1">
      <c r="A542" s="21" t="str">
        <f t="shared" si="24"/>
        <v>1441|1440011|113|2025|11713521660|3611|2867,89</v>
      </c>
      <c r="B542" s="21" t="str">
        <f t="shared" si="25"/>
        <v>1441|1440011|113|2025|340</v>
      </c>
      <c r="C542" s="14">
        <v>1441</v>
      </c>
      <c r="D542" s="14">
        <v>1440011</v>
      </c>
      <c r="E542" s="14">
        <v>113</v>
      </c>
      <c r="F542" s="14">
        <v>2025</v>
      </c>
      <c r="G542" s="14">
        <v>11713521660</v>
      </c>
      <c r="H542" s="15" t="s">
        <v>165</v>
      </c>
      <c r="I542" s="14">
        <v>3611</v>
      </c>
      <c r="J542" s="14" t="s">
        <v>630</v>
      </c>
      <c r="K542" s="16">
        <v>46043</v>
      </c>
      <c r="L542" s="14">
        <v>340</v>
      </c>
      <c r="M542" s="34">
        <f t="shared" si="26"/>
        <v>2867.89</v>
      </c>
      <c r="N542" s="17">
        <v>2867.89</v>
      </c>
      <c r="O542" s="17">
        <v>0</v>
      </c>
      <c r="P542" s="3">
        <v>0</v>
      </c>
    </row>
    <row r="543" spans="1:16" ht="24.95" hidden="1" customHeight="1">
      <c r="A543" s="21" t="str">
        <f t="shared" si="24"/>
        <v>1441|1440011|114|2025|84939974634|3611|5273,86</v>
      </c>
      <c r="B543" s="21" t="str">
        <f t="shared" si="25"/>
        <v>1441|1440011|114|2025|337</v>
      </c>
      <c r="C543" s="14">
        <v>1441</v>
      </c>
      <c r="D543" s="14">
        <v>1440011</v>
      </c>
      <c r="E543" s="14">
        <v>114</v>
      </c>
      <c r="F543" s="14">
        <v>2025</v>
      </c>
      <c r="G543" s="14">
        <v>84939974634</v>
      </c>
      <c r="H543" s="15" t="s">
        <v>167</v>
      </c>
      <c r="I543" s="14">
        <v>3611</v>
      </c>
      <c r="J543" s="14" t="s">
        <v>630</v>
      </c>
      <c r="K543" s="16">
        <v>46043</v>
      </c>
      <c r="L543" s="14">
        <v>337</v>
      </c>
      <c r="M543" s="34">
        <f t="shared" si="26"/>
        <v>5273.86</v>
      </c>
      <c r="N543" s="17">
        <v>5175.6899999999996</v>
      </c>
      <c r="O543" s="17">
        <v>98.17</v>
      </c>
      <c r="P543" s="3">
        <v>0</v>
      </c>
    </row>
    <row r="544" spans="1:16" ht="24.95" hidden="1" customHeight="1">
      <c r="A544" s="21" t="str">
        <f t="shared" si="24"/>
        <v>1441|1440011|114|2026|56653212653|3611|2109,82</v>
      </c>
      <c r="B544" s="21" t="str">
        <f t="shared" si="25"/>
        <v>1441|1440011|114|2026|723</v>
      </c>
      <c r="C544" s="14">
        <v>1441</v>
      </c>
      <c r="D544" s="14">
        <v>1440011</v>
      </c>
      <c r="E544" s="14">
        <v>114</v>
      </c>
      <c r="F544" s="14">
        <v>2026</v>
      </c>
      <c r="G544" s="14">
        <v>56653212653</v>
      </c>
      <c r="H544" s="15" t="s">
        <v>297</v>
      </c>
      <c r="I544" s="14">
        <v>3611</v>
      </c>
      <c r="J544" s="14" t="s">
        <v>630</v>
      </c>
      <c r="K544" s="16">
        <v>46062</v>
      </c>
      <c r="L544" s="14">
        <v>723</v>
      </c>
      <c r="M544" s="34">
        <f t="shared" si="26"/>
        <v>2109.8200000000002</v>
      </c>
      <c r="N544" s="17">
        <v>2109.8200000000002</v>
      </c>
      <c r="O544" s="17">
        <v>0</v>
      </c>
      <c r="P544" s="3">
        <v>0</v>
      </c>
    </row>
    <row r="545" spans="1:16" ht="24.95" hidden="1" customHeight="1">
      <c r="A545" s="21" t="str">
        <f t="shared" si="24"/>
        <v>1441|1440011|115|2025|24891606649|3611|5273,86</v>
      </c>
      <c r="B545" s="21" t="str">
        <f t="shared" si="25"/>
        <v>1441|1440011|115|2025|338</v>
      </c>
      <c r="C545" s="14">
        <v>1441</v>
      </c>
      <c r="D545" s="14">
        <v>1440011</v>
      </c>
      <c r="E545" s="14">
        <v>115</v>
      </c>
      <c r="F545" s="14">
        <v>2025</v>
      </c>
      <c r="G545" s="14">
        <v>24891606649</v>
      </c>
      <c r="H545" s="15" t="s">
        <v>169</v>
      </c>
      <c r="I545" s="14">
        <v>3611</v>
      </c>
      <c r="J545" s="14" t="s">
        <v>630</v>
      </c>
      <c r="K545" s="16">
        <v>46043</v>
      </c>
      <c r="L545" s="14">
        <v>338</v>
      </c>
      <c r="M545" s="34">
        <f t="shared" si="26"/>
        <v>5273.86</v>
      </c>
      <c r="N545" s="17">
        <v>5175.6899999999996</v>
      </c>
      <c r="O545" s="17">
        <v>98.17</v>
      </c>
      <c r="P545" s="3">
        <v>0</v>
      </c>
    </row>
    <row r="546" spans="1:16" ht="24.95" hidden="1" customHeight="1">
      <c r="A546" s="21" t="str">
        <f t="shared" si="24"/>
        <v>1441|1440011|116|2025|21374872687|3611|8151,05</v>
      </c>
      <c r="B546" s="21" t="str">
        <f t="shared" si="25"/>
        <v>1441|1440011|116|2025|330</v>
      </c>
      <c r="C546" s="14">
        <v>1441</v>
      </c>
      <c r="D546" s="14">
        <v>1440011</v>
      </c>
      <c r="E546" s="14">
        <v>116</v>
      </c>
      <c r="F546" s="14">
        <v>2025</v>
      </c>
      <c r="G546" s="14">
        <v>21374872687</v>
      </c>
      <c r="H546" s="15" t="s">
        <v>171</v>
      </c>
      <c r="I546" s="14">
        <v>3611</v>
      </c>
      <c r="J546" s="14" t="s">
        <v>630</v>
      </c>
      <c r="K546" s="16">
        <v>46043</v>
      </c>
      <c r="L546" s="14">
        <v>330</v>
      </c>
      <c r="M546" s="34">
        <f t="shared" si="26"/>
        <v>8151.05</v>
      </c>
      <c r="N546" s="17">
        <v>6985.22</v>
      </c>
      <c r="O546" s="17">
        <v>1165.83</v>
      </c>
      <c r="P546" s="3">
        <v>0</v>
      </c>
    </row>
    <row r="547" spans="1:16" ht="24.95" hidden="1" customHeight="1">
      <c r="A547" s="21" t="str">
        <f t="shared" si="24"/>
        <v>1441|1440011|118|2025|82839425653|3611|12642,14</v>
      </c>
      <c r="B547" s="21" t="str">
        <f t="shared" si="25"/>
        <v>1441|1440011|118|2025|325</v>
      </c>
      <c r="C547" s="14">
        <v>1441</v>
      </c>
      <c r="D547" s="14">
        <v>1440011</v>
      </c>
      <c r="E547" s="14">
        <v>118</v>
      </c>
      <c r="F547" s="14">
        <v>2025</v>
      </c>
      <c r="G547" s="14">
        <v>82839425653</v>
      </c>
      <c r="H547" s="15" t="s">
        <v>173</v>
      </c>
      <c r="I547" s="14">
        <v>3611</v>
      </c>
      <c r="J547" s="14" t="s">
        <v>630</v>
      </c>
      <c r="K547" s="16">
        <v>46043</v>
      </c>
      <c r="L547" s="14">
        <v>325</v>
      </c>
      <c r="M547" s="34">
        <f t="shared" si="26"/>
        <v>12642.14</v>
      </c>
      <c r="N547" s="17">
        <v>10241.26</v>
      </c>
      <c r="O547" s="17">
        <v>2400.88</v>
      </c>
      <c r="P547" s="3">
        <v>0</v>
      </c>
    </row>
    <row r="548" spans="1:16" ht="24.95" hidden="1" customHeight="1">
      <c r="A548" s="21" t="str">
        <f t="shared" si="24"/>
        <v>1441|1440011|119|2025|4928579895|3611|7673,24</v>
      </c>
      <c r="B548" s="21" t="str">
        <f t="shared" si="25"/>
        <v>1441|1440011|119|2025|379</v>
      </c>
      <c r="C548" s="14">
        <v>1441</v>
      </c>
      <c r="D548" s="14">
        <v>1440011</v>
      </c>
      <c r="E548" s="14">
        <v>119</v>
      </c>
      <c r="F548" s="14">
        <v>2025</v>
      </c>
      <c r="G548" s="14">
        <v>4928579895</v>
      </c>
      <c r="H548" s="15" t="s">
        <v>175</v>
      </c>
      <c r="I548" s="14">
        <v>3611</v>
      </c>
      <c r="J548" s="14" t="s">
        <v>630</v>
      </c>
      <c r="K548" s="16">
        <v>46044</v>
      </c>
      <c r="L548" s="14">
        <v>379</v>
      </c>
      <c r="M548" s="34">
        <f t="shared" si="26"/>
        <v>7673.2400000000007</v>
      </c>
      <c r="N548" s="17">
        <v>6638.81</v>
      </c>
      <c r="O548" s="17">
        <v>1034.43</v>
      </c>
      <c r="P548" s="3">
        <v>0</v>
      </c>
    </row>
    <row r="549" spans="1:16" ht="24.95" customHeight="1">
      <c r="A549" s="21" t="str">
        <f t="shared" si="24"/>
        <v>1441|1440011|122|2025|86784552687|3611|5403,59</v>
      </c>
      <c r="B549" s="21" t="str">
        <f t="shared" si="25"/>
        <v>1441|1440011|122|2025|384</v>
      </c>
      <c r="C549" s="14">
        <v>1441</v>
      </c>
      <c r="D549" s="14">
        <v>1440011</v>
      </c>
      <c r="E549" s="14">
        <v>122</v>
      </c>
      <c r="F549" s="14">
        <v>2025</v>
      </c>
      <c r="G549" s="14">
        <v>86784552687</v>
      </c>
      <c r="H549" s="15" t="s">
        <v>177</v>
      </c>
      <c r="I549" s="14">
        <v>3611</v>
      </c>
      <c r="J549" s="14" t="s">
        <v>630</v>
      </c>
      <c r="K549" s="16">
        <v>46044</v>
      </c>
      <c r="L549" s="14">
        <v>384</v>
      </c>
      <c r="M549" s="34">
        <f t="shared" si="26"/>
        <v>5403.59</v>
      </c>
      <c r="N549" s="17">
        <v>5252.47</v>
      </c>
      <c r="O549" s="17">
        <v>151.12</v>
      </c>
      <c r="P549" s="3">
        <v>0</v>
      </c>
    </row>
    <row r="550" spans="1:16" ht="24.95" hidden="1" customHeight="1">
      <c r="A550" s="21" t="str">
        <f t="shared" si="24"/>
        <v>1441|1440011|124|2025|10212674650|3611|3977,87</v>
      </c>
      <c r="B550" s="21" t="str">
        <f t="shared" si="25"/>
        <v>1441|1440011|124|2025|392</v>
      </c>
      <c r="C550" s="14">
        <v>1441</v>
      </c>
      <c r="D550" s="14">
        <v>1440011</v>
      </c>
      <c r="E550" s="14">
        <v>124</v>
      </c>
      <c r="F550" s="14">
        <v>2025</v>
      </c>
      <c r="G550" s="14">
        <v>10212674650</v>
      </c>
      <c r="H550" s="15" t="s">
        <v>291</v>
      </c>
      <c r="I550" s="14">
        <v>3611</v>
      </c>
      <c r="J550" s="14" t="s">
        <v>630</v>
      </c>
      <c r="K550" s="16">
        <v>46044</v>
      </c>
      <c r="L550" s="14">
        <v>392</v>
      </c>
      <c r="M550" s="34">
        <f t="shared" si="26"/>
        <v>3977.87</v>
      </c>
      <c r="N550" s="17">
        <v>3977.87</v>
      </c>
      <c r="O550" s="17">
        <v>0</v>
      </c>
      <c r="P550" s="3">
        <v>0</v>
      </c>
    </row>
    <row r="551" spans="1:16" ht="24.95" hidden="1" customHeight="1">
      <c r="A551" s="21" t="str">
        <f t="shared" si="24"/>
        <v>1441|1440011|124|2026|2895180679|3611|5278,01</v>
      </c>
      <c r="B551" s="21" t="str">
        <f t="shared" si="25"/>
        <v>1441|1440011|124|2026|668</v>
      </c>
      <c r="C551" s="14">
        <v>1441</v>
      </c>
      <c r="D551" s="14">
        <v>1440011</v>
      </c>
      <c r="E551" s="14">
        <v>124</v>
      </c>
      <c r="F551" s="14">
        <v>2026</v>
      </c>
      <c r="G551" s="14">
        <v>2895180679</v>
      </c>
      <c r="H551" s="15" t="s">
        <v>317</v>
      </c>
      <c r="I551" s="14">
        <v>3611</v>
      </c>
      <c r="J551" s="14" t="s">
        <v>630</v>
      </c>
      <c r="K551" s="16">
        <v>46062</v>
      </c>
      <c r="L551" s="14">
        <v>668</v>
      </c>
      <c r="M551" s="34">
        <f t="shared" si="26"/>
        <v>5278.0099999999993</v>
      </c>
      <c r="N551" s="17">
        <v>5178.1499999999996</v>
      </c>
      <c r="O551" s="17">
        <v>99.86</v>
      </c>
      <c r="P551" s="3">
        <v>0</v>
      </c>
    </row>
    <row r="552" spans="1:16" ht="24.95" hidden="1" customHeight="1">
      <c r="A552" s="21" t="str">
        <f t="shared" si="24"/>
        <v>1441|1440011|125|2025|62297406649|3611|1955,33</v>
      </c>
      <c r="B552" s="21" t="str">
        <f t="shared" si="25"/>
        <v>1441|1440011|125|2025|351</v>
      </c>
      <c r="C552" s="14">
        <v>1441</v>
      </c>
      <c r="D552" s="14">
        <v>1440011</v>
      </c>
      <c r="E552" s="14">
        <v>125</v>
      </c>
      <c r="F552" s="14">
        <v>2025</v>
      </c>
      <c r="G552" s="14">
        <v>62297406649</v>
      </c>
      <c r="H552" s="15" t="s">
        <v>293</v>
      </c>
      <c r="I552" s="14">
        <v>3611</v>
      </c>
      <c r="J552" s="14" t="s">
        <v>630</v>
      </c>
      <c r="K552" s="16">
        <v>46043</v>
      </c>
      <c r="L552" s="14">
        <v>351</v>
      </c>
      <c r="M552" s="34">
        <f t="shared" si="26"/>
        <v>1955.33</v>
      </c>
      <c r="N552" s="17">
        <v>1955.33</v>
      </c>
      <c r="O552" s="17">
        <v>0</v>
      </c>
      <c r="P552" s="3">
        <v>0</v>
      </c>
    </row>
    <row r="553" spans="1:16" ht="24.95" hidden="1" customHeight="1">
      <c r="A553" s="21" t="str">
        <f t="shared" si="24"/>
        <v>1441|1440011|126|2025|7346478000117|3921|35951,76</v>
      </c>
      <c r="B553" s="21" t="str">
        <f t="shared" si="25"/>
        <v>1441|1440011|126|2025|62</v>
      </c>
      <c r="C553" s="14">
        <v>1441</v>
      </c>
      <c r="D553" s="14">
        <v>1440011</v>
      </c>
      <c r="E553" s="14">
        <v>126</v>
      </c>
      <c r="F553" s="14">
        <v>2025</v>
      </c>
      <c r="G553" s="14">
        <v>7346478000117</v>
      </c>
      <c r="H553" s="15" t="s">
        <v>78</v>
      </c>
      <c r="I553" s="14">
        <v>3921</v>
      </c>
      <c r="J553" s="14" t="s">
        <v>485</v>
      </c>
      <c r="K553" s="16">
        <v>46035</v>
      </c>
      <c r="L553" s="14">
        <v>62</v>
      </c>
      <c r="M553" s="34">
        <f t="shared" si="26"/>
        <v>35951.760000000002</v>
      </c>
      <c r="N553" s="17">
        <v>34226.080000000002</v>
      </c>
      <c r="O553" s="17">
        <v>1725.68</v>
      </c>
      <c r="P553" s="3">
        <v>0</v>
      </c>
    </row>
    <row r="554" spans="1:16" ht="24.95" hidden="1" customHeight="1">
      <c r="A554" s="21" t="str">
        <f t="shared" si="24"/>
        <v>1441|1440011|126|2025|7346478000117|3921|534,58</v>
      </c>
      <c r="B554" s="21" t="str">
        <f t="shared" si="25"/>
        <v>1441|1440011|126|2025|66</v>
      </c>
      <c r="C554" s="14">
        <v>1441</v>
      </c>
      <c r="D554" s="14">
        <v>1440011</v>
      </c>
      <c r="E554" s="14">
        <v>126</v>
      </c>
      <c r="F554" s="14">
        <v>2025</v>
      </c>
      <c r="G554" s="14">
        <v>7346478000117</v>
      </c>
      <c r="H554" s="15" t="s">
        <v>78</v>
      </c>
      <c r="I554" s="14">
        <v>3921</v>
      </c>
      <c r="J554" s="14" t="s">
        <v>485</v>
      </c>
      <c r="K554" s="16">
        <v>46035</v>
      </c>
      <c r="L554" s="14">
        <v>66</v>
      </c>
      <c r="M554" s="34">
        <f t="shared" si="26"/>
        <v>534.58000000000004</v>
      </c>
      <c r="N554" s="17">
        <v>508.92</v>
      </c>
      <c r="O554" s="17">
        <v>25.66</v>
      </c>
      <c r="P554" s="3">
        <v>0</v>
      </c>
    </row>
    <row r="555" spans="1:16" ht="24.95" hidden="1" customHeight="1">
      <c r="A555" s="21" t="str">
        <f t="shared" si="24"/>
        <v>1441|1440011|126|2026|95644954668|3611|9985,08</v>
      </c>
      <c r="B555" s="21" t="str">
        <f t="shared" si="25"/>
        <v>1441|1440011|126|2026|727</v>
      </c>
      <c r="C555" s="14">
        <v>1441</v>
      </c>
      <c r="D555" s="14">
        <v>1440011</v>
      </c>
      <c r="E555" s="14">
        <v>126</v>
      </c>
      <c r="F555" s="14">
        <v>2026</v>
      </c>
      <c r="G555" s="14">
        <v>95644954668</v>
      </c>
      <c r="H555" s="15" t="s">
        <v>318</v>
      </c>
      <c r="I555" s="14">
        <v>3611</v>
      </c>
      <c r="J555" s="14" t="s">
        <v>630</v>
      </c>
      <c r="K555" s="16">
        <v>46062</v>
      </c>
      <c r="L555" s="14">
        <v>727</v>
      </c>
      <c r="M555" s="34">
        <f t="shared" si="26"/>
        <v>9985.08</v>
      </c>
      <c r="N555" s="17">
        <v>8314.89</v>
      </c>
      <c r="O555" s="17">
        <v>1670.19</v>
      </c>
      <c r="P555" s="3">
        <v>0</v>
      </c>
    </row>
    <row r="556" spans="1:16" ht="24.95" hidden="1" customHeight="1">
      <c r="A556" s="21" t="str">
        <f t="shared" si="24"/>
        <v>1441|1440011|127|2025|98321560687|3611|3480,75</v>
      </c>
      <c r="B556" s="21" t="str">
        <f t="shared" si="25"/>
        <v>1441|1440011|127|2025|361</v>
      </c>
      <c r="C556" s="14">
        <v>1441</v>
      </c>
      <c r="D556" s="14">
        <v>1440011</v>
      </c>
      <c r="E556" s="14">
        <v>127</v>
      </c>
      <c r="F556" s="14">
        <v>2025</v>
      </c>
      <c r="G556" s="14">
        <v>98321560687</v>
      </c>
      <c r="H556" s="15" t="s">
        <v>295</v>
      </c>
      <c r="I556" s="14">
        <v>3611</v>
      </c>
      <c r="J556" s="14" t="s">
        <v>630</v>
      </c>
      <c r="K556" s="16">
        <v>46043</v>
      </c>
      <c r="L556" s="14">
        <v>361</v>
      </c>
      <c r="M556" s="34">
        <f t="shared" si="26"/>
        <v>3480.75</v>
      </c>
      <c r="N556" s="17">
        <v>3480.75</v>
      </c>
      <c r="O556" s="17">
        <v>0</v>
      </c>
      <c r="P556" s="3">
        <v>0</v>
      </c>
    </row>
    <row r="557" spans="1:16" ht="24.95" hidden="1" customHeight="1">
      <c r="A557" s="21" t="str">
        <f t="shared" si="24"/>
        <v>1441|1440011|127|2026|34028316001509|3926|1313,68</v>
      </c>
      <c r="B557" s="21" t="str">
        <f t="shared" si="25"/>
        <v>1441|1440011|127|2026|43</v>
      </c>
      <c r="C557" s="14">
        <v>1441</v>
      </c>
      <c r="D557" s="14">
        <v>1440011</v>
      </c>
      <c r="E557" s="14">
        <v>127</v>
      </c>
      <c r="F557" s="14">
        <v>2026</v>
      </c>
      <c r="G557" s="14">
        <v>34028316001509</v>
      </c>
      <c r="H557" s="15" t="s">
        <v>72</v>
      </c>
      <c r="I557" s="14">
        <v>3926</v>
      </c>
      <c r="J557" s="14" t="s">
        <v>485</v>
      </c>
      <c r="K557" s="16">
        <v>46050</v>
      </c>
      <c r="L557" s="14">
        <v>43</v>
      </c>
      <c r="M557" s="34">
        <f t="shared" si="26"/>
        <v>1313.68</v>
      </c>
      <c r="N557" s="17">
        <v>1313.68</v>
      </c>
      <c r="O557" s="17">
        <v>0</v>
      </c>
      <c r="P557" s="3">
        <v>0</v>
      </c>
    </row>
    <row r="558" spans="1:16" ht="24.95" hidden="1" customHeight="1">
      <c r="A558" s="21" t="str">
        <f t="shared" si="24"/>
        <v>1441|1440011|128|2025|56653212653|3611|2109,82</v>
      </c>
      <c r="B558" s="21" t="str">
        <f t="shared" si="25"/>
        <v>1441|1440011|128|2025|353</v>
      </c>
      <c r="C558" s="14">
        <v>1441</v>
      </c>
      <c r="D558" s="14">
        <v>1440011</v>
      </c>
      <c r="E558" s="14">
        <v>128</v>
      </c>
      <c r="F558" s="14">
        <v>2025</v>
      </c>
      <c r="G558" s="14">
        <v>56653212653</v>
      </c>
      <c r="H558" s="15" t="s">
        <v>297</v>
      </c>
      <c r="I558" s="14">
        <v>3611</v>
      </c>
      <c r="J558" s="14" t="s">
        <v>630</v>
      </c>
      <c r="K558" s="16">
        <v>46043</v>
      </c>
      <c r="L558" s="14">
        <v>353</v>
      </c>
      <c r="M558" s="34">
        <f t="shared" si="26"/>
        <v>2109.8200000000002</v>
      </c>
      <c r="N558" s="17">
        <v>2109.8200000000002</v>
      </c>
      <c r="O558" s="17">
        <v>0</v>
      </c>
      <c r="P558" s="3">
        <v>0</v>
      </c>
    </row>
    <row r="559" spans="1:16" ht="24.95" hidden="1" customHeight="1">
      <c r="A559" s="21" t="str">
        <f t="shared" si="24"/>
        <v>1441|1440011|128|2026|18715383000140|4707|1411,23</v>
      </c>
      <c r="B559" s="21" t="str">
        <f t="shared" si="25"/>
        <v>1441|1440011|128|2026|470</v>
      </c>
      <c r="C559" s="14">
        <v>1441</v>
      </c>
      <c r="D559" s="14">
        <v>1440011</v>
      </c>
      <c r="E559" s="14">
        <v>128</v>
      </c>
      <c r="F559" s="14">
        <v>2026</v>
      </c>
      <c r="G559" s="14">
        <v>18715383000140</v>
      </c>
      <c r="H559" s="15" t="s">
        <v>575</v>
      </c>
      <c r="I559" s="14">
        <v>4707</v>
      </c>
      <c r="J559" s="14" t="s">
        <v>640</v>
      </c>
      <c r="K559" s="16">
        <v>46050</v>
      </c>
      <c r="L559" s="14">
        <v>470</v>
      </c>
      <c r="M559" s="34">
        <f t="shared" si="26"/>
        <v>1411.23</v>
      </c>
      <c r="N559" s="17">
        <v>1411.23</v>
      </c>
      <c r="O559" s="17">
        <v>0</v>
      </c>
      <c r="P559" s="3">
        <v>0</v>
      </c>
    </row>
    <row r="560" spans="1:16" ht="24.95" hidden="1" customHeight="1">
      <c r="A560" s="21" t="str">
        <f t="shared" si="24"/>
        <v>1441|1440011|129|2026|25769548000121|4707|1046,1</v>
      </c>
      <c r="B560" s="21" t="str">
        <f t="shared" si="25"/>
        <v>1441|1440011|129|2026|474</v>
      </c>
      <c r="C560" s="14">
        <v>1441</v>
      </c>
      <c r="D560" s="14">
        <v>1440011</v>
      </c>
      <c r="E560" s="14">
        <v>129</v>
      </c>
      <c r="F560" s="14">
        <v>2026</v>
      </c>
      <c r="G560" s="14">
        <v>25769548000121</v>
      </c>
      <c r="H560" s="15" t="s">
        <v>625</v>
      </c>
      <c r="I560" s="14">
        <v>4707</v>
      </c>
      <c r="J560" s="14" t="s">
        <v>640</v>
      </c>
      <c r="K560" s="16">
        <v>46050</v>
      </c>
      <c r="L560" s="14">
        <v>474</v>
      </c>
      <c r="M560" s="34">
        <f t="shared" si="26"/>
        <v>1046.0999999999999</v>
      </c>
      <c r="N560" s="17">
        <v>1046.0999999999999</v>
      </c>
      <c r="O560" s="17">
        <v>0</v>
      </c>
      <c r="P560" s="3">
        <v>0</v>
      </c>
    </row>
    <row r="561" spans="1:16" ht="24.95" hidden="1" customHeight="1">
      <c r="A561" s="21" t="str">
        <f t="shared" si="24"/>
        <v>1441|1440011|129|2026|25769548000121|4707|958,7</v>
      </c>
      <c r="B561" s="21" t="str">
        <f t="shared" si="25"/>
        <v>1441|1440011|129|2026|475</v>
      </c>
      <c r="C561" s="14">
        <v>1441</v>
      </c>
      <c r="D561" s="14">
        <v>1440011</v>
      </c>
      <c r="E561" s="14">
        <v>129</v>
      </c>
      <c r="F561" s="14">
        <v>2026</v>
      </c>
      <c r="G561" s="14">
        <v>25769548000121</v>
      </c>
      <c r="H561" s="15" t="s">
        <v>625</v>
      </c>
      <c r="I561" s="14">
        <v>4707</v>
      </c>
      <c r="J561" s="14" t="s">
        <v>640</v>
      </c>
      <c r="K561" s="16">
        <v>46050</v>
      </c>
      <c r="L561" s="14">
        <v>475</v>
      </c>
      <c r="M561" s="34">
        <f t="shared" si="26"/>
        <v>1000.89</v>
      </c>
      <c r="N561" s="17">
        <v>1000.89</v>
      </c>
      <c r="O561" s="17">
        <v>0</v>
      </c>
      <c r="P561" s="3">
        <v>42.19</v>
      </c>
    </row>
    <row r="562" spans="1:16" ht="24.95" hidden="1" customHeight="1">
      <c r="A562" s="21" t="str">
        <f t="shared" si="24"/>
        <v>1441|1440011|130|2025|59424451687|3611|3239,75</v>
      </c>
      <c r="B562" s="21" t="str">
        <f t="shared" si="25"/>
        <v>1441|1440011|130|2025|348</v>
      </c>
      <c r="C562" s="14">
        <v>1441</v>
      </c>
      <c r="D562" s="14">
        <v>1440011</v>
      </c>
      <c r="E562" s="14">
        <v>130</v>
      </c>
      <c r="F562" s="14">
        <v>2025</v>
      </c>
      <c r="G562" s="14">
        <v>59424451687</v>
      </c>
      <c r="H562" s="15" t="s">
        <v>299</v>
      </c>
      <c r="I562" s="14">
        <v>3611</v>
      </c>
      <c r="J562" s="14" t="s">
        <v>630</v>
      </c>
      <c r="K562" s="16">
        <v>46043</v>
      </c>
      <c r="L562" s="14">
        <v>348</v>
      </c>
      <c r="M562" s="34">
        <f t="shared" si="26"/>
        <v>3239.75</v>
      </c>
      <c r="N562" s="17">
        <v>3239.75</v>
      </c>
      <c r="O562" s="17">
        <v>0</v>
      </c>
      <c r="P562" s="3">
        <v>0</v>
      </c>
    </row>
    <row r="563" spans="1:16" ht="24.95" hidden="1" customHeight="1">
      <c r="A563" s="21" t="str">
        <f t="shared" si="24"/>
        <v>1441|1440011|130|2026|38133478000162|3920|11434,85</v>
      </c>
      <c r="B563" s="21" t="str">
        <f t="shared" si="25"/>
        <v>1441|1440011|130|2026|719</v>
      </c>
      <c r="C563" s="14">
        <v>1441</v>
      </c>
      <c r="D563" s="14">
        <v>1440011</v>
      </c>
      <c r="E563" s="14">
        <v>130</v>
      </c>
      <c r="F563" s="14">
        <v>2026</v>
      </c>
      <c r="G563" s="14">
        <v>38133478000162</v>
      </c>
      <c r="H563" s="15" t="s">
        <v>193</v>
      </c>
      <c r="I563" s="14">
        <v>3920</v>
      </c>
      <c r="J563" s="14" t="s">
        <v>485</v>
      </c>
      <c r="K563" s="16">
        <v>46062</v>
      </c>
      <c r="L563" s="14">
        <v>719</v>
      </c>
      <c r="M563" s="34">
        <f t="shared" si="26"/>
        <v>11434.85</v>
      </c>
      <c r="N563" s="17">
        <v>10885.98</v>
      </c>
      <c r="O563" s="17">
        <v>548.87</v>
      </c>
      <c r="P563" s="3">
        <v>0</v>
      </c>
    </row>
    <row r="564" spans="1:16" ht="24.95" hidden="1" customHeight="1">
      <c r="A564" s="21" t="str">
        <f t="shared" si="24"/>
        <v>1441|1440011|131|2026|7353227000160|3920|400553,49</v>
      </c>
      <c r="B564" s="21" t="str">
        <f t="shared" si="25"/>
        <v>1441|1440011|131|2026|718</v>
      </c>
      <c r="C564" s="14">
        <v>1441</v>
      </c>
      <c r="D564" s="14">
        <v>1440011</v>
      </c>
      <c r="E564" s="14">
        <v>131</v>
      </c>
      <c r="F564" s="14">
        <v>2026</v>
      </c>
      <c r="G564" s="14">
        <v>7353227000160</v>
      </c>
      <c r="H564" s="15" t="s">
        <v>187</v>
      </c>
      <c r="I564" s="14">
        <v>3920</v>
      </c>
      <c r="J564" s="14" t="s">
        <v>485</v>
      </c>
      <c r="K564" s="16">
        <v>46062</v>
      </c>
      <c r="L564" s="14">
        <v>718</v>
      </c>
      <c r="M564" s="34">
        <f t="shared" si="26"/>
        <v>400553.49</v>
      </c>
      <c r="N564" s="17">
        <v>381326.92</v>
      </c>
      <c r="O564" s="17">
        <v>19226.57</v>
      </c>
      <c r="P564" s="3">
        <v>0</v>
      </c>
    </row>
    <row r="565" spans="1:16" ht="24.95" hidden="1" customHeight="1">
      <c r="A565" s="21" t="str">
        <f t="shared" si="24"/>
        <v>1441|1440011|132|2026|40574380000192|3920|194356,62</v>
      </c>
      <c r="B565" s="21" t="str">
        <f t="shared" si="25"/>
        <v>1441|1440011|132|2026|717</v>
      </c>
      <c r="C565" s="14">
        <v>1441</v>
      </c>
      <c r="D565" s="14">
        <v>1440011</v>
      </c>
      <c r="E565" s="14">
        <v>132</v>
      </c>
      <c r="F565" s="14">
        <v>2026</v>
      </c>
      <c r="G565" s="14">
        <v>40574380000192</v>
      </c>
      <c r="H565" s="15" t="s">
        <v>213</v>
      </c>
      <c r="I565" s="14">
        <v>3920</v>
      </c>
      <c r="J565" s="14" t="s">
        <v>485</v>
      </c>
      <c r="K565" s="16">
        <v>46062</v>
      </c>
      <c r="L565" s="14">
        <v>717</v>
      </c>
      <c r="M565" s="34">
        <f t="shared" si="26"/>
        <v>194356.62</v>
      </c>
      <c r="N565" s="17">
        <v>185027.5</v>
      </c>
      <c r="O565" s="17">
        <v>9329.1200000000008</v>
      </c>
      <c r="P565" s="3">
        <v>0</v>
      </c>
    </row>
    <row r="566" spans="1:16" ht="24.95" hidden="1" customHeight="1">
      <c r="A566" s="21" t="str">
        <f t="shared" si="24"/>
        <v>1441|1440011|133|2025|69209960653|3611|2113,32</v>
      </c>
      <c r="B566" s="21" t="str">
        <f t="shared" si="25"/>
        <v>1441|1440011|133|2025|344</v>
      </c>
      <c r="C566" s="14">
        <v>1441</v>
      </c>
      <c r="D566" s="14">
        <v>1440011</v>
      </c>
      <c r="E566" s="14">
        <v>133</v>
      </c>
      <c r="F566" s="14">
        <v>2025</v>
      </c>
      <c r="G566" s="14">
        <v>69209960653</v>
      </c>
      <c r="H566" s="15" t="s">
        <v>301</v>
      </c>
      <c r="I566" s="14">
        <v>3611</v>
      </c>
      <c r="J566" s="14" t="s">
        <v>630</v>
      </c>
      <c r="K566" s="16">
        <v>46043</v>
      </c>
      <c r="L566" s="14">
        <v>344</v>
      </c>
      <c r="M566" s="34">
        <f t="shared" si="26"/>
        <v>2113.3200000000002</v>
      </c>
      <c r="N566" s="17">
        <v>2113.3200000000002</v>
      </c>
      <c r="O566" s="17">
        <v>0</v>
      </c>
      <c r="P566" s="3">
        <v>0</v>
      </c>
    </row>
    <row r="567" spans="1:16" ht="24.95" hidden="1" customHeight="1">
      <c r="A567" s="21" t="str">
        <f t="shared" si="24"/>
        <v>1441|1440011|135|2025|94454981604|3611|17000</v>
      </c>
      <c r="B567" s="21" t="str">
        <f t="shared" si="25"/>
        <v>1441|1440011|135|2025|349</v>
      </c>
      <c r="C567" s="14">
        <v>1441</v>
      </c>
      <c r="D567" s="14">
        <v>1440011</v>
      </c>
      <c r="E567" s="14">
        <v>135</v>
      </c>
      <c r="F567" s="14">
        <v>2025</v>
      </c>
      <c r="G567" s="14">
        <v>94454981604</v>
      </c>
      <c r="H567" s="15" t="s">
        <v>303</v>
      </c>
      <c r="I567" s="14">
        <v>3611</v>
      </c>
      <c r="J567" s="14" t="s">
        <v>630</v>
      </c>
      <c r="K567" s="16">
        <v>46043</v>
      </c>
      <c r="L567" s="14">
        <v>349</v>
      </c>
      <c r="M567" s="34">
        <f t="shared" si="26"/>
        <v>17000</v>
      </c>
      <c r="N567" s="17">
        <v>13400.71</v>
      </c>
      <c r="O567" s="17">
        <v>3599.29</v>
      </c>
      <c r="P567" s="3">
        <v>0</v>
      </c>
    </row>
    <row r="568" spans="1:16" ht="24.95" hidden="1" customHeight="1">
      <c r="A568" s="21" t="str">
        <f t="shared" si="24"/>
        <v>1441|1440011|136|2026|4858733629|3611|6000</v>
      </c>
      <c r="B568" s="21" t="str">
        <f t="shared" si="25"/>
        <v>1441|1440011|136|2026|720</v>
      </c>
      <c r="C568" s="14">
        <v>1441</v>
      </c>
      <c r="D568" s="14">
        <v>1440011</v>
      </c>
      <c r="E568" s="14">
        <v>136</v>
      </c>
      <c r="F568" s="14">
        <v>2026</v>
      </c>
      <c r="G568" s="14">
        <v>4858733629</v>
      </c>
      <c r="H568" s="15" t="s">
        <v>281</v>
      </c>
      <c r="I568" s="14">
        <v>3611</v>
      </c>
      <c r="J568" s="14" t="s">
        <v>630</v>
      </c>
      <c r="K568" s="16">
        <v>46062</v>
      </c>
      <c r="L568" s="14">
        <v>720</v>
      </c>
      <c r="M568" s="34">
        <f t="shared" si="26"/>
        <v>6000</v>
      </c>
      <c r="N568" s="17">
        <v>5605.46</v>
      </c>
      <c r="O568" s="17">
        <v>394.54</v>
      </c>
      <c r="P568" s="3">
        <v>0</v>
      </c>
    </row>
    <row r="569" spans="1:16" ht="24.95" hidden="1" customHeight="1">
      <c r="A569" s="21" t="str">
        <f t="shared" si="24"/>
        <v>1441|1440011|137|2026|5845088000166|3920|30603,62</v>
      </c>
      <c r="B569" s="21" t="str">
        <f t="shared" si="25"/>
        <v>1441|1440011|137|2026|715</v>
      </c>
      <c r="C569" s="14">
        <v>1441</v>
      </c>
      <c r="D569" s="14">
        <v>1440011</v>
      </c>
      <c r="E569" s="14">
        <v>137</v>
      </c>
      <c r="F569" s="14">
        <v>2026</v>
      </c>
      <c r="G569" s="14">
        <v>5845088000166</v>
      </c>
      <c r="H569" s="15" t="s">
        <v>204</v>
      </c>
      <c r="I569" s="14">
        <v>3920</v>
      </c>
      <c r="J569" s="14" t="s">
        <v>485</v>
      </c>
      <c r="K569" s="16">
        <v>46062</v>
      </c>
      <c r="L569" s="14">
        <v>715</v>
      </c>
      <c r="M569" s="34">
        <f t="shared" si="26"/>
        <v>30603.620000000003</v>
      </c>
      <c r="N569" s="17">
        <v>29869.13</v>
      </c>
      <c r="O569" s="17">
        <v>734.49</v>
      </c>
      <c r="P569" s="3">
        <v>0</v>
      </c>
    </row>
    <row r="570" spans="1:16" ht="24.95" hidden="1" customHeight="1">
      <c r="A570" s="21" t="str">
        <f t="shared" si="24"/>
        <v>1441|1440011|138|2025|54710693668|3611|9554,1</v>
      </c>
      <c r="B570" s="21" t="str">
        <f t="shared" si="25"/>
        <v>1441|1440011|138|2025|345</v>
      </c>
      <c r="C570" s="14">
        <v>1441</v>
      </c>
      <c r="D570" s="14">
        <v>1440011</v>
      </c>
      <c r="E570" s="14">
        <v>138</v>
      </c>
      <c r="F570" s="14">
        <v>2025</v>
      </c>
      <c r="G570" s="14">
        <v>54710693668</v>
      </c>
      <c r="H570" s="15" t="s">
        <v>305</v>
      </c>
      <c r="I570" s="14">
        <v>3611</v>
      </c>
      <c r="J570" s="14" t="s">
        <v>630</v>
      </c>
      <c r="K570" s="16">
        <v>46043</v>
      </c>
      <c r="L570" s="14">
        <v>345</v>
      </c>
      <c r="M570" s="34">
        <f t="shared" si="26"/>
        <v>9554.1</v>
      </c>
      <c r="N570" s="17">
        <v>8002.43</v>
      </c>
      <c r="O570" s="17">
        <v>1551.67</v>
      </c>
      <c r="P570" s="3">
        <v>0</v>
      </c>
    </row>
    <row r="571" spans="1:16" ht="24.95" hidden="1" customHeight="1">
      <c r="A571" s="21" t="str">
        <f t="shared" si="24"/>
        <v>1441|1440011|139|2025|12964038000163|3920|6528,6</v>
      </c>
      <c r="B571" s="21" t="str">
        <f t="shared" si="25"/>
        <v>1441|1440011|139|2025|289</v>
      </c>
      <c r="C571" s="14">
        <v>1441</v>
      </c>
      <c r="D571" s="14">
        <v>1440011</v>
      </c>
      <c r="E571" s="14">
        <v>139</v>
      </c>
      <c r="F571" s="14">
        <v>2025</v>
      </c>
      <c r="G571" s="14">
        <v>12964038000163</v>
      </c>
      <c r="H571" s="15" t="s">
        <v>307</v>
      </c>
      <c r="I571" s="14">
        <v>3920</v>
      </c>
      <c r="J571" s="14" t="s">
        <v>485</v>
      </c>
      <c r="K571" s="16">
        <v>46042</v>
      </c>
      <c r="L571" s="14">
        <v>289</v>
      </c>
      <c r="M571" s="34">
        <f t="shared" si="26"/>
        <v>6528.5999999999995</v>
      </c>
      <c r="N571" s="17">
        <v>6215.23</v>
      </c>
      <c r="O571" s="17">
        <v>313.37</v>
      </c>
      <c r="P571" s="3">
        <v>0</v>
      </c>
    </row>
    <row r="572" spans="1:16" ht="24.95" hidden="1" customHeight="1">
      <c r="A572" s="21" t="str">
        <f t="shared" si="24"/>
        <v>1441|1440011|139|2026|7887283000184|3920|6350,08</v>
      </c>
      <c r="B572" s="21" t="str">
        <f t="shared" si="25"/>
        <v>1441|1440011|139|2026|661</v>
      </c>
      <c r="C572" s="14">
        <v>1441</v>
      </c>
      <c r="D572" s="14">
        <v>1440011</v>
      </c>
      <c r="E572" s="14">
        <v>139</v>
      </c>
      <c r="F572" s="14">
        <v>2026</v>
      </c>
      <c r="G572" s="14">
        <v>7887283000184</v>
      </c>
      <c r="H572" s="15" t="s">
        <v>181</v>
      </c>
      <c r="I572" s="14">
        <v>3920</v>
      </c>
      <c r="J572" s="14" t="s">
        <v>485</v>
      </c>
      <c r="K572" s="16">
        <v>46062</v>
      </c>
      <c r="L572" s="14">
        <v>661</v>
      </c>
      <c r="M572" s="34">
        <f t="shared" si="26"/>
        <v>6350.08</v>
      </c>
      <c r="N572" s="17">
        <v>6045.28</v>
      </c>
      <c r="O572" s="17">
        <v>304.8</v>
      </c>
      <c r="P572" s="3">
        <v>0</v>
      </c>
    </row>
    <row r="573" spans="1:16" ht="24.95" hidden="1" customHeight="1">
      <c r="A573" s="21" t="str">
        <f t="shared" si="24"/>
        <v>1441|1440011|140|2025|15226019000128|3920|8264,61</v>
      </c>
      <c r="B573" s="21" t="str">
        <f t="shared" si="25"/>
        <v>1441|1440011|140|2025|329</v>
      </c>
      <c r="C573" s="14">
        <v>1441</v>
      </c>
      <c r="D573" s="14">
        <v>1440011</v>
      </c>
      <c r="E573" s="14">
        <v>140</v>
      </c>
      <c r="F573" s="14">
        <v>2025</v>
      </c>
      <c r="G573" s="14">
        <v>15226019000128</v>
      </c>
      <c r="H573" s="15" t="s">
        <v>309</v>
      </c>
      <c r="I573" s="14">
        <v>3920</v>
      </c>
      <c r="J573" s="14" t="s">
        <v>485</v>
      </c>
      <c r="K573" s="16">
        <v>46043</v>
      </c>
      <c r="L573" s="14">
        <v>329</v>
      </c>
      <c r="M573" s="34">
        <f t="shared" si="26"/>
        <v>8264.61</v>
      </c>
      <c r="N573" s="17">
        <v>7067.55</v>
      </c>
      <c r="O573" s="17">
        <v>1197.06</v>
      </c>
      <c r="P573" s="3">
        <v>0</v>
      </c>
    </row>
    <row r="574" spans="1:16" ht="24.95" hidden="1" customHeight="1">
      <c r="A574" s="21" t="str">
        <f t="shared" si="24"/>
        <v>1441|1440011|140|2026|9069772000154|3920|17332,26</v>
      </c>
      <c r="B574" s="21" t="str">
        <f t="shared" si="25"/>
        <v>1441|1440011|140|2026|739</v>
      </c>
      <c r="C574" s="14">
        <v>1441</v>
      </c>
      <c r="D574" s="14">
        <v>1440011</v>
      </c>
      <c r="E574" s="14">
        <v>140</v>
      </c>
      <c r="F574" s="14">
        <v>2026</v>
      </c>
      <c r="G574" s="14">
        <v>9069772000154</v>
      </c>
      <c r="H574" s="15" t="s">
        <v>183</v>
      </c>
      <c r="I574" s="14">
        <v>3920</v>
      </c>
      <c r="J574" s="14" t="s">
        <v>485</v>
      </c>
      <c r="K574" s="16">
        <v>46062</v>
      </c>
      <c r="L574" s="14">
        <v>739</v>
      </c>
      <c r="M574" s="34">
        <f t="shared" si="26"/>
        <v>17332.260000000002</v>
      </c>
      <c r="N574" s="17">
        <v>16500.310000000001</v>
      </c>
      <c r="O574" s="17">
        <v>831.95</v>
      </c>
      <c r="P574" s="3">
        <v>0</v>
      </c>
    </row>
    <row r="575" spans="1:16" ht="24.95" hidden="1" customHeight="1">
      <c r="A575" s="21" t="str">
        <f t="shared" si="24"/>
        <v>1441|1440011|141|2025|3801004600|3611|3648,03</v>
      </c>
      <c r="B575" s="21" t="str">
        <f t="shared" si="25"/>
        <v>1441|1440011|141|2025|365</v>
      </c>
      <c r="C575" s="14">
        <v>1441</v>
      </c>
      <c r="D575" s="14">
        <v>1440011</v>
      </c>
      <c r="E575" s="14">
        <v>141</v>
      </c>
      <c r="F575" s="14">
        <v>2025</v>
      </c>
      <c r="G575" s="14">
        <v>3801004600</v>
      </c>
      <c r="H575" s="15" t="s">
        <v>311</v>
      </c>
      <c r="I575" s="14">
        <v>3611</v>
      </c>
      <c r="J575" s="14" t="s">
        <v>630</v>
      </c>
      <c r="K575" s="16">
        <v>46044</v>
      </c>
      <c r="L575" s="14">
        <v>365</v>
      </c>
      <c r="M575" s="34">
        <f t="shared" si="26"/>
        <v>3648.03</v>
      </c>
      <c r="N575" s="17">
        <v>3648.03</v>
      </c>
      <c r="O575" s="17">
        <v>0</v>
      </c>
      <c r="P575" s="3">
        <v>0</v>
      </c>
    </row>
    <row r="576" spans="1:16" ht="24.95" hidden="1" customHeight="1">
      <c r="A576" s="21" t="str">
        <f t="shared" si="24"/>
        <v>1441|1440011|142|2025|87992400763|3611|8404,11</v>
      </c>
      <c r="B576" s="21" t="str">
        <f t="shared" si="25"/>
        <v>1441|1440011|142|2025|332</v>
      </c>
      <c r="C576" s="14">
        <v>1441</v>
      </c>
      <c r="D576" s="14">
        <v>1440011</v>
      </c>
      <c r="E576" s="14">
        <v>142</v>
      </c>
      <c r="F576" s="14">
        <v>2025</v>
      </c>
      <c r="G576" s="14">
        <v>87992400763</v>
      </c>
      <c r="H576" s="15" t="s">
        <v>313</v>
      </c>
      <c r="I576" s="14">
        <v>3611</v>
      </c>
      <c r="J576" s="14" t="s">
        <v>630</v>
      </c>
      <c r="K576" s="16">
        <v>46043</v>
      </c>
      <c r="L576" s="14">
        <v>332</v>
      </c>
      <c r="M576" s="34">
        <f t="shared" si="26"/>
        <v>8404.11</v>
      </c>
      <c r="N576" s="17">
        <v>7168.69</v>
      </c>
      <c r="O576" s="17">
        <v>1235.42</v>
      </c>
      <c r="P576" s="3">
        <v>0</v>
      </c>
    </row>
    <row r="577" spans="1:16" ht="24.95" hidden="1" customHeight="1">
      <c r="A577" s="21" t="str">
        <f t="shared" si="24"/>
        <v>1441|1440011|143|2025|51801027668|3611|5458,84</v>
      </c>
      <c r="B577" s="21" t="str">
        <f t="shared" si="25"/>
        <v>1441|1440011|143|2025|387</v>
      </c>
      <c r="C577" s="14">
        <v>1441</v>
      </c>
      <c r="D577" s="14">
        <v>1440011</v>
      </c>
      <c r="E577" s="14">
        <v>143</v>
      </c>
      <c r="F577" s="14">
        <v>2025</v>
      </c>
      <c r="G577" s="14">
        <v>51801027668</v>
      </c>
      <c r="H577" s="15" t="s">
        <v>315</v>
      </c>
      <c r="I577" s="14">
        <v>3611</v>
      </c>
      <c r="J577" s="14" t="s">
        <v>630</v>
      </c>
      <c r="K577" s="16">
        <v>46044</v>
      </c>
      <c r="L577" s="14">
        <v>387</v>
      </c>
      <c r="M577" s="34">
        <f t="shared" si="26"/>
        <v>5458.84</v>
      </c>
      <c r="N577" s="17">
        <v>5285.17</v>
      </c>
      <c r="O577" s="17">
        <v>173.67</v>
      </c>
      <c r="P577" s="3">
        <v>0</v>
      </c>
    </row>
    <row r="578" spans="1:16" ht="24.95" hidden="1" customHeight="1">
      <c r="A578" s="21" t="str">
        <f t="shared" si="24"/>
        <v>1441|1440011|144|2025|2895180679|3611|5278,01</v>
      </c>
      <c r="B578" s="21" t="str">
        <f t="shared" si="25"/>
        <v>1441|1440011|144|2025|388</v>
      </c>
      <c r="C578" s="14">
        <v>1441</v>
      </c>
      <c r="D578" s="14">
        <v>1440011</v>
      </c>
      <c r="E578" s="14">
        <v>144</v>
      </c>
      <c r="F578" s="14">
        <v>2025</v>
      </c>
      <c r="G578" s="14">
        <v>2895180679</v>
      </c>
      <c r="H578" s="15" t="s">
        <v>317</v>
      </c>
      <c r="I578" s="14">
        <v>3611</v>
      </c>
      <c r="J578" s="14" t="s">
        <v>630</v>
      </c>
      <c r="K578" s="16">
        <v>46044</v>
      </c>
      <c r="L578" s="14">
        <v>388</v>
      </c>
      <c r="M578" s="34">
        <f t="shared" si="26"/>
        <v>5278.0099999999993</v>
      </c>
      <c r="N578" s="17">
        <v>5178.1499999999996</v>
      </c>
      <c r="O578" s="17">
        <v>99.86</v>
      </c>
      <c r="P578" s="3">
        <v>0</v>
      </c>
    </row>
    <row r="579" spans="1:16" ht="24.95" hidden="1" customHeight="1">
      <c r="A579" s="21" t="str">
        <f t="shared" si="24"/>
        <v>1441|1440011|144|2026|12723002000198|3920|4212,79</v>
      </c>
      <c r="B579" s="21" t="str">
        <f t="shared" si="25"/>
        <v>1441|1440011|144|2026|737</v>
      </c>
      <c r="C579" s="14">
        <v>1441</v>
      </c>
      <c r="D579" s="14">
        <v>1440011</v>
      </c>
      <c r="E579" s="14">
        <v>144</v>
      </c>
      <c r="F579" s="14">
        <v>2026</v>
      </c>
      <c r="G579" s="14">
        <v>12723002000198</v>
      </c>
      <c r="H579" s="15" t="s">
        <v>344</v>
      </c>
      <c r="I579" s="14">
        <v>3920</v>
      </c>
      <c r="J579" s="14" t="s">
        <v>485</v>
      </c>
      <c r="K579" s="16">
        <v>46062</v>
      </c>
      <c r="L579" s="14">
        <v>737</v>
      </c>
      <c r="M579" s="34">
        <f t="shared" si="26"/>
        <v>4212.79</v>
      </c>
      <c r="N579" s="17">
        <v>4010.58</v>
      </c>
      <c r="O579" s="17">
        <v>202.21</v>
      </c>
      <c r="P579" s="3">
        <v>0</v>
      </c>
    </row>
    <row r="580" spans="1:16" ht="24.95" hidden="1" customHeight="1">
      <c r="A580" s="21" t="str">
        <f t="shared" si="24"/>
        <v>1441|1440011|145|2025|95644954668|3611|9985,08</v>
      </c>
      <c r="B580" s="21" t="str">
        <f t="shared" si="25"/>
        <v>1441|1440011|145|2025|341</v>
      </c>
      <c r="C580" s="14">
        <v>1441</v>
      </c>
      <c r="D580" s="14">
        <v>1440011</v>
      </c>
      <c r="E580" s="14">
        <v>145</v>
      </c>
      <c r="F580" s="14">
        <v>2025</v>
      </c>
      <c r="G580" s="14">
        <v>95644954668</v>
      </c>
      <c r="H580" s="15" t="s">
        <v>318</v>
      </c>
      <c r="I580" s="14">
        <v>3611</v>
      </c>
      <c r="J580" s="14" t="s">
        <v>630</v>
      </c>
      <c r="K580" s="16">
        <v>46043</v>
      </c>
      <c r="L580" s="14">
        <v>341</v>
      </c>
      <c r="M580" s="34">
        <f t="shared" si="26"/>
        <v>9985.08</v>
      </c>
      <c r="N580" s="17">
        <v>8314.89</v>
      </c>
      <c r="O580" s="17">
        <v>1670.19</v>
      </c>
      <c r="P580" s="3">
        <v>0</v>
      </c>
    </row>
    <row r="581" spans="1:16" ht="24.95" hidden="1" customHeight="1">
      <c r="A581" s="21" t="str">
        <f t="shared" ref="A581:A644" si="27">C581&amp;"|"&amp;D581&amp;"|"&amp;E581&amp;"|"&amp;F581&amp;"|"&amp;G581&amp;"|"&amp;I581&amp;"|"&amp;N581+O581-P581</f>
        <v>1441|1440011|146|2025|34028316001509|3906|211322,53</v>
      </c>
      <c r="B581" s="21" t="str">
        <f t="shared" ref="B581:B644" si="28">C581&amp;"|"&amp;D581&amp;"|"&amp;E581&amp;"|"&amp;F581&amp;"|"&amp;L581</f>
        <v>1441|1440011|146|2025|2</v>
      </c>
      <c r="C581" s="14">
        <v>1441</v>
      </c>
      <c r="D581" s="14">
        <v>1440011</v>
      </c>
      <c r="E581" s="14">
        <v>146</v>
      </c>
      <c r="F581" s="14">
        <v>2025</v>
      </c>
      <c r="G581" s="14">
        <v>34028316001509</v>
      </c>
      <c r="H581" s="15" t="s">
        <v>72</v>
      </c>
      <c r="I581" s="14">
        <v>3906</v>
      </c>
      <c r="J581" s="14" t="s">
        <v>485</v>
      </c>
      <c r="K581" s="16">
        <v>46034</v>
      </c>
      <c r="L581" s="14">
        <v>2</v>
      </c>
      <c r="M581" s="34">
        <f t="shared" si="26"/>
        <v>211322.53</v>
      </c>
      <c r="N581" s="17">
        <v>211322.53</v>
      </c>
      <c r="O581" s="17">
        <v>0</v>
      </c>
      <c r="P581" s="3">
        <v>0</v>
      </c>
    </row>
    <row r="582" spans="1:16" ht="24.95" hidden="1" customHeight="1">
      <c r="A582" s="21" t="str">
        <f t="shared" si="27"/>
        <v>1441|1440011|146|2025|34028316001509|3906|214735,71</v>
      </c>
      <c r="B582" s="21" t="str">
        <f t="shared" si="28"/>
        <v>1441|1440011|146|2025|302</v>
      </c>
      <c r="C582" s="14">
        <v>1441</v>
      </c>
      <c r="D582" s="14">
        <v>1440011</v>
      </c>
      <c r="E582" s="14">
        <v>146</v>
      </c>
      <c r="F582" s="14">
        <v>2025</v>
      </c>
      <c r="G582" s="14">
        <v>34028316001509</v>
      </c>
      <c r="H582" s="15" t="s">
        <v>72</v>
      </c>
      <c r="I582" s="14">
        <v>3906</v>
      </c>
      <c r="J582" s="14" t="s">
        <v>485</v>
      </c>
      <c r="K582" s="16">
        <v>46042</v>
      </c>
      <c r="L582" s="14">
        <v>302</v>
      </c>
      <c r="M582" s="34">
        <f t="shared" ref="M582:M645" si="29">N582+O582</f>
        <v>214735.71</v>
      </c>
      <c r="N582" s="17">
        <v>214735.71</v>
      </c>
      <c r="O582" s="17">
        <v>0</v>
      </c>
      <c r="P582" s="3">
        <v>0</v>
      </c>
    </row>
    <row r="583" spans="1:16" ht="24.95" hidden="1" customHeight="1">
      <c r="A583" s="21" t="str">
        <f t="shared" si="27"/>
        <v>1441|1440011|146|2026|64486426000180|3920|12500</v>
      </c>
      <c r="B583" s="21" t="str">
        <f t="shared" si="28"/>
        <v>1441|1440011|146|2026|678</v>
      </c>
      <c r="C583" s="14">
        <v>1441</v>
      </c>
      <c r="D583" s="14">
        <v>1440011</v>
      </c>
      <c r="E583" s="14">
        <v>146</v>
      </c>
      <c r="F583" s="14">
        <v>2026</v>
      </c>
      <c r="G583" s="14">
        <v>64486426000180</v>
      </c>
      <c r="H583" s="15" t="s">
        <v>348</v>
      </c>
      <c r="I583" s="14">
        <v>3920</v>
      </c>
      <c r="J583" s="14" t="s">
        <v>485</v>
      </c>
      <c r="K583" s="16">
        <v>46062</v>
      </c>
      <c r="L583" s="14">
        <v>678</v>
      </c>
      <c r="M583" s="34">
        <f t="shared" si="29"/>
        <v>12500</v>
      </c>
      <c r="N583" s="17">
        <v>11900</v>
      </c>
      <c r="O583" s="17">
        <v>600</v>
      </c>
      <c r="P583" s="3">
        <v>0</v>
      </c>
    </row>
    <row r="584" spans="1:16" ht="24.95" hidden="1" customHeight="1">
      <c r="A584" s="21" t="str">
        <f t="shared" si="27"/>
        <v>1441|1440011|147|2025|41733882000181|3920|9053,79</v>
      </c>
      <c r="B584" s="21" t="str">
        <f t="shared" si="28"/>
        <v>1441|1440011|147|2025|297</v>
      </c>
      <c r="C584" s="14">
        <v>1441</v>
      </c>
      <c r="D584" s="14">
        <v>1440011</v>
      </c>
      <c r="E584" s="14">
        <v>147</v>
      </c>
      <c r="F584" s="14">
        <v>2025</v>
      </c>
      <c r="G584" s="14">
        <v>41733882000181</v>
      </c>
      <c r="H584" s="15" t="s">
        <v>320</v>
      </c>
      <c r="I584" s="14">
        <v>3920</v>
      </c>
      <c r="J584" s="14" t="s">
        <v>485</v>
      </c>
      <c r="K584" s="16">
        <v>46042</v>
      </c>
      <c r="L584" s="14">
        <v>297</v>
      </c>
      <c r="M584" s="34">
        <f t="shared" si="29"/>
        <v>9053.7899999999991</v>
      </c>
      <c r="N584" s="17">
        <v>8619.2099999999991</v>
      </c>
      <c r="O584" s="17">
        <v>434.58</v>
      </c>
      <c r="P584" s="3">
        <v>0</v>
      </c>
    </row>
    <row r="585" spans="1:16" ht="24.95" hidden="1" customHeight="1">
      <c r="A585" s="21" t="str">
        <f t="shared" si="27"/>
        <v>1441|1440011|148|2025|23732170000166|3920|16007,38</v>
      </c>
      <c r="B585" s="21" t="str">
        <f t="shared" si="28"/>
        <v>1441|1440011|148|2025|296</v>
      </c>
      <c r="C585" s="14">
        <v>1441</v>
      </c>
      <c r="D585" s="14">
        <v>1440011</v>
      </c>
      <c r="E585" s="14">
        <v>148</v>
      </c>
      <c r="F585" s="14">
        <v>2025</v>
      </c>
      <c r="G585" s="14">
        <v>23732170000166</v>
      </c>
      <c r="H585" s="15" t="s">
        <v>322</v>
      </c>
      <c r="I585" s="14">
        <v>3920</v>
      </c>
      <c r="J585" s="14" t="s">
        <v>485</v>
      </c>
      <c r="K585" s="16">
        <v>46042</v>
      </c>
      <c r="L585" s="14">
        <v>296</v>
      </c>
      <c r="M585" s="34">
        <f t="shared" si="29"/>
        <v>16007.380000000001</v>
      </c>
      <c r="N585" s="17">
        <v>15239.03</v>
      </c>
      <c r="O585" s="17">
        <v>768.35</v>
      </c>
      <c r="P585" s="3">
        <v>0</v>
      </c>
    </row>
    <row r="586" spans="1:16" ht="24.95" hidden="1" customHeight="1">
      <c r="A586" s="21" t="str">
        <f t="shared" si="27"/>
        <v>1441|1440011|150|2025|22510183000128|3920|14294,6</v>
      </c>
      <c r="B586" s="21" t="str">
        <f t="shared" si="28"/>
        <v>1441|1440011|150|2025|293</v>
      </c>
      <c r="C586" s="14">
        <v>1441</v>
      </c>
      <c r="D586" s="14">
        <v>1440011</v>
      </c>
      <c r="E586" s="14">
        <v>150</v>
      </c>
      <c r="F586" s="14">
        <v>2025</v>
      </c>
      <c r="G586" s="14">
        <v>22510183000128</v>
      </c>
      <c r="H586" s="15" t="s">
        <v>324</v>
      </c>
      <c r="I586" s="14">
        <v>3920</v>
      </c>
      <c r="J586" s="14" t="s">
        <v>485</v>
      </c>
      <c r="K586" s="16">
        <v>46042</v>
      </c>
      <c r="L586" s="14">
        <v>293</v>
      </c>
      <c r="M586" s="34">
        <f t="shared" si="29"/>
        <v>14294.599999999999</v>
      </c>
      <c r="N586" s="17">
        <v>13608.46</v>
      </c>
      <c r="O586" s="17">
        <v>686.14</v>
      </c>
      <c r="P586" s="3">
        <v>0</v>
      </c>
    </row>
    <row r="587" spans="1:16" ht="24.95" hidden="1" customHeight="1">
      <c r="A587" s="21" t="str">
        <f t="shared" si="27"/>
        <v>1441|1440011|151|2025|38437345000180|3920|11174,4</v>
      </c>
      <c r="B587" s="21" t="str">
        <f t="shared" si="28"/>
        <v>1441|1440011|151|2025|301</v>
      </c>
      <c r="C587" s="14">
        <v>1441</v>
      </c>
      <c r="D587" s="14">
        <v>1440011</v>
      </c>
      <c r="E587" s="14">
        <v>151</v>
      </c>
      <c r="F587" s="14">
        <v>2025</v>
      </c>
      <c r="G587" s="14">
        <v>38437345000180</v>
      </c>
      <c r="H587" s="15" t="s">
        <v>326</v>
      </c>
      <c r="I587" s="14">
        <v>3920</v>
      </c>
      <c r="J587" s="14" t="s">
        <v>485</v>
      </c>
      <c r="K587" s="16">
        <v>46042</v>
      </c>
      <c r="L587" s="14">
        <v>301</v>
      </c>
      <c r="M587" s="34">
        <f t="shared" si="29"/>
        <v>11174.400000000001</v>
      </c>
      <c r="N587" s="17">
        <v>10638.03</v>
      </c>
      <c r="O587" s="17">
        <v>536.37</v>
      </c>
      <c r="P587" s="3">
        <v>0</v>
      </c>
    </row>
    <row r="588" spans="1:16" ht="24.95" hidden="1" customHeight="1">
      <c r="A588" s="21" t="str">
        <f t="shared" si="27"/>
        <v>1441|1440011|152|2025|14165537000116|3920|8404,1</v>
      </c>
      <c r="B588" s="21" t="str">
        <f t="shared" si="28"/>
        <v>1441|1440011|152|2025|331</v>
      </c>
      <c r="C588" s="14">
        <v>1441</v>
      </c>
      <c r="D588" s="14">
        <v>1440011</v>
      </c>
      <c r="E588" s="14">
        <v>152</v>
      </c>
      <c r="F588" s="14">
        <v>2025</v>
      </c>
      <c r="G588" s="14">
        <v>14165537000116</v>
      </c>
      <c r="H588" s="15" t="s">
        <v>328</v>
      </c>
      <c r="I588" s="14">
        <v>3920</v>
      </c>
      <c r="J588" s="14" t="s">
        <v>485</v>
      </c>
      <c r="K588" s="16">
        <v>46043</v>
      </c>
      <c r="L588" s="14">
        <v>331</v>
      </c>
      <c r="M588" s="34">
        <f t="shared" si="29"/>
        <v>8404.1</v>
      </c>
      <c r="N588" s="17">
        <v>8000.7</v>
      </c>
      <c r="O588" s="17">
        <v>403.4</v>
      </c>
      <c r="P588" s="3">
        <v>0</v>
      </c>
    </row>
    <row r="589" spans="1:16" ht="24.95" hidden="1" customHeight="1">
      <c r="A589" s="21" t="str">
        <f t="shared" si="27"/>
        <v>1441|1440011|153|2025|11027551000165|3920|8161,21</v>
      </c>
      <c r="B589" s="21" t="str">
        <f t="shared" si="28"/>
        <v>1441|1440011|153|2025|298</v>
      </c>
      <c r="C589" s="14">
        <v>1441</v>
      </c>
      <c r="D589" s="14">
        <v>1440011</v>
      </c>
      <c r="E589" s="14">
        <v>153</v>
      </c>
      <c r="F589" s="14">
        <v>2025</v>
      </c>
      <c r="G589" s="14">
        <v>11027551000165</v>
      </c>
      <c r="H589" s="15" t="s">
        <v>330</v>
      </c>
      <c r="I589" s="14">
        <v>3920</v>
      </c>
      <c r="J589" s="14" t="s">
        <v>485</v>
      </c>
      <c r="K589" s="16">
        <v>46042</v>
      </c>
      <c r="L589" s="14">
        <v>298</v>
      </c>
      <c r="M589" s="34">
        <f t="shared" si="29"/>
        <v>8161.21</v>
      </c>
      <c r="N589" s="17">
        <v>7769.47</v>
      </c>
      <c r="O589" s="17">
        <v>391.74</v>
      </c>
      <c r="P589" s="3">
        <v>0</v>
      </c>
    </row>
    <row r="590" spans="1:16" ht="24.95" hidden="1" customHeight="1">
      <c r="A590" s="21" t="str">
        <f t="shared" si="27"/>
        <v>1441|1440011|154|2025|38236252000197|3920|26220,15</v>
      </c>
      <c r="B590" s="21" t="str">
        <f t="shared" si="28"/>
        <v>1441|1440011|154|2025|299</v>
      </c>
      <c r="C590" s="14">
        <v>1441</v>
      </c>
      <c r="D590" s="14">
        <v>1440011</v>
      </c>
      <c r="E590" s="14">
        <v>154</v>
      </c>
      <c r="F590" s="14">
        <v>2025</v>
      </c>
      <c r="G590" s="14">
        <v>38236252000197</v>
      </c>
      <c r="H590" s="15" t="s">
        <v>332</v>
      </c>
      <c r="I590" s="14">
        <v>3920</v>
      </c>
      <c r="J590" s="14" t="s">
        <v>485</v>
      </c>
      <c r="K590" s="16">
        <v>46042</v>
      </c>
      <c r="L590" s="14">
        <v>299</v>
      </c>
      <c r="M590" s="34">
        <f t="shared" si="29"/>
        <v>26220.15</v>
      </c>
      <c r="N590" s="17">
        <v>24961.58</v>
      </c>
      <c r="O590" s="17">
        <v>1258.57</v>
      </c>
      <c r="P590" s="3">
        <v>0</v>
      </c>
    </row>
    <row r="591" spans="1:16" ht="24.95" hidden="1" customHeight="1">
      <c r="A591" s="21" t="str">
        <f t="shared" si="27"/>
        <v>1441|1440011|154|2026|9475334000196|3999|1425,56</v>
      </c>
      <c r="B591" s="21" t="str">
        <f t="shared" si="28"/>
        <v>1441|1440011|154|2026|683</v>
      </c>
      <c r="C591" s="14">
        <v>1441</v>
      </c>
      <c r="D591" s="14">
        <v>1440011</v>
      </c>
      <c r="E591" s="14">
        <v>154</v>
      </c>
      <c r="F591" s="14">
        <v>2026</v>
      </c>
      <c r="G591" s="14">
        <v>9475334000196</v>
      </c>
      <c r="H591" s="15" t="s">
        <v>91</v>
      </c>
      <c r="I591" s="14">
        <v>3999</v>
      </c>
      <c r="J591" s="14" t="s">
        <v>485</v>
      </c>
      <c r="K591" s="16">
        <v>46062</v>
      </c>
      <c r="L591" s="14">
        <v>683</v>
      </c>
      <c r="M591" s="34">
        <f t="shared" si="29"/>
        <v>1425.5600000000002</v>
      </c>
      <c r="N591" s="17">
        <v>1357.13</v>
      </c>
      <c r="O591" s="17">
        <v>68.430000000000007</v>
      </c>
      <c r="P591" s="3">
        <v>0</v>
      </c>
    </row>
    <row r="592" spans="1:16" ht="24.95" hidden="1" customHeight="1">
      <c r="A592" s="21" t="str">
        <f t="shared" si="27"/>
        <v>1441|1440011|155|2025|34975444000164|3920|42953,91</v>
      </c>
      <c r="B592" s="21" t="str">
        <f t="shared" si="28"/>
        <v>1441|1440011|155|2025|300</v>
      </c>
      <c r="C592" s="14">
        <v>1441</v>
      </c>
      <c r="D592" s="14">
        <v>1440011</v>
      </c>
      <c r="E592" s="14">
        <v>155</v>
      </c>
      <c r="F592" s="14">
        <v>2025</v>
      </c>
      <c r="G592" s="14">
        <v>34975444000164</v>
      </c>
      <c r="H592" s="15" t="s">
        <v>334</v>
      </c>
      <c r="I592" s="14">
        <v>3920</v>
      </c>
      <c r="J592" s="14" t="s">
        <v>485</v>
      </c>
      <c r="K592" s="16">
        <v>46042</v>
      </c>
      <c r="L592" s="14">
        <v>300</v>
      </c>
      <c r="M592" s="34">
        <f t="shared" si="29"/>
        <v>42953.91</v>
      </c>
      <c r="N592" s="17">
        <v>40892.120000000003</v>
      </c>
      <c r="O592" s="17">
        <v>2061.79</v>
      </c>
      <c r="P592" s="3">
        <v>0</v>
      </c>
    </row>
    <row r="593" spans="1:16" ht="24.95" hidden="1" customHeight="1">
      <c r="A593" s="21" t="str">
        <f t="shared" si="27"/>
        <v>1441|1440011|156|2025|99999957803|3601|2905057,65</v>
      </c>
      <c r="B593" s="21" t="str">
        <f t="shared" si="28"/>
        <v>1441|1440011|156|2025|3</v>
      </c>
      <c r="C593" s="14">
        <v>1441</v>
      </c>
      <c r="D593" s="14">
        <v>1440011</v>
      </c>
      <c r="E593" s="14">
        <v>156</v>
      </c>
      <c r="F593" s="14">
        <v>2025</v>
      </c>
      <c r="G593" s="14">
        <v>99999957803</v>
      </c>
      <c r="H593" s="15" t="s">
        <v>467</v>
      </c>
      <c r="I593" s="14">
        <v>3601</v>
      </c>
      <c r="J593" s="14" t="s">
        <v>630</v>
      </c>
      <c r="K593" s="16">
        <v>46035</v>
      </c>
      <c r="L593" s="14">
        <v>3</v>
      </c>
      <c r="M593" s="34">
        <f t="shared" si="29"/>
        <v>2905057.65</v>
      </c>
      <c r="N593" s="17">
        <v>2905057.65</v>
      </c>
      <c r="O593" s="17">
        <v>0</v>
      </c>
      <c r="P593" s="3">
        <v>0</v>
      </c>
    </row>
    <row r="594" spans="1:16" ht="24.95" hidden="1" customHeight="1">
      <c r="A594" s="21" t="str">
        <f t="shared" si="27"/>
        <v>1441|1440011|156|2026|16630743000185|3921|24101,48</v>
      </c>
      <c r="B594" s="21" t="str">
        <f t="shared" si="28"/>
        <v>1441|1440011|156|2026|598</v>
      </c>
      <c r="C594" s="14">
        <v>1441</v>
      </c>
      <c r="D594" s="14">
        <v>1440011</v>
      </c>
      <c r="E594" s="14">
        <v>156</v>
      </c>
      <c r="F594" s="14">
        <v>2026</v>
      </c>
      <c r="G594" s="14">
        <v>16630743000185</v>
      </c>
      <c r="H594" s="15" t="s">
        <v>84</v>
      </c>
      <c r="I594" s="14">
        <v>3921</v>
      </c>
      <c r="J594" s="14" t="s">
        <v>485</v>
      </c>
      <c r="K594" s="16">
        <v>46057</v>
      </c>
      <c r="L594" s="14">
        <v>598</v>
      </c>
      <c r="M594" s="34">
        <f t="shared" si="29"/>
        <v>24101.48</v>
      </c>
      <c r="N594" s="17">
        <v>24101.48</v>
      </c>
      <c r="O594" s="17">
        <v>0</v>
      </c>
      <c r="P594" s="3">
        <v>0</v>
      </c>
    </row>
    <row r="595" spans="1:16" ht="24.95" hidden="1" customHeight="1">
      <c r="A595" s="21" t="str">
        <f t="shared" si="27"/>
        <v>1441|1440011|157|2025|33224254000142|3704|1876565,82</v>
      </c>
      <c r="B595" s="21" t="str">
        <f t="shared" si="28"/>
        <v>1441|1440011|157|2025|218</v>
      </c>
      <c r="C595" s="14">
        <v>1441</v>
      </c>
      <c r="D595" s="14">
        <v>1440011</v>
      </c>
      <c r="E595" s="14">
        <v>157</v>
      </c>
      <c r="F595" s="14">
        <v>2025</v>
      </c>
      <c r="G595" s="14">
        <v>33224254000142</v>
      </c>
      <c r="H595" s="15" t="s">
        <v>641</v>
      </c>
      <c r="I595" s="14">
        <v>3704</v>
      </c>
      <c r="J595" s="14" t="s">
        <v>642</v>
      </c>
      <c r="K595" s="16">
        <v>46038</v>
      </c>
      <c r="L595" s="14">
        <v>218</v>
      </c>
      <c r="M595" s="34">
        <f t="shared" si="29"/>
        <v>1876565.82</v>
      </c>
      <c r="N595" s="17">
        <v>1775282.27</v>
      </c>
      <c r="O595" s="17">
        <v>101283.55</v>
      </c>
      <c r="P595" s="3">
        <v>0</v>
      </c>
    </row>
    <row r="596" spans="1:16" ht="24.95" hidden="1" customHeight="1">
      <c r="A596" s="21" t="str">
        <f t="shared" si="27"/>
        <v>1441|1440011|157|2025|33224254000142|3704|1319951,56</v>
      </c>
      <c r="B596" s="21" t="str">
        <f t="shared" si="28"/>
        <v>1441|1440011|157|2025|492</v>
      </c>
      <c r="C596" s="14">
        <v>1441</v>
      </c>
      <c r="D596" s="14">
        <v>1440011</v>
      </c>
      <c r="E596" s="14">
        <v>157</v>
      </c>
      <c r="F596" s="14">
        <v>2025</v>
      </c>
      <c r="G596" s="14">
        <v>33224254000142</v>
      </c>
      <c r="H596" s="15" t="s">
        <v>641</v>
      </c>
      <c r="I596" s="14">
        <v>3704</v>
      </c>
      <c r="J596" s="14" t="s">
        <v>642</v>
      </c>
      <c r="K596" s="16">
        <v>46051</v>
      </c>
      <c r="L596" s="14">
        <v>492</v>
      </c>
      <c r="M596" s="34">
        <f t="shared" si="29"/>
        <v>1319951.5599999998</v>
      </c>
      <c r="N596" s="17">
        <v>1248343.42</v>
      </c>
      <c r="O596" s="17">
        <v>71608.14</v>
      </c>
      <c r="P596" s="3">
        <v>0</v>
      </c>
    </row>
    <row r="597" spans="1:16" ht="24.95" hidden="1" customHeight="1">
      <c r="A597" s="21" t="str">
        <f t="shared" si="27"/>
        <v>1441|1440011|157|2026|8458633000150|3921|738,69</v>
      </c>
      <c r="B597" s="21" t="str">
        <f t="shared" si="28"/>
        <v>1441|1440011|157|2026|609</v>
      </c>
      <c r="C597" s="14">
        <v>1441</v>
      </c>
      <c r="D597" s="14">
        <v>1440011</v>
      </c>
      <c r="E597" s="14">
        <v>157</v>
      </c>
      <c r="F597" s="14">
        <v>2026</v>
      </c>
      <c r="G597" s="14">
        <v>8458633000150</v>
      </c>
      <c r="H597" s="15" t="s">
        <v>86</v>
      </c>
      <c r="I597" s="14">
        <v>3921</v>
      </c>
      <c r="J597" s="14" t="s">
        <v>485</v>
      </c>
      <c r="K597" s="16">
        <v>46058</v>
      </c>
      <c r="L597" s="14">
        <v>609</v>
      </c>
      <c r="M597" s="34">
        <f t="shared" si="29"/>
        <v>738.69</v>
      </c>
      <c r="N597" s="17">
        <v>738.69</v>
      </c>
      <c r="O597" s="17">
        <v>0</v>
      </c>
      <c r="P597" s="3">
        <v>0</v>
      </c>
    </row>
    <row r="598" spans="1:16" ht="24.95" hidden="1" customHeight="1">
      <c r="A598" s="21" t="str">
        <f t="shared" si="27"/>
        <v>1441|1440011|158|2025|33224254000142|3703|214993,78</v>
      </c>
      <c r="B598" s="21" t="str">
        <f t="shared" si="28"/>
        <v>1441|1440011|158|2025|220</v>
      </c>
      <c r="C598" s="14">
        <v>1441</v>
      </c>
      <c r="D598" s="14">
        <v>1440011</v>
      </c>
      <c r="E598" s="14">
        <v>158</v>
      </c>
      <c r="F598" s="14">
        <v>2025</v>
      </c>
      <c r="G598" s="14">
        <v>33224254000142</v>
      </c>
      <c r="H598" s="15" t="s">
        <v>641</v>
      </c>
      <c r="I598" s="14">
        <v>3703</v>
      </c>
      <c r="J598" s="14" t="s">
        <v>642</v>
      </c>
      <c r="K598" s="16">
        <v>46038</v>
      </c>
      <c r="L598" s="14">
        <v>220</v>
      </c>
      <c r="M598" s="34">
        <f t="shared" si="29"/>
        <v>214993.78</v>
      </c>
      <c r="N598" s="17">
        <v>203410.21</v>
      </c>
      <c r="O598" s="17">
        <v>11583.57</v>
      </c>
      <c r="P598" s="3">
        <v>0</v>
      </c>
    </row>
    <row r="599" spans="1:16" ht="24.95" hidden="1" customHeight="1">
      <c r="A599" s="21" t="str">
        <f t="shared" si="27"/>
        <v>1441|1440011|158|2025|33224254000142|3703|205436,65</v>
      </c>
      <c r="B599" s="21" t="str">
        <f t="shared" si="28"/>
        <v>1441|1440011|158|2025|493</v>
      </c>
      <c r="C599" s="14">
        <v>1441</v>
      </c>
      <c r="D599" s="14">
        <v>1440011</v>
      </c>
      <c r="E599" s="14">
        <v>158</v>
      </c>
      <c r="F599" s="14">
        <v>2025</v>
      </c>
      <c r="G599" s="14">
        <v>33224254000142</v>
      </c>
      <c r="H599" s="15" t="s">
        <v>641</v>
      </c>
      <c r="I599" s="14">
        <v>3703</v>
      </c>
      <c r="J599" s="14" t="s">
        <v>642</v>
      </c>
      <c r="K599" s="16">
        <v>46051</v>
      </c>
      <c r="L599" s="14">
        <v>493</v>
      </c>
      <c r="M599" s="34">
        <f t="shared" si="29"/>
        <v>205436.65</v>
      </c>
      <c r="N599" s="17">
        <v>194104.06</v>
      </c>
      <c r="O599" s="17">
        <v>11332.59</v>
      </c>
      <c r="P599" s="3">
        <v>0</v>
      </c>
    </row>
    <row r="600" spans="1:16" ht="24.95" hidden="1" customHeight="1">
      <c r="A600" s="21" t="str">
        <f t="shared" si="27"/>
        <v>1441|1440011|159|2026|28309420000173|3921|622,86</v>
      </c>
      <c r="B600" s="21" t="str">
        <f t="shared" si="28"/>
        <v>1441|1440011|159|2026|704</v>
      </c>
      <c r="C600" s="14">
        <v>1441</v>
      </c>
      <c r="D600" s="14">
        <v>1440011</v>
      </c>
      <c r="E600" s="14">
        <v>159</v>
      </c>
      <c r="F600" s="14">
        <v>2026</v>
      </c>
      <c r="G600" s="14">
        <v>28309420000173</v>
      </c>
      <c r="H600" s="15" t="s">
        <v>211</v>
      </c>
      <c r="I600" s="14">
        <v>3921</v>
      </c>
      <c r="J600" s="14" t="s">
        <v>485</v>
      </c>
      <c r="K600" s="16">
        <v>46062</v>
      </c>
      <c r="L600" s="14">
        <v>704</v>
      </c>
      <c r="M600" s="34">
        <f t="shared" si="29"/>
        <v>622.86</v>
      </c>
      <c r="N600" s="17">
        <v>622.86</v>
      </c>
      <c r="O600" s="17">
        <v>0</v>
      </c>
      <c r="P600" s="3">
        <v>0</v>
      </c>
    </row>
    <row r="601" spans="1:16" ht="24.95" hidden="1" customHeight="1">
      <c r="A601" s="21" t="str">
        <f t="shared" si="27"/>
        <v>1441|1440011|159|2026|28309420000173|3921|3213,55</v>
      </c>
      <c r="B601" s="21" t="str">
        <f t="shared" si="28"/>
        <v>1441|1440011|159|2026|708</v>
      </c>
      <c r="C601" s="14">
        <v>1441</v>
      </c>
      <c r="D601" s="14">
        <v>1440011</v>
      </c>
      <c r="E601" s="14">
        <v>159</v>
      </c>
      <c r="F601" s="14">
        <v>2026</v>
      </c>
      <c r="G601" s="14">
        <v>28309420000173</v>
      </c>
      <c r="H601" s="15" t="s">
        <v>211</v>
      </c>
      <c r="I601" s="14">
        <v>3921</v>
      </c>
      <c r="J601" s="14" t="s">
        <v>485</v>
      </c>
      <c r="K601" s="16">
        <v>46062</v>
      </c>
      <c r="L601" s="14">
        <v>708</v>
      </c>
      <c r="M601" s="34">
        <f t="shared" si="29"/>
        <v>3213.55</v>
      </c>
      <c r="N601" s="17">
        <v>3213.55</v>
      </c>
      <c r="O601" s="17">
        <v>0</v>
      </c>
      <c r="P601" s="3">
        <v>0</v>
      </c>
    </row>
    <row r="602" spans="1:16" ht="24.95" hidden="1" customHeight="1">
      <c r="A602" s="21" t="str">
        <f t="shared" si="27"/>
        <v>1441|1440011|162|2025|45347438000189|3920|15829,46</v>
      </c>
      <c r="B602" s="21" t="str">
        <f t="shared" si="28"/>
        <v>1441|1440011|162|2025|274</v>
      </c>
      <c r="C602" s="14">
        <v>1441</v>
      </c>
      <c r="D602" s="14">
        <v>1440011</v>
      </c>
      <c r="E602" s="14">
        <v>162</v>
      </c>
      <c r="F602" s="14">
        <v>2025</v>
      </c>
      <c r="G602" s="14">
        <v>45347438000189</v>
      </c>
      <c r="H602" s="15" t="s">
        <v>179</v>
      </c>
      <c r="I602" s="14">
        <v>3920</v>
      </c>
      <c r="J602" s="14" t="s">
        <v>485</v>
      </c>
      <c r="K602" s="16">
        <v>46041</v>
      </c>
      <c r="L602" s="14">
        <v>274</v>
      </c>
      <c r="M602" s="34">
        <f t="shared" si="29"/>
        <v>15829.46</v>
      </c>
      <c r="N602" s="17">
        <v>15069.65</v>
      </c>
      <c r="O602" s="17">
        <v>759.81</v>
      </c>
      <c r="P602" s="3">
        <v>0</v>
      </c>
    </row>
    <row r="603" spans="1:16" ht="24.95" hidden="1" customHeight="1">
      <c r="A603" s="21" t="str">
        <f t="shared" si="27"/>
        <v>1441|1440011|163|2026|8458633000150|3921|626,77</v>
      </c>
      <c r="B603" s="21" t="str">
        <f t="shared" si="28"/>
        <v>1441|1440011|163|2026|601</v>
      </c>
      <c r="C603" s="14">
        <v>1441</v>
      </c>
      <c r="D603" s="14">
        <v>1440011</v>
      </c>
      <c r="E603" s="14">
        <v>163</v>
      </c>
      <c r="F603" s="14">
        <v>2026</v>
      </c>
      <c r="G603" s="14">
        <v>8458633000150</v>
      </c>
      <c r="H603" s="15" t="s">
        <v>86</v>
      </c>
      <c r="I603" s="14">
        <v>3921</v>
      </c>
      <c r="J603" s="14" t="s">
        <v>485</v>
      </c>
      <c r="K603" s="16">
        <v>46058</v>
      </c>
      <c r="L603" s="14">
        <v>601</v>
      </c>
      <c r="M603" s="34">
        <f t="shared" si="29"/>
        <v>626.77</v>
      </c>
      <c r="N603" s="17">
        <v>626.77</v>
      </c>
      <c r="O603" s="17">
        <v>0</v>
      </c>
      <c r="P603" s="3">
        <v>0</v>
      </c>
    </row>
    <row r="604" spans="1:16" ht="24.95" hidden="1" customHeight="1">
      <c r="A604" s="21" t="str">
        <f t="shared" si="27"/>
        <v>1441|1440011|164|2025|7887283000184|3920|6350,08</v>
      </c>
      <c r="B604" s="21" t="str">
        <f t="shared" si="28"/>
        <v>1441|1440011|164|2025|276</v>
      </c>
      <c r="C604" s="14">
        <v>1441</v>
      </c>
      <c r="D604" s="14">
        <v>1440011</v>
      </c>
      <c r="E604" s="14">
        <v>164</v>
      </c>
      <c r="F604" s="14">
        <v>2025</v>
      </c>
      <c r="G604" s="14">
        <v>7887283000184</v>
      </c>
      <c r="H604" s="15" t="s">
        <v>181</v>
      </c>
      <c r="I604" s="14">
        <v>3920</v>
      </c>
      <c r="J604" s="14" t="s">
        <v>485</v>
      </c>
      <c r="K604" s="16">
        <v>46041</v>
      </c>
      <c r="L604" s="14">
        <v>276</v>
      </c>
      <c r="M604" s="34">
        <f t="shared" si="29"/>
        <v>6350.08</v>
      </c>
      <c r="N604" s="17">
        <v>6045.28</v>
      </c>
      <c r="O604" s="17">
        <v>304.8</v>
      </c>
      <c r="P604" s="3">
        <v>0</v>
      </c>
    </row>
    <row r="605" spans="1:16" ht="24.95" hidden="1" customHeight="1">
      <c r="A605" s="21" t="str">
        <f t="shared" si="27"/>
        <v>1441|1440011|165|2025|9069772000154|3920|17332,26</v>
      </c>
      <c r="B605" s="21" t="str">
        <f t="shared" si="28"/>
        <v>1441|1440011|165|2025|277</v>
      </c>
      <c r="C605" s="14">
        <v>1441</v>
      </c>
      <c r="D605" s="14">
        <v>1440011</v>
      </c>
      <c r="E605" s="14">
        <v>165</v>
      </c>
      <c r="F605" s="14">
        <v>2025</v>
      </c>
      <c r="G605" s="14">
        <v>9069772000154</v>
      </c>
      <c r="H605" s="15" t="s">
        <v>183</v>
      </c>
      <c r="I605" s="14">
        <v>3920</v>
      </c>
      <c r="J605" s="14" t="s">
        <v>485</v>
      </c>
      <c r="K605" s="16">
        <v>46041</v>
      </c>
      <c r="L605" s="14">
        <v>277</v>
      </c>
      <c r="M605" s="34">
        <f t="shared" si="29"/>
        <v>17332.260000000002</v>
      </c>
      <c r="N605" s="17">
        <v>16500.310000000001</v>
      </c>
      <c r="O605" s="17">
        <v>831.95</v>
      </c>
      <c r="P605" s="3">
        <v>0</v>
      </c>
    </row>
    <row r="606" spans="1:16" ht="24.95" hidden="1" customHeight="1">
      <c r="A606" s="21" t="str">
        <f t="shared" si="27"/>
        <v>1441|1440011|166|2025|15210046000102|3920|4610,81</v>
      </c>
      <c r="B606" s="21" t="str">
        <f t="shared" si="28"/>
        <v>1441|1440011|166|2025|294</v>
      </c>
      <c r="C606" s="14">
        <v>1441</v>
      </c>
      <c r="D606" s="14">
        <v>1440011</v>
      </c>
      <c r="E606" s="14">
        <v>166</v>
      </c>
      <c r="F606" s="14">
        <v>2025</v>
      </c>
      <c r="G606" s="14">
        <v>15210046000102</v>
      </c>
      <c r="H606" s="15" t="s">
        <v>249</v>
      </c>
      <c r="I606" s="14">
        <v>3920</v>
      </c>
      <c r="J606" s="14" t="s">
        <v>485</v>
      </c>
      <c r="K606" s="16">
        <v>46042</v>
      </c>
      <c r="L606" s="14">
        <v>294</v>
      </c>
      <c r="M606" s="34">
        <f t="shared" si="29"/>
        <v>4610.8099999999995</v>
      </c>
      <c r="N606" s="17">
        <v>4389.49</v>
      </c>
      <c r="O606" s="17">
        <v>221.32</v>
      </c>
      <c r="P606" s="3">
        <v>0</v>
      </c>
    </row>
    <row r="607" spans="1:16" ht="24.95" hidden="1" customHeight="1">
      <c r="A607" s="21" t="str">
        <f t="shared" si="27"/>
        <v>1441|1440011|167|2025|5457677000410|3962|18179,93</v>
      </c>
      <c r="B607" s="21" t="str">
        <f t="shared" si="28"/>
        <v>1441|1440011|167|2025|39</v>
      </c>
      <c r="C607" s="14">
        <v>1441</v>
      </c>
      <c r="D607" s="14">
        <v>1440011</v>
      </c>
      <c r="E607" s="14">
        <v>167</v>
      </c>
      <c r="F607" s="14">
        <v>2025</v>
      </c>
      <c r="G607" s="14">
        <v>5457677000410</v>
      </c>
      <c r="H607" s="15" t="s">
        <v>643</v>
      </c>
      <c r="I607" s="14">
        <v>3962</v>
      </c>
      <c r="J607" s="14" t="s">
        <v>485</v>
      </c>
      <c r="K607" s="16">
        <v>46035</v>
      </c>
      <c r="L607" s="14">
        <v>39</v>
      </c>
      <c r="M607" s="34">
        <f t="shared" si="29"/>
        <v>18179.93</v>
      </c>
      <c r="N607" s="17">
        <v>17141.080000000002</v>
      </c>
      <c r="O607" s="17">
        <v>1038.8499999999999</v>
      </c>
      <c r="P607" s="3">
        <v>0</v>
      </c>
    </row>
    <row r="608" spans="1:16" ht="24.95" hidden="1" customHeight="1">
      <c r="A608" s="21" t="str">
        <f t="shared" si="27"/>
        <v>1441|1440011|167|2025|5457677000410|3962|8958,21</v>
      </c>
      <c r="B608" s="21" t="str">
        <f t="shared" si="28"/>
        <v>1441|1440011|167|2025|41</v>
      </c>
      <c r="C608" s="14">
        <v>1441</v>
      </c>
      <c r="D608" s="14">
        <v>1440011</v>
      </c>
      <c r="E608" s="14">
        <v>167</v>
      </c>
      <c r="F608" s="14">
        <v>2025</v>
      </c>
      <c r="G608" s="14">
        <v>5457677000410</v>
      </c>
      <c r="H608" s="15" t="s">
        <v>643</v>
      </c>
      <c r="I608" s="14">
        <v>3962</v>
      </c>
      <c r="J608" s="14" t="s">
        <v>485</v>
      </c>
      <c r="K608" s="16">
        <v>46035</v>
      </c>
      <c r="L608" s="14">
        <v>41</v>
      </c>
      <c r="M608" s="34">
        <f t="shared" si="29"/>
        <v>8958.2099999999991</v>
      </c>
      <c r="N608" s="17">
        <v>8446.32</v>
      </c>
      <c r="O608" s="17">
        <v>511.89</v>
      </c>
      <c r="P608" s="3">
        <v>0</v>
      </c>
    </row>
    <row r="609" spans="1:16" ht="24.95" hidden="1" customHeight="1">
      <c r="A609" s="21" t="str">
        <f t="shared" si="27"/>
        <v>1441|1440011|167|2025|5457677000410|3962|198041,87</v>
      </c>
      <c r="B609" s="21" t="str">
        <f t="shared" si="28"/>
        <v>1441|1440011|167|2025|110</v>
      </c>
      <c r="C609" s="14">
        <v>1441</v>
      </c>
      <c r="D609" s="14">
        <v>1440011</v>
      </c>
      <c r="E609" s="14">
        <v>167</v>
      </c>
      <c r="F609" s="14">
        <v>2025</v>
      </c>
      <c r="G609" s="14">
        <v>5457677000410</v>
      </c>
      <c r="H609" s="15" t="s">
        <v>643</v>
      </c>
      <c r="I609" s="14">
        <v>3962</v>
      </c>
      <c r="J609" s="14" t="s">
        <v>485</v>
      </c>
      <c r="K609" s="16">
        <v>46036</v>
      </c>
      <c r="L609" s="14">
        <v>110</v>
      </c>
      <c r="M609" s="34">
        <f t="shared" si="29"/>
        <v>198041.87000000002</v>
      </c>
      <c r="N609" s="17">
        <v>186929.39</v>
      </c>
      <c r="O609" s="17">
        <v>11112.48</v>
      </c>
      <c r="P609" s="3">
        <v>0</v>
      </c>
    </row>
    <row r="610" spans="1:16" ht="24.95" hidden="1" customHeight="1">
      <c r="A610" s="21" t="str">
        <f t="shared" si="27"/>
        <v>1441|1440011|169|2025|18229133000108|3920|4950,22</v>
      </c>
      <c r="B610" s="21" t="str">
        <f t="shared" si="28"/>
        <v>1441|1440011|169|2025|262</v>
      </c>
      <c r="C610" s="14">
        <v>1441</v>
      </c>
      <c r="D610" s="14">
        <v>1440011</v>
      </c>
      <c r="E610" s="14">
        <v>169</v>
      </c>
      <c r="F610" s="14">
        <v>2025</v>
      </c>
      <c r="G610" s="14">
        <v>18229133000108</v>
      </c>
      <c r="H610" s="15" t="s">
        <v>185</v>
      </c>
      <c r="I610" s="14">
        <v>3920</v>
      </c>
      <c r="J610" s="14" t="s">
        <v>485</v>
      </c>
      <c r="K610" s="16">
        <v>46041</v>
      </c>
      <c r="L610" s="14">
        <v>262</v>
      </c>
      <c r="M610" s="34">
        <f t="shared" si="29"/>
        <v>4950.2199999999993</v>
      </c>
      <c r="N610" s="17">
        <v>4712.6099999999997</v>
      </c>
      <c r="O610" s="17">
        <v>237.61</v>
      </c>
      <c r="P610" s="3">
        <v>0</v>
      </c>
    </row>
    <row r="611" spans="1:16" ht="24.95" hidden="1" customHeight="1">
      <c r="A611" s="21" t="str">
        <f t="shared" si="27"/>
        <v>1441|1440011|170|2025|37454422000147|3920|6934,9</v>
      </c>
      <c r="B611" s="21" t="str">
        <f t="shared" si="28"/>
        <v>1441|1440011|170|2025|393</v>
      </c>
      <c r="C611" s="14">
        <v>1441</v>
      </c>
      <c r="D611" s="14">
        <v>1440011</v>
      </c>
      <c r="E611" s="14">
        <v>170</v>
      </c>
      <c r="F611" s="14">
        <v>2025</v>
      </c>
      <c r="G611" s="14">
        <v>37454422000147</v>
      </c>
      <c r="H611" s="15" t="s">
        <v>336</v>
      </c>
      <c r="I611" s="14">
        <v>3920</v>
      </c>
      <c r="J611" s="14" t="s">
        <v>485</v>
      </c>
      <c r="K611" s="16">
        <v>46044</v>
      </c>
      <c r="L611" s="14">
        <v>393</v>
      </c>
      <c r="M611" s="34">
        <f t="shared" si="29"/>
        <v>6934.9</v>
      </c>
      <c r="N611" s="17">
        <v>6158.78</v>
      </c>
      <c r="O611" s="17">
        <v>776.12</v>
      </c>
      <c r="P611" s="3">
        <v>0</v>
      </c>
    </row>
    <row r="612" spans="1:16" ht="24.95" hidden="1" customHeight="1">
      <c r="A612" s="21" t="str">
        <f t="shared" si="27"/>
        <v>1441|1440011|171|2025|87883807000106|3910|326,4</v>
      </c>
      <c r="B612" s="21" t="str">
        <f t="shared" si="28"/>
        <v>1441|1440011|171|2025|312</v>
      </c>
      <c r="C612" s="14">
        <v>1441</v>
      </c>
      <c r="D612" s="14">
        <v>1440011</v>
      </c>
      <c r="E612" s="14">
        <v>171</v>
      </c>
      <c r="F612" s="14">
        <v>2025</v>
      </c>
      <c r="G612" s="14">
        <v>87883807000106</v>
      </c>
      <c r="H612" s="15" t="s">
        <v>365</v>
      </c>
      <c r="I612" s="14">
        <v>3910</v>
      </c>
      <c r="J612" s="14" t="s">
        <v>485</v>
      </c>
      <c r="K612" s="16">
        <v>46042</v>
      </c>
      <c r="L612" s="14">
        <v>312</v>
      </c>
      <c r="M612" s="34">
        <f t="shared" si="29"/>
        <v>326.39999999999998</v>
      </c>
      <c r="N612" s="17">
        <v>318.58</v>
      </c>
      <c r="O612" s="17">
        <v>7.82</v>
      </c>
      <c r="P612" s="3">
        <v>0</v>
      </c>
    </row>
    <row r="613" spans="1:16" ht="24.95" hidden="1" customHeight="1">
      <c r="A613" s="21" t="str">
        <f t="shared" si="27"/>
        <v>1441|1440011|172|2025|18124040000100|3920|10455,78</v>
      </c>
      <c r="B613" s="21" t="str">
        <f t="shared" si="28"/>
        <v>1441|1440011|172|2025|291</v>
      </c>
      <c r="C613" s="14">
        <v>1441</v>
      </c>
      <c r="D613" s="14">
        <v>1440011</v>
      </c>
      <c r="E613" s="14">
        <v>172</v>
      </c>
      <c r="F613" s="14">
        <v>2025</v>
      </c>
      <c r="G613" s="14">
        <v>18124040000100</v>
      </c>
      <c r="H613" s="15" t="s">
        <v>338</v>
      </c>
      <c r="I613" s="14">
        <v>3920</v>
      </c>
      <c r="J613" s="14" t="s">
        <v>485</v>
      </c>
      <c r="K613" s="16">
        <v>46042</v>
      </c>
      <c r="L613" s="14">
        <v>291</v>
      </c>
      <c r="M613" s="34">
        <f t="shared" si="29"/>
        <v>10455.779999999999</v>
      </c>
      <c r="N613" s="17">
        <v>9953.9</v>
      </c>
      <c r="O613" s="17">
        <v>501.88</v>
      </c>
      <c r="P613" s="3">
        <v>0</v>
      </c>
    </row>
    <row r="614" spans="1:16" ht="24.95" hidden="1" customHeight="1">
      <c r="A614" s="21" t="str">
        <f t="shared" si="27"/>
        <v>1441|1440011|172|2026|8458633000150|3921|500</v>
      </c>
      <c r="B614" s="21" t="str">
        <f t="shared" si="28"/>
        <v>1441|1440011|172|2026|608</v>
      </c>
      <c r="C614" s="14">
        <v>1441</v>
      </c>
      <c r="D614" s="14">
        <v>1440011</v>
      </c>
      <c r="E614" s="14">
        <v>172</v>
      </c>
      <c r="F614" s="14">
        <v>2026</v>
      </c>
      <c r="G614" s="14">
        <v>8458633000150</v>
      </c>
      <c r="H614" s="15" t="s">
        <v>86</v>
      </c>
      <c r="I614" s="14">
        <v>3921</v>
      </c>
      <c r="J614" s="14" t="s">
        <v>485</v>
      </c>
      <c r="K614" s="16">
        <v>46058</v>
      </c>
      <c r="L614" s="14">
        <v>608</v>
      </c>
      <c r="M614" s="34">
        <f t="shared" si="29"/>
        <v>500</v>
      </c>
      <c r="N614" s="17">
        <v>500</v>
      </c>
      <c r="O614" s="17">
        <v>0</v>
      </c>
      <c r="P614" s="3">
        <v>0</v>
      </c>
    </row>
    <row r="615" spans="1:16" ht="24.95" hidden="1" customHeight="1">
      <c r="A615" s="21" t="str">
        <f t="shared" si="27"/>
        <v>1441|1440011|173|2026|6981180000116|3926|0</v>
      </c>
      <c r="B615" s="21" t="str">
        <f t="shared" si="28"/>
        <v>1441|1440011|173|2026|189</v>
      </c>
      <c r="C615" s="14">
        <v>1441</v>
      </c>
      <c r="D615" s="14">
        <v>1440011</v>
      </c>
      <c r="E615" s="14">
        <v>173</v>
      </c>
      <c r="F615" s="14">
        <v>2026</v>
      </c>
      <c r="G615" s="14">
        <v>6981180000116</v>
      </c>
      <c r="H615" s="15" t="s">
        <v>644</v>
      </c>
      <c r="I615" s="14">
        <v>3926</v>
      </c>
      <c r="J615" s="14" t="s">
        <v>485</v>
      </c>
      <c r="K615" s="16">
        <v>46051</v>
      </c>
      <c r="L615" s="14">
        <v>189</v>
      </c>
      <c r="M615" s="34">
        <f t="shared" si="29"/>
        <v>29.54</v>
      </c>
      <c r="N615" s="17">
        <v>29.54</v>
      </c>
      <c r="O615" s="17">
        <v>0</v>
      </c>
      <c r="P615" s="3">
        <v>29.54</v>
      </c>
    </row>
    <row r="616" spans="1:16" ht="24.95" hidden="1" customHeight="1">
      <c r="A616" s="21" t="str">
        <f t="shared" si="27"/>
        <v>1441|1440011|175|2025|7353227000160|3920|400553,49</v>
      </c>
      <c r="B616" s="21" t="str">
        <f t="shared" si="28"/>
        <v>1441|1440011|175|2025|265</v>
      </c>
      <c r="C616" s="14">
        <v>1441</v>
      </c>
      <c r="D616" s="14">
        <v>1440011</v>
      </c>
      <c r="E616" s="14">
        <v>175</v>
      </c>
      <c r="F616" s="14">
        <v>2025</v>
      </c>
      <c r="G616" s="14">
        <v>7353227000160</v>
      </c>
      <c r="H616" s="15" t="s">
        <v>187</v>
      </c>
      <c r="I616" s="14">
        <v>3920</v>
      </c>
      <c r="J616" s="14" t="s">
        <v>485</v>
      </c>
      <c r="K616" s="16">
        <v>46041</v>
      </c>
      <c r="L616" s="14">
        <v>265</v>
      </c>
      <c r="M616" s="34">
        <f t="shared" si="29"/>
        <v>400553.49</v>
      </c>
      <c r="N616" s="17">
        <v>381326.92</v>
      </c>
      <c r="O616" s="17">
        <v>19226.57</v>
      </c>
      <c r="P616" s="3">
        <v>0</v>
      </c>
    </row>
    <row r="617" spans="1:16" ht="24.95" hidden="1" customHeight="1">
      <c r="A617" s="21" t="str">
        <f t="shared" si="27"/>
        <v>1441|1440011|176|2025|8229035000109|3920|185825,65</v>
      </c>
      <c r="B617" s="21" t="str">
        <f t="shared" si="28"/>
        <v>1441|1440011|176|2025|266</v>
      </c>
      <c r="C617" s="14">
        <v>1441</v>
      </c>
      <c r="D617" s="14">
        <v>1440011</v>
      </c>
      <c r="E617" s="14">
        <v>176</v>
      </c>
      <c r="F617" s="14">
        <v>2025</v>
      </c>
      <c r="G617" s="14">
        <v>8229035000109</v>
      </c>
      <c r="H617" s="15" t="s">
        <v>189</v>
      </c>
      <c r="I617" s="14">
        <v>3920</v>
      </c>
      <c r="J617" s="14" t="s">
        <v>485</v>
      </c>
      <c r="K617" s="16">
        <v>46041</v>
      </c>
      <c r="L617" s="14">
        <v>266</v>
      </c>
      <c r="M617" s="34">
        <f t="shared" si="29"/>
        <v>185825.65</v>
      </c>
      <c r="N617" s="17">
        <v>176906.02</v>
      </c>
      <c r="O617" s="17">
        <v>8919.6299999999992</v>
      </c>
      <c r="P617" s="3">
        <v>0</v>
      </c>
    </row>
    <row r="618" spans="1:16" ht="24.95" hidden="1" customHeight="1">
      <c r="A618" s="21" t="str">
        <f t="shared" si="27"/>
        <v>1441|1440011|176|2026|18839001000190|3961|610,48</v>
      </c>
      <c r="B618" s="21" t="str">
        <f t="shared" si="28"/>
        <v>1441|1440011|176|2026|612</v>
      </c>
      <c r="C618" s="14">
        <v>1441</v>
      </c>
      <c r="D618" s="14">
        <v>1440011</v>
      </c>
      <c r="E618" s="14">
        <v>176</v>
      </c>
      <c r="F618" s="14">
        <v>2026</v>
      </c>
      <c r="G618" s="14">
        <v>18839001000190</v>
      </c>
      <c r="H618" s="15" t="s">
        <v>75</v>
      </c>
      <c r="I618" s="14">
        <v>3961</v>
      </c>
      <c r="J618" s="14" t="s">
        <v>485</v>
      </c>
      <c r="K618" s="16">
        <v>46058</v>
      </c>
      <c r="L618" s="14">
        <v>612</v>
      </c>
      <c r="M618" s="34">
        <f t="shared" si="29"/>
        <v>610.48</v>
      </c>
      <c r="N618" s="17">
        <v>610.48</v>
      </c>
      <c r="O618" s="17">
        <v>0</v>
      </c>
      <c r="P618" s="3">
        <v>0</v>
      </c>
    </row>
    <row r="619" spans="1:16" ht="24.95" hidden="1" customHeight="1">
      <c r="A619" s="21" t="str">
        <f t="shared" si="27"/>
        <v>1441|1440011|177|2025|7329219000188|3920|21000</v>
      </c>
      <c r="B619" s="21" t="str">
        <f t="shared" si="28"/>
        <v>1441|1440011|177|2025|281</v>
      </c>
      <c r="C619" s="14">
        <v>1441</v>
      </c>
      <c r="D619" s="14">
        <v>1440011</v>
      </c>
      <c r="E619" s="14">
        <v>177</v>
      </c>
      <c r="F619" s="14">
        <v>2025</v>
      </c>
      <c r="G619" s="14">
        <v>7329219000188</v>
      </c>
      <c r="H619" s="15" t="s">
        <v>340</v>
      </c>
      <c r="I619" s="14">
        <v>3920</v>
      </c>
      <c r="J619" s="14" t="s">
        <v>485</v>
      </c>
      <c r="K619" s="16">
        <v>46041</v>
      </c>
      <c r="L619" s="14">
        <v>281</v>
      </c>
      <c r="M619" s="34">
        <f t="shared" si="29"/>
        <v>21000</v>
      </c>
      <c r="N619" s="17">
        <v>19992</v>
      </c>
      <c r="O619" s="17">
        <v>1008</v>
      </c>
      <c r="P619" s="3">
        <v>0</v>
      </c>
    </row>
    <row r="620" spans="1:16" ht="24.95" hidden="1" customHeight="1">
      <c r="A620" s="21" t="str">
        <f t="shared" si="27"/>
        <v>1441|1440011|178|2025|34028316001509|3915|30874,82</v>
      </c>
      <c r="B620" s="21" t="str">
        <f t="shared" si="28"/>
        <v>1441|1440011|178|2025|41</v>
      </c>
      <c r="C620" s="14">
        <v>1441</v>
      </c>
      <c r="D620" s="14">
        <v>1440011</v>
      </c>
      <c r="E620" s="14">
        <v>178</v>
      </c>
      <c r="F620" s="14">
        <v>2025</v>
      </c>
      <c r="G620" s="14">
        <v>34028316001509</v>
      </c>
      <c r="H620" s="15" t="s">
        <v>72</v>
      </c>
      <c r="I620" s="14">
        <v>3915</v>
      </c>
      <c r="J620" s="14" t="s">
        <v>485</v>
      </c>
      <c r="K620" s="16">
        <v>46050</v>
      </c>
      <c r="L620" s="14">
        <v>41</v>
      </c>
      <c r="M620" s="34">
        <f t="shared" si="29"/>
        <v>30874.82</v>
      </c>
      <c r="N620" s="17">
        <v>30874.82</v>
      </c>
      <c r="O620" s="17">
        <v>0</v>
      </c>
      <c r="P620" s="3">
        <v>0</v>
      </c>
    </row>
    <row r="621" spans="1:16" ht="24.95" hidden="1" customHeight="1">
      <c r="A621" s="21" t="str">
        <f t="shared" si="27"/>
        <v>1441|1440011|178|2025|34028316001509|3915|24,18</v>
      </c>
      <c r="B621" s="21" t="str">
        <f t="shared" si="28"/>
        <v>1441|1440011|178|2025|42</v>
      </c>
      <c r="C621" s="14">
        <v>1441</v>
      </c>
      <c r="D621" s="14">
        <v>1440011</v>
      </c>
      <c r="E621" s="14">
        <v>178</v>
      </c>
      <c r="F621" s="14">
        <v>2025</v>
      </c>
      <c r="G621" s="14">
        <v>34028316001509</v>
      </c>
      <c r="H621" s="15" t="s">
        <v>72</v>
      </c>
      <c r="I621" s="14">
        <v>3915</v>
      </c>
      <c r="J621" s="14" t="s">
        <v>485</v>
      </c>
      <c r="K621" s="16">
        <v>46050</v>
      </c>
      <c r="L621" s="14">
        <v>42</v>
      </c>
      <c r="M621" s="34">
        <f t="shared" si="29"/>
        <v>24.18</v>
      </c>
      <c r="N621" s="17">
        <v>24.18</v>
      </c>
      <c r="O621" s="17">
        <v>0</v>
      </c>
      <c r="P621" s="3">
        <v>0</v>
      </c>
    </row>
    <row r="622" spans="1:16" ht="24.95" hidden="1" customHeight="1">
      <c r="A622" s="21" t="str">
        <f t="shared" si="27"/>
        <v>1441|1440011|178|2026|17328595000101|3917|45777,7</v>
      </c>
      <c r="B622" s="21" t="str">
        <f t="shared" si="28"/>
        <v>1441|1440011|178|2026|602</v>
      </c>
      <c r="C622" s="14">
        <v>1441</v>
      </c>
      <c r="D622" s="14">
        <v>1440011</v>
      </c>
      <c r="E622" s="14">
        <v>178</v>
      </c>
      <c r="F622" s="14">
        <v>2026</v>
      </c>
      <c r="G622" s="14">
        <v>17328595000101</v>
      </c>
      <c r="H622" s="15" t="s">
        <v>405</v>
      </c>
      <c r="I622" s="14">
        <v>3917</v>
      </c>
      <c r="J622" s="14" t="s">
        <v>485</v>
      </c>
      <c r="K622" s="16">
        <v>46058</v>
      </c>
      <c r="L622" s="14">
        <v>602</v>
      </c>
      <c r="M622" s="34">
        <f t="shared" si="29"/>
        <v>45777.700000000004</v>
      </c>
      <c r="N622" s="17">
        <v>43580.37</v>
      </c>
      <c r="O622" s="17">
        <v>2197.33</v>
      </c>
      <c r="P622" s="3">
        <v>0</v>
      </c>
    </row>
    <row r="623" spans="1:16" ht="24.95" hidden="1" customHeight="1">
      <c r="A623" s="21" t="str">
        <f t="shared" si="27"/>
        <v>1441|1440011|179|2025|5340639000130|3987|14461,66</v>
      </c>
      <c r="B623" s="21" t="str">
        <f t="shared" si="28"/>
        <v>1441|1440011|179|2025|364</v>
      </c>
      <c r="C623" s="14">
        <v>1441</v>
      </c>
      <c r="D623" s="14">
        <v>1440011</v>
      </c>
      <c r="E623" s="14">
        <v>179</v>
      </c>
      <c r="F623" s="14">
        <v>2025</v>
      </c>
      <c r="G623" s="14">
        <v>5340639000130</v>
      </c>
      <c r="H623" s="15" t="s">
        <v>384</v>
      </c>
      <c r="I623" s="14">
        <v>3987</v>
      </c>
      <c r="J623" s="14" t="s">
        <v>485</v>
      </c>
      <c r="K623" s="16">
        <v>46044</v>
      </c>
      <c r="L623" s="14">
        <v>364</v>
      </c>
      <c r="M623" s="34">
        <f t="shared" si="29"/>
        <v>14461.66</v>
      </c>
      <c r="N623" s="17">
        <v>14426.22</v>
      </c>
      <c r="O623" s="17">
        <v>35.44</v>
      </c>
      <c r="P623" s="3">
        <v>0</v>
      </c>
    </row>
    <row r="624" spans="1:16" ht="24.95" hidden="1" customHeight="1">
      <c r="A624" s="21" t="str">
        <f t="shared" si="27"/>
        <v>1441|1440011|180|2025|29412494000101|3920|6315,59</v>
      </c>
      <c r="B624" s="21" t="str">
        <f t="shared" si="28"/>
        <v>1441|1440011|180|2025|263</v>
      </c>
      <c r="C624" s="14">
        <v>1441</v>
      </c>
      <c r="D624" s="14">
        <v>1440011</v>
      </c>
      <c r="E624" s="14">
        <v>180</v>
      </c>
      <c r="F624" s="14">
        <v>2025</v>
      </c>
      <c r="G624" s="14">
        <v>29412494000101</v>
      </c>
      <c r="H624" s="15" t="s">
        <v>191</v>
      </c>
      <c r="I624" s="14">
        <v>3920</v>
      </c>
      <c r="J624" s="14" t="s">
        <v>485</v>
      </c>
      <c r="K624" s="16">
        <v>46041</v>
      </c>
      <c r="L624" s="14">
        <v>263</v>
      </c>
      <c r="M624" s="34">
        <f t="shared" si="29"/>
        <v>6315.5899999999992</v>
      </c>
      <c r="N624" s="17">
        <v>6012.44</v>
      </c>
      <c r="O624" s="17">
        <v>303.14999999999998</v>
      </c>
      <c r="P624" s="3">
        <v>0</v>
      </c>
    </row>
    <row r="625" spans="1:16" ht="24.95" hidden="1" customHeight="1">
      <c r="A625" s="21" t="str">
        <f t="shared" si="27"/>
        <v>1441|1440011|180|2026|7346478000117|3921|37555,49</v>
      </c>
      <c r="B625" s="21" t="str">
        <f t="shared" si="28"/>
        <v>1441|1440011|180|2026|682</v>
      </c>
      <c r="C625" s="14">
        <v>1441</v>
      </c>
      <c r="D625" s="14">
        <v>1440011</v>
      </c>
      <c r="E625" s="14">
        <v>180</v>
      </c>
      <c r="F625" s="14">
        <v>2026</v>
      </c>
      <c r="G625" s="14">
        <v>7346478000117</v>
      </c>
      <c r="H625" s="15" t="s">
        <v>78</v>
      </c>
      <c r="I625" s="14">
        <v>3921</v>
      </c>
      <c r="J625" s="14" t="s">
        <v>485</v>
      </c>
      <c r="K625" s="16">
        <v>46062</v>
      </c>
      <c r="L625" s="14">
        <v>682</v>
      </c>
      <c r="M625" s="34">
        <f t="shared" si="29"/>
        <v>37555.490000000005</v>
      </c>
      <c r="N625" s="17">
        <v>35752.83</v>
      </c>
      <c r="O625" s="17">
        <v>1802.66</v>
      </c>
      <c r="P625" s="3">
        <v>0</v>
      </c>
    </row>
    <row r="626" spans="1:16" ht="24.95" hidden="1" customHeight="1">
      <c r="A626" s="21" t="str">
        <f t="shared" si="27"/>
        <v>1441|1440011|181|2025|12751850000100|3962|187341,25</v>
      </c>
      <c r="B626" s="21" t="str">
        <f t="shared" si="28"/>
        <v>1441|1440011|181|2025|399</v>
      </c>
      <c r="C626" s="14">
        <v>1441</v>
      </c>
      <c r="D626" s="14">
        <v>1440011</v>
      </c>
      <c r="E626" s="14">
        <v>181</v>
      </c>
      <c r="F626" s="14">
        <v>2025</v>
      </c>
      <c r="G626" s="14">
        <v>12751850000100</v>
      </c>
      <c r="H626" s="15" t="s">
        <v>645</v>
      </c>
      <c r="I626" s="14">
        <v>3962</v>
      </c>
      <c r="J626" s="14" t="s">
        <v>485</v>
      </c>
      <c r="K626" s="16">
        <v>46045</v>
      </c>
      <c r="L626" s="14">
        <v>399</v>
      </c>
      <c r="M626" s="34">
        <f t="shared" si="29"/>
        <v>187341.25</v>
      </c>
      <c r="N626" s="17">
        <v>176636.04</v>
      </c>
      <c r="O626" s="17">
        <v>10705.21</v>
      </c>
      <c r="P626" s="3">
        <v>0</v>
      </c>
    </row>
    <row r="627" spans="1:16" ht="24.95" hidden="1" customHeight="1">
      <c r="A627" s="21" t="str">
        <f t="shared" si="27"/>
        <v>1441|1440011|185|2025|405867000127|3999|7396,89</v>
      </c>
      <c r="B627" s="21" t="str">
        <f t="shared" si="28"/>
        <v>1441|1440011|185|2025|408</v>
      </c>
      <c r="C627" s="14">
        <v>1441</v>
      </c>
      <c r="D627" s="14">
        <v>1440011</v>
      </c>
      <c r="E627" s="14">
        <v>185</v>
      </c>
      <c r="F627" s="14">
        <v>2025</v>
      </c>
      <c r="G627" s="14">
        <v>405867000127</v>
      </c>
      <c r="H627" s="15" t="s">
        <v>399</v>
      </c>
      <c r="I627" s="14">
        <v>3999</v>
      </c>
      <c r="J627" s="14" t="s">
        <v>485</v>
      </c>
      <c r="K627" s="16">
        <v>46048</v>
      </c>
      <c r="L627" s="14">
        <v>408</v>
      </c>
      <c r="M627" s="34">
        <f t="shared" si="29"/>
        <v>7396.8899999999994</v>
      </c>
      <c r="N627" s="17">
        <v>7023.15</v>
      </c>
      <c r="O627" s="17">
        <v>373.74</v>
      </c>
      <c r="P627" s="3">
        <v>0</v>
      </c>
    </row>
    <row r="628" spans="1:16" ht="24.95" hidden="1" customHeight="1">
      <c r="A628" s="21" t="str">
        <f t="shared" si="27"/>
        <v>1441|1440011|186|2025|38133478000162|3920|11434,85</v>
      </c>
      <c r="B628" s="21" t="str">
        <f t="shared" si="28"/>
        <v>1441|1440011|186|2025|264</v>
      </c>
      <c r="C628" s="14">
        <v>1441</v>
      </c>
      <c r="D628" s="14">
        <v>1440011</v>
      </c>
      <c r="E628" s="14">
        <v>186</v>
      </c>
      <c r="F628" s="14">
        <v>2025</v>
      </c>
      <c r="G628" s="14">
        <v>38133478000162</v>
      </c>
      <c r="H628" s="15" t="s">
        <v>193</v>
      </c>
      <c r="I628" s="14">
        <v>3920</v>
      </c>
      <c r="J628" s="14" t="s">
        <v>485</v>
      </c>
      <c r="K628" s="16">
        <v>46041</v>
      </c>
      <c r="L628" s="14">
        <v>264</v>
      </c>
      <c r="M628" s="34">
        <f t="shared" si="29"/>
        <v>11434.85</v>
      </c>
      <c r="N628" s="17">
        <v>10885.98</v>
      </c>
      <c r="O628" s="17">
        <v>548.87</v>
      </c>
      <c r="P628" s="3">
        <v>0</v>
      </c>
    </row>
    <row r="629" spans="1:16" ht="24.95" hidden="1" customHeight="1">
      <c r="A629" s="21" t="str">
        <f t="shared" si="27"/>
        <v>1441|1440011|189|2025|16636540000104|4003|2473,85</v>
      </c>
      <c r="B629" s="21" t="str">
        <f t="shared" si="28"/>
        <v>1441|1440011|189|2025|151</v>
      </c>
      <c r="C629" s="14">
        <v>1441</v>
      </c>
      <c r="D629" s="14">
        <v>1440011</v>
      </c>
      <c r="E629" s="14">
        <v>189</v>
      </c>
      <c r="F629" s="14">
        <v>2025</v>
      </c>
      <c r="G629" s="14">
        <v>16636540000104</v>
      </c>
      <c r="H629" s="15" t="s">
        <v>195</v>
      </c>
      <c r="I629" s="14">
        <v>4003</v>
      </c>
      <c r="J629" s="14" t="s">
        <v>646</v>
      </c>
      <c r="K629" s="16">
        <v>46036</v>
      </c>
      <c r="L629" s="14">
        <v>151</v>
      </c>
      <c r="M629" s="34">
        <f t="shared" si="29"/>
        <v>2473.85</v>
      </c>
      <c r="N629" s="17">
        <v>2473.85</v>
      </c>
      <c r="O629" s="17">
        <v>0</v>
      </c>
      <c r="P629" s="3">
        <v>0</v>
      </c>
    </row>
    <row r="630" spans="1:16" ht="24.95" hidden="1" customHeight="1">
      <c r="A630" s="21" t="str">
        <f t="shared" si="27"/>
        <v>1441|1440011|189|2025|16636540000104|4003|2478,05</v>
      </c>
      <c r="B630" s="21" t="str">
        <f t="shared" si="28"/>
        <v>1441|1440011|189|2025|471</v>
      </c>
      <c r="C630" s="14">
        <v>1441</v>
      </c>
      <c r="D630" s="14">
        <v>1440011</v>
      </c>
      <c r="E630" s="14">
        <v>189</v>
      </c>
      <c r="F630" s="14">
        <v>2025</v>
      </c>
      <c r="G630" s="14">
        <v>16636540000104</v>
      </c>
      <c r="H630" s="15" t="s">
        <v>195</v>
      </c>
      <c r="I630" s="14">
        <v>4003</v>
      </c>
      <c r="J630" s="14" t="s">
        <v>646</v>
      </c>
      <c r="K630" s="16">
        <v>46050</v>
      </c>
      <c r="L630" s="14">
        <v>471</v>
      </c>
      <c r="M630" s="34">
        <f t="shared" si="29"/>
        <v>2478.0500000000002</v>
      </c>
      <c r="N630" s="17">
        <v>2478.0500000000002</v>
      </c>
      <c r="O630" s="17">
        <v>0</v>
      </c>
      <c r="P630" s="3">
        <v>0</v>
      </c>
    </row>
    <row r="631" spans="1:16" ht="24.95" hidden="1" customHeight="1">
      <c r="A631" s="21" t="str">
        <f t="shared" si="27"/>
        <v>1441|1440011|190|2025|33683111000107|4002|38298,49</v>
      </c>
      <c r="B631" s="21" t="str">
        <f t="shared" si="28"/>
        <v>1441|1440011|190|2025|61</v>
      </c>
      <c r="C631" s="14">
        <v>1441</v>
      </c>
      <c r="D631" s="14">
        <v>1440011</v>
      </c>
      <c r="E631" s="14">
        <v>190</v>
      </c>
      <c r="F631" s="14">
        <v>2025</v>
      </c>
      <c r="G631" s="14">
        <v>33683111000107</v>
      </c>
      <c r="H631" s="15" t="s">
        <v>81</v>
      </c>
      <c r="I631" s="14">
        <v>4002</v>
      </c>
      <c r="J631" s="14" t="s">
        <v>646</v>
      </c>
      <c r="K631" s="16">
        <v>46035</v>
      </c>
      <c r="L631" s="14">
        <v>61</v>
      </c>
      <c r="M631" s="34">
        <f t="shared" si="29"/>
        <v>38298.490000000005</v>
      </c>
      <c r="N631" s="17">
        <v>36460.160000000003</v>
      </c>
      <c r="O631" s="17">
        <v>1838.33</v>
      </c>
      <c r="P631" s="3">
        <v>0</v>
      </c>
    </row>
    <row r="632" spans="1:16" ht="24.95" hidden="1" customHeight="1">
      <c r="A632" s="21" t="str">
        <f t="shared" si="27"/>
        <v>1441|1440011|191|2026|5487631000109|9329|195,69</v>
      </c>
      <c r="B632" s="21" t="str">
        <f t="shared" si="28"/>
        <v>1441|1440011|191|2026|603</v>
      </c>
      <c r="C632" s="14">
        <v>1441</v>
      </c>
      <c r="D632" s="14">
        <v>1440011</v>
      </c>
      <c r="E632" s="14">
        <v>191</v>
      </c>
      <c r="F632" s="14">
        <v>2026</v>
      </c>
      <c r="G632" s="14">
        <v>5487631000109</v>
      </c>
      <c r="H632" s="15" t="s">
        <v>459</v>
      </c>
      <c r="I632" s="14">
        <v>9329</v>
      </c>
      <c r="J632" s="14" t="s">
        <v>647</v>
      </c>
      <c r="K632" s="16">
        <v>46058</v>
      </c>
      <c r="L632" s="14">
        <v>603</v>
      </c>
      <c r="M632" s="34">
        <f t="shared" si="29"/>
        <v>195.69</v>
      </c>
      <c r="N632" s="17">
        <v>195.69</v>
      </c>
      <c r="O632" s="17">
        <v>0</v>
      </c>
      <c r="P632" s="3">
        <v>0</v>
      </c>
    </row>
    <row r="633" spans="1:16" ht="24.95" hidden="1" customHeight="1">
      <c r="A633" s="21" t="str">
        <f t="shared" si="27"/>
        <v>1441|1440011|191|2026|5487631000109|9329|195,39</v>
      </c>
      <c r="B633" s="21" t="str">
        <f t="shared" si="28"/>
        <v>1441|1440011|191|2026|604</v>
      </c>
      <c r="C633" s="14">
        <v>1441</v>
      </c>
      <c r="D633" s="14">
        <v>1440011</v>
      </c>
      <c r="E633" s="14">
        <v>191</v>
      </c>
      <c r="F633" s="14">
        <v>2026</v>
      </c>
      <c r="G633" s="14">
        <v>5487631000109</v>
      </c>
      <c r="H633" s="15" t="s">
        <v>459</v>
      </c>
      <c r="I633" s="14">
        <v>9329</v>
      </c>
      <c r="J633" s="14" t="s">
        <v>647</v>
      </c>
      <c r="K633" s="16">
        <v>46058</v>
      </c>
      <c r="L633" s="14">
        <v>604</v>
      </c>
      <c r="M633" s="34">
        <f t="shared" si="29"/>
        <v>195.39</v>
      </c>
      <c r="N633" s="17">
        <v>195.39</v>
      </c>
      <c r="O633" s="17">
        <v>0</v>
      </c>
      <c r="P633" s="3">
        <v>0</v>
      </c>
    </row>
    <row r="634" spans="1:16" ht="24.95" hidden="1" customHeight="1">
      <c r="A634" s="21" t="str">
        <f t="shared" si="27"/>
        <v>1441|1440011|191|2026|5487631000109|9329|390,77</v>
      </c>
      <c r="B634" s="21" t="str">
        <f t="shared" si="28"/>
        <v>1441|1440011|191|2026|605</v>
      </c>
      <c r="C634" s="14">
        <v>1441</v>
      </c>
      <c r="D634" s="14">
        <v>1440011</v>
      </c>
      <c r="E634" s="14">
        <v>191</v>
      </c>
      <c r="F634" s="14">
        <v>2026</v>
      </c>
      <c r="G634" s="14">
        <v>5487631000109</v>
      </c>
      <c r="H634" s="15" t="s">
        <v>459</v>
      </c>
      <c r="I634" s="14">
        <v>9329</v>
      </c>
      <c r="J634" s="14" t="s">
        <v>647</v>
      </c>
      <c r="K634" s="16">
        <v>46058</v>
      </c>
      <c r="L634" s="14">
        <v>605</v>
      </c>
      <c r="M634" s="34">
        <f t="shared" si="29"/>
        <v>390.77</v>
      </c>
      <c r="N634" s="17">
        <v>390.77</v>
      </c>
      <c r="O634" s="17">
        <v>0</v>
      </c>
      <c r="P634" s="3">
        <v>0</v>
      </c>
    </row>
    <row r="635" spans="1:16" ht="24.95" hidden="1" customHeight="1">
      <c r="A635" s="21" t="str">
        <f t="shared" si="27"/>
        <v>1441|1440011|193|2025|26385765000180|3920|37870,77</v>
      </c>
      <c r="B635" s="21" t="str">
        <f t="shared" si="28"/>
        <v>1441|1440011|193|2025|267</v>
      </c>
      <c r="C635" s="14">
        <v>1441</v>
      </c>
      <c r="D635" s="14">
        <v>1440011</v>
      </c>
      <c r="E635" s="14">
        <v>193</v>
      </c>
      <c r="F635" s="14">
        <v>2025</v>
      </c>
      <c r="G635" s="14">
        <v>26385765000180</v>
      </c>
      <c r="H635" s="15" t="s">
        <v>198</v>
      </c>
      <c r="I635" s="14">
        <v>3920</v>
      </c>
      <c r="J635" s="14" t="s">
        <v>485</v>
      </c>
      <c r="K635" s="16">
        <v>46041</v>
      </c>
      <c r="L635" s="14">
        <v>267</v>
      </c>
      <c r="M635" s="34">
        <f t="shared" si="29"/>
        <v>37870.770000000004</v>
      </c>
      <c r="N635" s="17">
        <v>36052.97</v>
      </c>
      <c r="O635" s="17">
        <v>1817.8</v>
      </c>
      <c r="P635" s="3">
        <v>0</v>
      </c>
    </row>
    <row r="636" spans="1:16" ht="24.95" hidden="1" customHeight="1">
      <c r="A636" s="21" t="str">
        <f t="shared" si="27"/>
        <v>1441|1440011|194|2025|46019498000135|4002|3451,22</v>
      </c>
      <c r="B636" s="21" t="str">
        <f t="shared" si="28"/>
        <v>1441|1440011|194|2025|212</v>
      </c>
      <c r="C636" s="14">
        <v>1441</v>
      </c>
      <c r="D636" s="14">
        <v>1440011</v>
      </c>
      <c r="E636" s="14">
        <v>194</v>
      </c>
      <c r="F636" s="14">
        <v>2025</v>
      </c>
      <c r="G636" s="14">
        <v>46019498000135</v>
      </c>
      <c r="H636" s="15" t="s">
        <v>251</v>
      </c>
      <c r="I636" s="14">
        <v>4002</v>
      </c>
      <c r="J636" s="14" t="s">
        <v>646</v>
      </c>
      <c r="K636" s="16">
        <v>46038</v>
      </c>
      <c r="L636" s="14">
        <v>212</v>
      </c>
      <c r="M636" s="34">
        <f t="shared" si="29"/>
        <v>3451.22</v>
      </c>
      <c r="N636" s="17">
        <v>3285.56</v>
      </c>
      <c r="O636" s="17">
        <v>165.66</v>
      </c>
      <c r="P636" s="3">
        <v>0</v>
      </c>
    </row>
    <row r="637" spans="1:16" ht="24.95" hidden="1" customHeight="1">
      <c r="A637" s="21" t="str">
        <f t="shared" si="27"/>
        <v>1441|1440011|194|2025|46019498000135|4002|7,72</v>
      </c>
      <c r="B637" s="21" t="str">
        <f t="shared" si="28"/>
        <v>1441|1440011|194|2025|403</v>
      </c>
      <c r="C637" s="14">
        <v>1441</v>
      </c>
      <c r="D637" s="14">
        <v>1440011</v>
      </c>
      <c r="E637" s="14">
        <v>194</v>
      </c>
      <c r="F637" s="14">
        <v>2025</v>
      </c>
      <c r="G637" s="14">
        <v>46019498000135</v>
      </c>
      <c r="H637" s="15" t="s">
        <v>251</v>
      </c>
      <c r="I637" s="14">
        <v>4002</v>
      </c>
      <c r="J637" s="14" t="s">
        <v>646</v>
      </c>
      <c r="K637" s="16">
        <v>46048</v>
      </c>
      <c r="L637" s="14">
        <v>403</v>
      </c>
      <c r="M637" s="34">
        <f t="shared" si="29"/>
        <v>7.72</v>
      </c>
      <c r="N637" s="17">
        <v>0</v>
      </c>
      <c r="O637" s="17">
        <v>7.72</v>
      </c>
      <c r="P637" s="3">
        <v>0</v>
      </c>
    </row>
    <row r="638" spans="1:16" ht="24.95" hidden="1" customHeight="1">
      <c r="A638" s="21" t="str">
        <f t="shared" si="27"/>
        <v>1441|1440011|194|2025|46019498000135|4002|178,52</v>
      </c>
      <c r="B638" s="21" t="str">
        <f t="shared" si="28"/>
        <v>1441|1440011|194|2025|404</v>
      </c>
      <c r="C638" s="14">
        <v>1441</v>
      </c>
      <c r="D638" s="14">
        <v>1440011</v>
      </c>
      <c r="E638" s="14">
        <v>194</v>
      </c>
      <c r="F638" s="14">
        <v>2025</v>
      </c>
      <c r="G638" s="14">
        <v>46019498000135</v>
      </c>
      <c r="H638" s="15" t="s">
        <v>251</v>
      </c>
      <c r="I638" s="14">
        <v>4002</v>
      </c>
      <c r="J638" s="14" t="s">
        <v>646</v>
      </c>
      <c r="K638" s="16">
        <v>46048</v>
      </c>
      <c r="L638" s="14">
        <v>404</v>
      </c>
      <c r="M638" s="34">
        <f t="shared" si="29"/>
        <v>178.51999999999998</v>
      </c>
      <c r="N638" s="17">
        <v>169.95</v>
      </c>
      <c r="O638" s="17">
        <v>8.57</v>
      </c>
      <c r="P638" s="3">
        <v>0</v>
      </c>
    </row>
    <row r="639" spans="1:16" ht="24.95" hidden="1" customHeight="1">
      <c r="A639" s="21" t="str">
        <f t="shared" si="27"/>
        <v>1441|1440011|194|2025|46019498000135|4002|3610,3</v>
      </c>
      <c r="B639" s="21" t="str">
        <f t="shared" si="28"/>
        <v>1441|1440011|194|2025|405</v>
      </c>
      <c r="C639" s="14">
        <v>1441</v>
      </c>
      <c r="D639" s="14">
        <v>1440011</v>
      </c>
      <c r="E639" s="14">
        <v>194</v>
      </c>
      <c r="F639" s="14">
        <v>2025</v>
      </c>
      <c r="G639" s="14">
        <v>46019498000135</v>
      </c>
      <c r="H639" s="15" t="s">
        <v>251</v>
      </c>
      <c r="I639" s="14">
        <v>4002</v>
      </c>
      <c r="J639" s="14" t="s">
        <v>646</v>
      </c>
      <c r="K639" s="16">
        <v>46048</v>
      </c>
      <c r="L639" s="14">
        <v>405</v>
      </c>
      <c r="M639" s="34">
        <f t="shared" si="29"/>
        <v>3610.3</v>
      </c>
      <c r="N639" s="17">
        <v>3437.01</v>
      </c>
      <c r="O639" s="17">
        <v>173.29</v>
      </c>
      <c r="P639" s="3">
        <v>0</v>
      </c>
    </row>
    <row r="640" spans="1:16" ht="24.95" hidden="1" customHeight="1">
      <c r="A640" s="21" t="str">
        <f t="shared" si="27"/>
        <v>1441|1440011|194|2025|46019498000135|4002|7527,71</v>
      </c>
      <c r="B640" s="21" t="str">
        <f t="shared" si="28"/>
        <v>1441|1440011|194|2025|406</v>
      </c>
      <c r="C640" s="14">
        <v>1441</v>
      </c>
      <c r="D640" s="14">
        <v>1440011</v>
      </c>
      <c r="E640" s="14">
        <v>194</v>
      </c>
      <c r="F640" s="14">
        <v>2025</v>
      </c>
      <c r="G640" s="14">
        <v>46019498000135</v>
      </c>
      <c r="H640" s="15" t="s">
        <v>251</v>
      </c>
      <c r="I640" s="14">
        <v>4002</v>
      </c>
      <c r="J640" s="14" t="s">
        <v>646</v>
      </c>
      <c r="K640" s="16">
        <v>46048</v>
      </c>
      <c r="L640" s="14">
        <v>406</v>
      </c>
      <c r="M640" s="34">
        <f t="shared" si="29"/>
        <v>7527.71</v>
      </c>
      <c r="N640" s="17">
        <v>7166.38</v>
      </c>
      <c r="O640" s="17">
        <v>361.33</v>
      </c>
      <c r="P640" s="3">
        <v>0</v>
      </c>
    </row>
    <row r="641" spans="1:16" ht="24.95" hidden="1" customHeight="1">
      <c r="A641" s="21" t="str">
        <f t="shared" si="27"/>
        <v>1441|1440011|194|2025|46019498000135|4002|160,77</v>
      </c>
      <c r="B641" s="21" t="str">
        <f t="shared" si="28"/>
        <v>1441|1440011|194|2025|478</v>
      </c>
      <c r="C641" s="14">
        <v>1441</v>
      </c>
      <c r="D641" s="14">
        <v>1440011</v>
      </c>
      <c r="E641" s="14">
        <v>194</v>
      </c>
      <c r="F641" s="14">
        <v>2025</v>
      </c>
      <c r="G641" s="14">
        <v>46019498000135</v>
      </c>
      <c r="H641" s="15" t="s">
        <v>251</v>
      </c>
      <c r="I641" s="14">
        <v>4002</v>
      </c>
      <c r="J641" s="14" t="s">
        <v>646</v>
      </c>
      <c r="K641" s="16">
        <v>46051</v>
      </c>
      <c r="L641" s="14">
        <v>478</v>
      </c>
      <c r="M641" s="34">
        <f t="shared" si="29"/>
        <v>160.77000000000001</v>
      </c>
      <c r="N641" s="17">
        <v>153.05000000000001</v>
      </c>
      <c r="O641" s="17">
        <v>7.72</v>
      </c>
      <c r="P641" s="3">
        <v>0</v>
      </c>
    </row>
    <row r="642" spans="1:16" ht="24.95" hidden="1" customHeight="1">
      <c r="A642" s="21" t="str">
        <f t="shared" si="27"/>
        <v>1441|1440011|194|2025|46019498000135|4002|333,19</v>
      </c>
      <c r="B642" s="21" t="str">
        <f t="shared" si="28"/>
        <v>1441|1440011|194|2025|526</v>
      </c>
      <c r="C642" s="14">
        <v>1441</v>
      </c>
      <c r="D642" s="14">
        <v>1440011</v>
      </c>
      <c r="E642" s="14">
        <v>194</v>
      </c>
      <c r="F642" s="14">
        <v>2025</v>
      </c>
      <c r="G642" s="14">
        <v>46019498000135</v>
      </c>
      <c r="H642" s="15" t="s">
        <v>251</v>
      </c>
      <c r="I642" s="14">
        <v>4002</v>
      </c>
      <c r="J642" s="14" t="s">
        <v>646</v>
      </c>
      <c r="K642" s="16">
        <v>46055</v>
      </c>
      <c r="L642" s="14">
        <v>526</v>
      </c>
      <c r="M642" s="34">
        <f t="shared" si="29"/>
        <v>333.19</v>
      </c>
      <c r="N642" s="17">
        <v>333.19</v>
      </c>
      <c r="O642" s="17">
        <v>0</v>
      </c>
      <c r="P642" s="3">
        <v>0</v>
      </c>
    </row>
    <row r="643" spans="1:16" ht="24.95" hidden="1" customHeight="1">
      <c r="A643" s="21" t="str">
        <f t="shared" si="27"/>
        <v>1441|1440011|194|2025|46019498000135|4002|370,21</v>
      </c>
      <c r="B643" s="21" t="str">
        <f t="shared" si="28"/>
        <v>1441|1440011|194|2025|527</v>
      </c>
      <c r="C643" s="14">
        <v>1441</v>
      </c>
      <c r="D643" s="14">
        <v>1440011</v>
      </c>
      <c r="E643" s="14">
        <v>194</v>
      </c>
      <c r="F643" s="14">
        <v>2025</v>
      </c>
      <c r="G643" s="14">
        <v>46019498000135</v>
      </c>
      <c r="H643" s="15" t="s">
        <v>251</v>
      </c>
      <c r="I643" s="14">
        <v>4002</v>
      </c>
      <c r="J643" s="14" t="s">
        <v>646</v>
      </c>
      <c r="K643" s="16">
        <v>46055</v>
      </c>
      <c r="L643" s="14">
        <v>527</v>
      </c>
      <c r="M643" s="34">
        <f t="shared" si="29"/>
        <v>370.21</v>
      </c>
      <c r="N643" s="17">
        <v>336.45</v>
      </c>
      <c r="O643" s="17">
        <v>33.76</v>
      </c>
      <c r="P643" s="3">
        <v>0</v>
      </c>
    </row>
    <row r="644" spans="1:16" ht="24.95" hidden="1" customHeight="1">
      <c r="A644" s="21" t="str">
        <f t="shared" si="27"/>
        <v>1441|1440011|195|2025|9264396000159|3920|4094,61</v>
      </c>
      <c r="B644" s="21" t="str">
        <f t="shared" si="28"/>
        <v>1441|1440011|195|2025|271</v>
      </c>
      <c r="C644" s="14">
        <v>1441</v>
      </c>
      <c r="D644" s="14">
        <v>1440011</v>
      </c>
      <c r="E644" s="14">
        <v>195</v>
      </c>
      <c r="F644" s="14">
        <v>2025</v>
      </c>
      <c r="G644" s="14">
        <v>9264396000159</v>
      </c>
      <c r="H644" s="15" t="s">
        <v>200</v>
      </c>
      <c r="I644" s="14">
        <v>3920</v>
      </c>
      <c r="J644" s="14" t="s">
        <v>485</v>
      </c>
      <c r="K644" s="16">
        <v>46041</v>
      </c>
      <c r="L644" s="14">
        <v>271</v>
      </c>
      <c r="M644" s="34">
        <f t="shared" si="29"/>
        <v>4094.61</v>
      </c>
      <c r="N644" s="17">
        <v>3898.07</v>
      </c>
      <c r="O644" s="17">
        <v>196.54</v>
      </c>
      <c r="P644" s="3">
        <v>0</v>
      </c>
    </row>
    <row r="645" spans="1:16" ht="24.95" hidden="1" customHeight="1">
      <c r="A645" s="21" t="str">
        <f t="shared" ref="A645:A708" si="30">C645&amp;"|"&amp;D645&amp;"|"&amp;E645&amp;"|"&amp;F645&amp;"|"&amp;G645&amp;"|"&amp;I645&amp;"|"&amp;N645+O645-P645</f>
        <v>1441|1440011|196|2025|28771161000106|3920|5316,76</v>
      </c>
      <c r="B645" s="21" t="str">
        <f t="shared" ref="B645:B708" si="31">C645&amp;"|"&amp;D645&amp;"|"&amp;E645&amp;"|"&amp;F645&amp;"|"&amp;L645</f>
        <v>1441|1440011|196|2025|273</v>
      </c>
      <c r="C645" s="14">
        <v>1441</v>
      </c>
      <c r="D645" s="14">
        <v>1440011</v>
      </c>
      <c r="E645" s="14">
        <v>196</v>
      </c>
      <c r="F645" s="14">
        <v>2025</v>
      </c>
      <c r="G645" s="14">
        <v>28771161000106</v>
      </c>
      <c r="H645" s="15" t="s">
        <v>202</v>
      </c>
      <c r="I645" s="14">
        <v>3920</v>
      </c>
      <c r="J645" s="14" t="s">
        <v>485</v>
      </c>
      <c r="K645" s="16">
        <v>46041</v>
      </c>
      <c r="L645" s="14">
        <v>273</v>
      </c>
      <c r="M645" s="34">
        <f t="shared" si="29"/>
        <v>5316.76</v>
      </c>
      <c r="N645" s="17">
        <v>5061.5600000000004</v>
      </c>
      <c r="O645" s="17">
        <v>255.2</v>
      </c>
      <c r="P645" s="3">
        <v>0</v>
      </c>
    </row>
    <row r="646" spans="1:16" ht="24.95" hidden="1" customHeight="1">
      <c r="A646" s="21" t="str">
        <f t="shared" si="30"/>
        <v>1441|1440011|196|2026|34454477000169|3921|2988,98</v>
      </c>
      <c r="B646" s="21" t="str">
        <f t="shared" si="31"/>
        <v>1441|1440011|196|2026|599</v>
      </c>
      <c r="C646" s="14">
        <v>1441</v>
      </c>
      <c r="D646" s="14">
        <v>1440011</v>
      </c>
      <c r="E646" s="14">
        <v>196</v>
      </c>
      <c r="F646" s="14">
        <v>2026</v>
      </c>
      <c r="G646" s="14">
        <v>34454477000169</v>
      </c>
      <c r="H646" s="15" t="s">
        <v>89</v>
      </c>
      <c r="I646" s="14">
        <v>3921</v>
      </c>
      <c r="J646" s="14" t="s">
        <v>485</v>
      </c>
      <c r="K646" s="16">
        <v>46057</v>
      </c>
      <c r="L646" s="14">
        <v>599</v>
      </c>
      <c r="M646" s="34">
        <f t="shared" ref="M646:M709" si="32">N646+O646</f>
        <v>2988.98</v>
      </c>
      <c r="N646" s="17">
        <v>2988.98</v>
      </c>
      <c r="O646" s="17">
        <v>0</v>
      </c>
      <c r="P646" s="3">
        <v>0</v>
      </c>
    </row>
    <row r="647" spans="1:16" ht="24.95" hidden="1" customHeight="1">
      <c r="A647" s="21" t="str">
        <f t="shared" si="30"/>
        <v>1441|1440011|197|2025|5845088000166|3920|30603,62</v>
      </c>
      <c r="B647" s="21" t="str">
        <f t="shared" si="31"/>
        <v>1441|1440011|197|2025|394</v>
      </c>
      <c r="C647" s="14">
        <v>1441</v>
      </c>
      <c r="D647" s="14">
        <v>1440011</v>
      </c>
      <c r="E647" s="14">
        <v>197</v>
      </c>
      <c r="F647" s="14">
        <v>2025</v>
      </c>
      <c r="G647" s="14">
        <v>5845088000166</v>
      </c>
      <c r="H647" s="15" t="s">
        <v>204</v>
      </c>
      <c r="I647" s="14">
        <v>3920</v>
      </c>
      <c r="J647" s="14" t="s">
        <v>485</v>
      </c>
      <c r="K647" s="16">
        <v>46044</v>
      </c>
      <c r="L647" s="14">
        <v>394</v>
      </c>
      <c r="M647" s="34">
        <f t="shared" si="32"/>
        <v>30603.620000000003</v>
      </c>
      <c r="N647" s="17">
        <v>29869.13</v>
      </c>
      <c r="O647" s="17">
        <v>734.49</v>
      </c>
      <c r="P647" s="3">
        <v>0</v>
      </c>
    </row>
    <row r="648" spans="1:16" ht="24.95" hidden="1" customHeight="1">
      <c r="A648" s="21" t="str">
        <f t="shared" si="30"/>
        <v>1441|1440011|198|2025|7403266000124|4002|17892,68</v>
      </c>
      <c r="B648" s="21" t="str">
        <f t="shared" si="31"/>
        <v>1441|1440011|198|2025|396</v>
      </c>
      <c r="C648" s="14">
        <v>1441</v>
      </c>
      <c r="D648" s="14">
        <v>1440011</v>
      </c>
      <c r="E648" s="14">
        <v>198</v>
      </c>
      <c r="F648" s="14">
        <v>2025</v>
      </c>
      <c r="G648" s="14">
        <v>7403266000124</v>
      </c>
      <c r="H648" s="15" t="s">
        <v>394</v>
      </c>
      <c r="I648" s="14">
        <v>4002</v>
      </c>
      <c r="J648" s="14" t="s">
        <v>646</v>
      </c>
      <c r="K648" s="16">
        <v>46045</v>
      </c>
      <c r="L648" s="14">
        <v>396</v>
      </c>
      <c r="M648" s="34">
        <f t="shared" si="32"/>
        <v>17892.68</v>
      </c>
      <c r="N648" s="17">
        <v>17033.84</v>
      </c>
      <c r="O648" s="17">
        <v>858.84</v>
      </c>
      <c r="P648" s="3">
        <v>0</v>
      </c>
    </row>
    <row r="649" spans="1:16" ht="24.95" hidden="1" customHeight="1">
      <c r="A649" s="21" t="str">
        <f t="shared" si="30"/>
        <v>1441|1440011|198|2025|7403266000124|4002|19188,89</v>
      </c>
      <c r="B649" s="21" t="str">
        <f t="shared" si="31"/>
        <v>1441|1440011|198|2025|397</v>
      </c>
      <c r="C649" s="14">
        <v>1441</v>
      </c>
      <c r="D649" s="14">
        <v>1440011</v>
      </c>
      <c r="E649" s="14">
        <v>198</v>
      </c>
      <c r="F649" s="14">
        <v>2025</v>
      </c>
      <c r="G649" s="14">
        <v>7403266000124</v>
      </c>
      <c r="H649" s="15" t="s">
        <v>394</v>
      </c>
      <c r="I649" s="14">
        <v>4002</v>
      </c>
      <c r="J649" s="14" t="s">
        <v>646</v>
      </c>
      <c r="K649" s="16">
        <v>46045</v>
      </c>
      <c r="L649" s="14">
        <v>397</v>
      </c>
      <c r="M649" s="34">
        <f t="shared" si="32"/>
        <v>19188.89</v>
      </c>
      <c r="N649" s="17">
        <v>18267.82</v>
      </c>
      <c r="O649" s="17">
        <v>921.07</v>
      </c>
      <c r="P649" s="3">
        <v>0</v>
      </c>
    </row>
    <row r="650" spans="1:16" ht="24.95" hidden="1" customHeight="1">
      <c r="A650" s="21" t="str">
        <f t="shared" si="30"/>
        <v>1441|1440011|198|2025|7403266000124|4002|19157,73</v>
      </c>
      <c r="B650" s="21" t="str">
        <f t="shared" si="31"/>
        <v>1441|1440011|198|2025|398</v>
      </c>
      <c r="C650" s="14">
        <v>1441</v>
      </c>
      <c r="D650" s="14">
        <v>1440011</v>
      </c>
      <c r="E650" s="14">
        <v>198</v>
      </c>
      <c r="F650" s="14">
        <v>2025</v>
      </c>
      <c r="G650" s="14">
        <v>7403266000124</v>
      </c>
      <c r="H650" s="15" t="s">
        <v>394</v>
      </c>
      <c r="I650" s="14">
        <v>4002</v>
      </c>
      <c r="J650" s="14" t="s">
        <v>646</v>
      </c>
      <c r="K650" s="16">
        <v>46045</v>
      </c>
      <c r="L650" s="14">
        <v>398</v>
      </c>
      <c r="M650" s="34">
        <f t="shared" si="32"/>
        <v>19157.730000000003</v>
      </c>
      <c r="N650" s="17">
        <v>18238.150000000001</v>
      </c>
      <c r="O650" s="17">
        <v>919.58</v>
      </c>
      <c r="P650" s="3">
        <v>0</v>
      </c>
    </row>
    <row r="651" spans="1:16" ht="24.95" hidden="1" customHeight="1">
      <c r="A651" s="21" t="str">
        <f t="shared" si="30"/>
        <v>1441|1440011|198|2025|7403266000124|4002|427354,56</v>
      </c>
      <c r="B651" s="21" t="str">
        <f t="shared" si="31"/>
        <v>1441|1440011|198|2025|596</v>
      </c>
      <c r="C651" s="14">
        <v>1441</v>
      </c>
      <c r="D651" s="14">
        <v>1440011</v>
      </c>
      <c r="E651" s="14">
        <v>198</v>
      </c>
      <c r="F651" s="14">
        <v>2025</v>
      </c>
      <c r="G651" s="14">
        <v>7403266000124</v>
      </c>
      <c r="H651" s="15" t="s">
        <v>394</v>
      </c>
      <c r="I651" s="14">
        <v>4002</v>
      </c>
      <c r="J651" s="14" t="s">
        <v>646</v>
      </c>
      <c r="K651" s="16">
        <v>46057</v>
      </c>
      <c r="L651" s="14">
        <v>596</v>
      </c>
      <c r="M651" s="34">
        <f t="shared" si="32"/>
        <v>427354.56</v>
      </c>
      <c r="N651" s="17">
        <v>406841.54</v>
      </c>
      <c r="O651" s="17">
        <v>20513.02</v>
      </c>
      <c r="P651" s="3">
        <v>0</v>
      </c>
    </row>
    <row r="652" spans="1:16" ht="24.95" hidden="1" customHeight="1">
      <c r="A652" s="21" t="str">
        <f t="shared" si="30"/>
        <v>1441|1440011|198|2026|5814441000140|3919|15914,67</v>
      </c>
      <c r="B652" s="21" t="str">
        <f t="shared" si="31"/>
        <v>1441|1440011|198|2026|597</v>
      </c>
      <c r="C652" s="14">
        <v>1441</v>
      </c>
      <c r="D652" s="14">
        <v>1440011</v>
      </c>
      <c r="E652" s="14">
        <v>198</v>
      </c>
      <c r="F652" s="14">
        <v>2026</v>
      </c>
      <c r="G652" s="14">
        <v>5814441000140</v>
      </c>
      <c r="H652" s="15" t="s">
        <v>95</v>
      </c>
      <c r="I652" s="14">
        <v>3919</v>
      </c>
      <c r="J652" s="14" t="s">
        <v>485</v>
      </c>
      <c r="K652" s="16">
        <v>46057</v>
      </c>
      <c r="L652" s="14">
        <v>597</v>
      </c>
      <c r="M652" s="34">
        <f t="shared" si="32"/>
        <v>15914.67</v>
      </c>
      <c r="N652" s="17">
        <v>15150.77</v>
      </c>
      <c r="O652" s="17">
        <v>763.9</v>
      </c>
      <c r="P652" s="3">
        <v>0</v>
      </c>
    </row>
    <row r="653" spans="1:16" ht="24.95" hidden="1" customHeight="1">
      <c r="A653" s="21" t="str">
        <f t="shared" si="30"/>
        <v>1441|1440011|199|2025|3354844000129|4002|153608,96</v>
      </c>
      <c r="B653" s="21" t="str">
        <f t="shared" si="31"/>
        <v>1441|1440011|199|2025|245</v>
      </c>
      <c r="C653" s="14">
        <v>1441</v>
      </c>
      <c r="D653" s="14">
        <v>1440011</v>
      </c>
      <c r="E653" s="14">
        <v>199</v>
      </c>
      <c r="F653" s="14">
        <v>2025</v>
      </c>
      <c r="G653" s="14">
        <v>3354844000129</v>
      </c>
      <c r="H653" s="15" t="s">
        <v>342</v>
      </c>
      <c r="I653" s="14">
        <v>4002</v>
      </c>
      <c r="J653" s="14" t="s">
        <v>646</v>
      </c>
      <c r="K653" s="16">
        <v>46038</v>
      </c>
      <c r="L653" s="14">
        <v>245</v>
      </c>
      <c r="M653" s="34">
        <f t="shared" si="32"/>
        <v>153608.96000000002</v>
      </c>
      <c r="N653" s="17">
        <v>146235.73000000001</v>
      </c>
      <c r="O653" s="17">
        <v>7373.23</v>
      </c>
      <c r="P653" s="3">
        <v>0</v>
      </c>
    </row>
    <row r="654" spans="1:16" ht="24.95" hidden="1" customHeight="1">
      <c r="A654" s="21" t="str">
        <f t="shared" si="30"/>
        <v>1441|1440011|199|2026|7290137000177|3999|11875</v>
      </c>
      <c r="B654" s="21" t="str">
        <f t="shared" si="31"/>
        <v>1441|1440011|199|2026|592</v>
      </c>
      <c r="C654" s="14">
        <v>1441</v>
      </c>
      <c r="D654" s="14">
        <v>1440011</v>
      </c>
      <c r="E654" s="14">
        <v>199</v>
      </c>
      <c r="F654" s="14">
        <v>2026</v>
      </c>
      <c r="G654" s="14">
        <v>7290137000177</v>
      </c>
      <c r="H654" s="15" t="s">
        <v>103</v>
      </c>
      <c r="I654" s="14">
        <v>3999</v>
      </c>
      <c r="J654" s="14" t="s">
        <v>485</v>
      </c>
      <c r="K654" s="16">
        <v>46056</v>
      </c>
      <c r="L654" s="14">
        <v>592</v>
      </c>
      <c r="M654" s="34">
        <f t="shared" si="32"/>
        <v>11875</v>
      </c>
      <c r="N654" s="17">
        <v>11875</v>
      </c>
      <c r="O654" s="17">
        <v>0</v>
      </c>
      <c r="P654" s="3">
        <v>0</v>
      </c>
    </row>
    <row r="655" spans="1:16" ht="24.95" hidden="1" customHeight="1">
      <c r="A655" s="21" t="str">
        <f t="shared" si="30"/>
        <v>1441|1440011|200|2025|35502073000166|3920|10267,32</v>
      </c>
      <c r="B655" s="21" t="str">
        <f t="shared" si="31"/>
        <v>1441|1440011|200|2025|287</v>
      </c>
      <c r="C655" s="14">
        <v>1441</v>
      </c>
      <c r="D655" s="14">
        <v>1440011</v>
      </c>
      <c r="E655" s="14">
        <v>200</v>
      </c>
      <c r="F655" s="14">
        <v>2025</v>
      </c>
      <c r="G655" s="14">
        <v>35502073000166</v>
      </c>
      <c r="H655" s="15" t="s">
        <v>206</v>
      </c>
      <c r="I655" s="14">
        <v>3920</v>
      </c>
      <c r="J655" s="14" t="s">
        <v>485</v>
      </c>
      <c r="K655" s="16">
        <v>46042</v>
      </c>
      <c r="L655" s="14">
        <v>287</v>
      </c>
      <c r="M655" s="34">
        <f t="shared" si="32"/>
        <v>10267.32</v>
      </c>
      <c r="N655" s="17">
        <v>9774.49</v>
      </c>
      <c r="O655" s="17">
        <v>492.83</v>
      </c>
      <c r="P655" s="3">
        <v>0</v>
      </c>
    </row>
    <row r="656" spans="1:16" ht="24.95" hidden="1" customHeight="1">
      <c r="A656" s="21" t="str">
        <f t="shared" si="30"/>
        <v>1441|1440011|200|2026|54823333000140|3921|13000</v>
      </c>
      <c r="B656" s="21" t="str">
        <f t="shared" si="31"/>
        <v>1441|1440011|200|2026|595</v>
      </c>
      <c r="C656" s="14">
        <v>1441</v>
      </c>
      <c r="D656" s="14">
        <v>1440011</v>
      </c>
      <c r="E656" s="14">
        <v>200</v>
      </c>
      <c r="F656" s="14">
        <v>2026</v>
      </c>
      <c r="G656" s="14">
        <v>54823333000140</v>
      </c>
      <c r="H656" s="15" t="s">
        <v>648</v>
      </c>
      <c r="I656" s="14">
        <v>3921</v>
      </c>
      <c r="J656" s="14" t="s">
        <v>485</v>
      </c>
      <c r="K656" s="16">
        <v>46057</v>
      </c>
      <c r="L656" s="14">
        <v>595</v>
      </c>
      <c r="M656" s="34">
        <f t="shared" si="32"/>
        <v>13000</v>
      </c>
      <c r="N656" s="17">
        <v>13000</v>
      </c>
      <c r="O656" s="17">
        <v>0</v>
      </c>
      <c r="P656" s="3">
        <v>0</v>
      </c>
    </row>
    <row r="657" spans="1:16" ht="24.95" hidden="1" customHeight="1">
      <c r="A657" s="21" t="str">
        <f t="shared" si="30"/>
        <v>1441|1440011|201|2025|7346326000114|4002|265622,72</v>
      </c>
      <c r="B657" s="21" t="str">
        <f t="shared" si="31"/>
        <v>1441|1440011|201|2025|469</v>
      </c>
      <c r="C657" s="14">
        <v>1441</v>
      </c>
      <c r="D657" s="14">
        <v>1440011</v>
      </c>
      <c r="E657" s="14">
        <v>201</v>
      </c>
      <c r="F657" s="14">
        <v>2025</v>
      </c>
      <c r="G657" s="14">
        <v>7346326000114</v>
      </c>
      <c r="H657" s="15" t="s">
        <v>403</v>
      </c>
      <c r="I657" s="14">
        <v>4002</v>
      </c>
      <c r="J657" s="14" t="s">
        <v>646</v>
      </c>
      <c r="K657" s="16">
        <v>46050</v>
      </c>
      <c r="L657" s="14">
        <v>469</v>
      </c>
      <c r="M657" s="34">
        <f t="shared" si="32"/>
        <v>265622.71999999997</v>
      </c>
      <c r="N657" s="17">
        <v>252872.83</v>
      </c>
      <c r="O657" s="17">
        <v>12749.89</v>
      </c>
      <c r="P657" s="3">
        <v>0</v>
      </c>
    </row>
    <row r="658" spans="1:16" ht="24.95" hidden="1" customHeight="1">
      <c r="A658" s="21" t="str">
        <f t="shared" si="30"/>
        <v>1441|1440011|202|2026|38437345000180|3920|11468,31</v>
      </c>
      <c r="B658" s="21" t="str">
        <f t="shared" si="31"/>
        <v>1441|1440011|202|2026|665</v>
      </c>
      <c r="C658" s="14">
        <v>1441</v>
      </c>
      <c r="D658" s="14">
        <v>1440011</v>
      </c>
      <c r="E658" s="14">
        <v>202</v>
      </c>
      <c r="F658" s="14">
        <v>2026</v>
      </c>
      <c r="G658" s="14">
        <v>38437345000180</v>
      </c>
      <c r="H658" s="15" t="s">
        <v>326</v>
      </c>
      <c r="I658" s="14">
        <v>3920</v>
      </c>
      <c r="J658" s="14" t="s">
        <v>485</v>
      </c>
      <c r="K658" s="16">
        <v>46062</v>
      </c>
      <c r="L658" s="14">
        <v>665</v>
      </c>
      <c r="M658" s="34">
        <f t="shared" si="32"/>
        <v>11468.31</v>
      </c>
      <c r="N658" s="17">
        <v>10917.83</v>
      </c>
      <c r="O658" s="17">
        <v>550.48</v>
      </c>
      <c r="P658" s="3">
        <v>0</v>
      </c>
    </row>
    <row r="659" spans="1:16" ht="24.95" hidden="1" customHeight="1">
      <c r="A659" s="21" t="str">
        <f t="shared" si="30"/>
        <v>1441|1440011|203|2025|16636540000104|4003|8051</v>
      </c>
      <c r="B659" s="21" t="str">
        <f t="shared" si="31"/>
        <v>1441|1440011|203|2025|178</v>
      </c>
      <c r="C659" s="14">
        <v>1441</v>
      </c>
      <c r="D659" s="14">
        <v>1440011</v>
      </c>
      <c r="E659" s="14">
        <v>203</v>
      </c>
      <c r="F659" s="14">
        <v>2025</v>
      </c>
      <c r="G659" s="14">
        <v>16636540000104</v>
      </c>
      <c r="H659" s="15" t="s">
        <v>195</v>
      </c>
      <c r="I659" s="14">
        <v>4003</v>
      </c>
      <c r="J659" s="14" t="s">
        <v>646</v>
      </c>
      <c r="K659" s="16">
        <v>46037</v>
      </c>
      <c r="L659" s="14">
        <v>178</v>
      </c>
      <c r="M659" s="34">
        <f t="shared" si="32"/>
        <v>8051</v>
      </c>
      <c r="N659" s="17">
        <v>8051</v>
      </c>
      <c r="O659" s="17">
        <v>0</v>
      </c>
      <c r="P659" s="3">
        <v>0</v>
      </c>
    </row>
    <row r="660" spans="1:16" ht="24.95" hidden="1" customHeight="1">
      <c r="A660" s="21" t="str">
        <f t="shared" si="30"/>
        <v>1441|1440011|203|2025|16636540000104|4003|8051</v>
      </c>
      <c r="B660" s="21" t="str">
        <f t="shared" si="31"/>
        <v>1441|1440011|203|2025|473</v>
      </c>
      <c r="C660" s="14">
        <v>1441</v>
      </c>
      <c r="D660" s="14">
        <v>1440011</v>
      </c>
      <c r="E660" s="14">
        <v>203</v>
      </c>
      <c r="F660" s="14">
        <v>2025</v>
      </c>
      <c r="G660" s="14">
        <v>16636540000104</v>
      </c>
      <c r="H660" s="15" t="s">
        <v>195</v>
      </c>
      <c r="I660" s="14">
        <v>4003</v>
      </c>
      <c r="J660" s="14" t="s">
        <v>646</v>
      </c>
      <c r="K660" s="16">
        <v>46050</v>
      </c>
      <c r="L660" s="14">
        <v>473</v>
      </c>
      <c r="M660" s="34">
        <f t="shared" si="32"/>
        <v>8051</v>
      </c>
      <c r="N660" s="17">
        <v>8051</v>
      </c>
      <c r="O660" s="17">
        <v>0</v>
      </c>
      <c r="P660" s="3">
        <v>0</v>
      </c>
    </row>
    <row r="661" spans="1:16" ht="24.95" hidden="1" customHeight="1">
      <c r="A661" s="21" t="str">
        <f t="shared" si="30"/>
        <v>1441|1440011|204|2025|16636540000104|4003|37178</v>
      </c>
      <c r="B661" s="21" t="str">
        <f t="shared" si="31"/>
        <v>1441|1440011|204|2025|152</v>
      </c>
      <c r="C661" s="14">
        <v>1441</v>
      </c>
      <c r="D661" s="14">
        <v>1440011</v>
      </c>
      <c r="E661" s="14">
        <v>204</v>
      </c>
      <c r="F661" s="14">
        <v>2025</v>
      </c>
      <c r="G661" s="14">
        <v>16636540000104</v>
      </c>
      <c r="H661" s="15" t="s">
        <v>195</v>
      </c>
      <c r="I661" s="14">
        <v>4003</v>
      </c>
      <c r="J661" s="14" t="s">
        <v>646</v>
      </c>
      <c r="K661" s="16">
        <v>46036</v>
      </c>
      <c r="L661" s="14">
        <v>152</v>
      </c>
      <c r="M661" s="34">
        <f t="shared" si="32"/>
        <v>37178</v>
      </c>
      <c r="N661" s="17">
        <v>37178</v>
      </c>
      <c r="O661" s="17">
        <v>0</v>
      </c>
      <c r="P661" s="3">
        <v>0</v>
      </c>
    </row>
    <row r="662" spans="1:16" ht="24.95" hidden="1" customHeight="1">
      <c r="A662" s="21" t="str">
        <f t="shared" si="30"/>
        <v>1441|1440011|204|2025|16636540000104|4003|37178</v>
      </c>
      <c r="B662" s="21" t="str">
        <f t="shared" si="31"/>
        <v>1441|1440011|204|2025|407</v>
      </c>
      <c r="C662" s="14">
        <v>1441</v>
      </c>
      <c r="D662" s="14">
        <v>1440011</v>
      </c>
      <c r="E662" s="14">
        <v>204</v>
      </c>
      <c r="F662" s="14">
        <v>2025</v>
      </c>
      <c r="G662" s="14">
        <v>16636540000104</v>
      </c>
      <c r="H662" s="15" t="s">
        <v>195</v>
      </c>
      <c r="I662" s="14">
        <v>4003</v>
      </c>
      <c r="J662" s="14" t="s">
        <v>646</v>
      </c>
      <c r="K662" s="16">
        <v>46048</v>
      </c>
      <c r="L662" s="14">
        <v>407</v>
      </c>
      <c r="M662" s="34">
        <f t="shared" si="32"/>
        <v>37178</v>
      </c>
      <c r="N662" s="17">
        <v>37178</v>
      </c>
      <c r="O662" s="17">
        <v>0</v>
      </c>
      <c r="P662" s="3">
        <v>0</v>
      </c>
    </row>
    <row r="663" spans="1:16" ht="24.95" hidden="1" customHeight="1">
      <c r="A663" s="21" t="str">
        <f t="shared" si="30"/>
        <v>1441|1440011|205|2025|12723002000198|3920|4212,79</v>
      </c>
      <c r="B663" s="21" t="str">
        <f t="shared" si="31"/>
        <v>1441|1440011|205|2025|282</v>
      </c>
      <c r="C663" s="14">
        <v>1441</v>
      </c>
      <c r="D663" s="14">
        <v>1440011</v>
      </c>
      <c r="E663" s="14">
        <v>205</v>
      </c>
      <c r="F663" s="14">
        <v>2025</v>
      </c>
      <c r="G663" s="14">
        <v>12723002000198</v>
      </c>
      <c r="H663" s="15" t="s">
        <v>344</v>
      </c>
      <c r="I663" s="14">
        <v>3920</v>
      </c>
      <c r="J663" s="14" t="s">
        <v>485</v>
      </c>
      <c r="K663" s="16">
        <v>46041</v>
      </c>
      <c r="L663" s="14">
        <v>282</v>
      </c>
      <c r="M663" s="34">
        <f t="shared" si="32"/>
        <v>4212.79</v>
      </c>
      <c r="N663" s="17">
        <v>4010.58</v>
      </c>
      <c r="O663" s="17">
        <v>202.21</v>
      </c>
      <c r="P663" s="3">
        <v>0</v>
      </c>
    </row>
    <row r="664" spans="1:16" ht="24.95" hidden="1" customHeight="1">
      <c r="A664" s="21" t="str">
        <f t="shared" si="30"/>
        <v>1441|1440011|205|2026|12751850000100|3962|5030,29</v>
      </c>
      <c r="B664" s="21" t="str">
        <f t="shared" si="31"/>
        <v>1441|1440011|205|2026|712</v>
      </c>
      <c r="C664" s="14">
        <v>1441</v>
      </c>
      <c r="D664" s="14">
        <v>1440011</v>
      </c>
      <c r="E664" s="14">
        <v>205</v>
      </c>
      <c r="F664" s="14">
        <v>2026</v>
      </c>
      <c r="G664" s="14">
        <v>12751850000100</v>
      </c>
      <c r="H664" s="15" t="s">
        <v>645</v>
      </c>
      <c r="I664" s="14">
        <v>3962</v>
      </c>
      <c r="J664" s="14" t="s">
        <v>485</v>
      </c>
      <c r="K664" s="16">
        <v>46062</v>
      </c>
      <c r="L664" s="14">
        <v>712</v>
      </c>
      <c r="M664" s="34">
        <f t="shared" si="32"/>
        <v>5030.29</v>
      </c>
      <c r="N664" s="17">
        <v>4742.84</v>
      </c>
      <c r="O664" s="17">
        <v>287.45</v>
      </c>
      <c r="P664" s="3">
        <v>0</v>
      </c>
    </row>
    <row r="665" spans="1:16" ht="24.95" hidden="1" customHeight="1">
      <c r="A665" s="21" t="str">
        <f t="shared" si="30"/>
        <v>1441|1440011|206|2025|81243735000148|4002|29146,92</v>
      </c>
      <c r="B665" s="21" t="str">
        <f t="shared" si="31"/>
        <v>1441|1440011|206|2025|679</v>
      </c>
      <c r="C665" s="14">
        <v>1441</v>
      </c>
      <c r="D665" s="14">
        <v>1440011</v>
      </c>
      <c r="E665" s="14">
        <v>206</v>
      </c>
      <c r="F665" s="14">
        <v>2025</v>
      </c>
      <c r="G665" s="14">
        <v>81243735000148</v>
      </c>
      <c r="H665" s="15" t="s">
        <v>649</v>
      </c>
      <c r="I665" s="14">
        <v>4002</v>
      </c>
      <c r="J665" s="14" t="s">
        <v>646</v>
      </c>
      <c r="K665" s="16">
        <v>46062</v>
      </c>
      <c r="L665" s="14">
        <v>679</v>
      </c>
      <c r="M665" s="34">
        <f t="shared" si="32"/>
        <v>29146.92</v>
      </c>
      <c r="N665" s="17">
        <v>27747.87</v>
      </c>
      <c r="O665" s="17">
        <v>1399.05</v>
      </c>
      <c r="P665" s="3">
        <v>0</v>
      </c>
    </row>
    <row r="666" spans="1:16" ht="24.95" hidden="1" customHeight="1">
      <c r="A666" s="21" t="str">
        <f t="shared" si="30"/>
        <v>1441|1440011|207|2025|5381960000162|3921|11563,03</v>
      </c>
      <c r="B666" s="21" t="str">
        <f t="shared" si="31"/>
        <v>1441|1440011|207|2025|167</v>
      </c>
      <c r="C666" s="14">
        <v>1441</v>
      </c>
      <c r="D666" s="14">
        <v>1440011</v>
      </c>
      <c r="E666" s="14">
        <v>207</v>
      </c>
      <c r="F666" s="14">
        <v>2025</v>
      </c>
      <c r="G666" s="14">
        <v>5381960000162</v>
      </c>
      <c r="H666" s="15" t="s">
        <v>209</v>
      </c>
      <c r="I666" s="14">
        <v>3921</v>
      </c>
      <c r="J666" s="14" t="s">
        <v>485</v>
      </c>
      <c r="K666" s="16">
        <v>46037</v>
      </c>
      <c r="L666" s="14">
        <v>167</v>
      </c>
      <c r="M666" s="34">
        <f t="shared" si="32"/>
        <v>11563.03</v>
      </c>
      <c r="N666" s="17">
        <v>11563.03</v>
      </c>
      <c r="O666" s="17">
        <v>0</v>
      </c>
      <c r="P666" s="3">
        <v>0</v>
      </c>
    </row>
    <row r="667" spans="1:16" ht="24.95" hidden="1" customHeight="1">
      <c r="A667" s="21" t="str">
        <f t="shared" si="30"/>
        <v>1441|1440011|207|2026|12751850000100|3962|5030,29</v>
      </c>
      <c r="B667" s="21" t="str">
        <f t="shared" si="31"/>
        <v>1441|1440011|207|2026|709</v>
      </c>
      <c r="C667" s="14">
        <v>1441</v>
      </c>
      <c r="D667" s="14">
        <v>1440011</v>
      </c>
      <c r="E667" s="14">
        <v>207</v>
      </c>
      <c r="F667" s="14">
        <v>2026</v>
      </c>
      <c r="G667" s="14">
        <v>12751850000100</v>
      </c>
      <c r="H667" s="15" t="s">
        <v>645</v>
      </c>
      <c r="I667" s="14">
        <v>3962</v>
      </c>
      <c r="J667" s="14" t="s">
        <v>485</v>
      </c>
      <c r="K667" s="16">
        <v>46062</v>
      </c>
      <c r="L667" s="14">
        <v>709</v>
      </c>
      <c r="M667" s="34">
        <f t="shared" si="32"/>
        <v>5030.29</v>
      </c>
      <c r="N667" s="17">
        <v>4742.84</v>
      </c>
      <c r="O667" s="17">
        <v>287.45</v>
      </c>
      <c r="P667" s="3">
        <v>0</v>
      </c>
    </row>
    <row r="668" spans="1:16" ht="24.95" hidden="1" customHeight="1">
      <c r="A668" s="21" t="str">
        <f t="shared" si="30"/>
        <v>1441|1440011|209|2025|18745455000100|3999|238,19</v>
      </c>
      <c r="B668" s="21" t="str">
        <f t="shared" si="31"/>
        <v>1441|1440011|209|2025|309</v>
      </c>
      <c r="C668" s="14">
        <v>1441</v>
      </c>
      <c r="D668" s="14">
        <v>1440011</v>
      </c>
      <c r="E668" s="14">
        <v>209</v>
      </c>
      <c r="F668" s="14">
        <v>2025</v>
      </c>
      <c r="G668" s="14">
        <v>18745455000100</v>
      </c>
      <c r="H668" s="15" t="s">
        <v>368</v>
      </c>
      <c r="I668" s="14">
        <v>3999</v>
      </c>
      <c r="J668" s="14" t="s">
        <v>485</v>
      </c>
      <c r="K668" s="16">
        <v>46042</v>
      </c>
      <c r="L668" s="14">
        <v>309</v>
      </c>
      <c r="M668" s="34">
        <f t="shared" si="32"/>
        <v>238.19</v>
      </c>
      <c r="N668" s="17">
        <v>238.19</v>
      </c>
      <c r="O668" s="17">
        <v>0</v>
      </c>
      <c r="P668" s="3">
        <v>0</v>
      </c>
    </row>
    <row r="669" spans="1:16" ht="24.95" hidden="1" customHeight="1">
      <c r="A669" s="21" t="str">
        <f t="shared" si="30"/>
        <v>1441|1440011|215|2025|8486867000100|3920|12500</v>
      </c>
      <c r="B669" s="21" t="str">
        <f t="shared" si="31"/>
        <v>1441|1440011|215|2025|295</v>
      </c>
      <c r="C669" s="14">
        <v>1441</v>
      </c>
      <c r="D669" s="14">
        <v>1440011</v>
      </c>
      <c r="E669" s="14">
        <v>215</v>
      </c>
      <c r="F669" s="14">
        <v>2025</v>
      </c>
      <c r="G669" s="14">
        <v>8486867000100</v>
      </c>
      <c r="H669" s="15" t="s">
        <v>254</v>
      </c>
      <c r="I669" s="14">
        <v>3920</v>
      </c>
      <c r="J669" s="14" t="s">
        <v>485</v>
      </c>
      <c r="K669" s="16">
        <v>46042</v>
      </c>
      <c r="L669" s="14">
        <v>295</v>
      </c>
      <c r="M669" s="34">
        <f t="shared" si="32"/>
        <v>12500</v>
      </c>
      <c r="N669" s="17">
        <v>11900</v>
      </c>
      <c r="O669" s="17">
        <v>600</v>
      </c>
      <c r="P669" s="3">
        <v>0</v>
      </c>
    </row>
    <row r="670" spans="1:16" ht="24.95" hidden="1" customHeight="1">
      <c r="A670" s="21" t="str">
        <f t="shared" si="30"/>
        <v>1441|1440011|216|2025|16630743000185|3921|23175</v>
      </c>
      <c r="B670" s="21" t="str">
        <f t="shared" si="31"/>
        <v>1441|1440011|216|2025|79</v>
      </c>
      <c r="C670" s="14">
        <v>1441</v>
      </c>
      <c r="D670" s="14">
        <v>1440011</v>
      </c>
      <c r="E670" s="14">
        <v>216</v>
      </c>
      <c r="F670" s="14">
        <v>2025</v>
      </c>
      <c r="G670" s="14">
        <v>16630743000185</v>
      </c>
      <c r="H670" s="15" t="s">
        <v>84</v>
      </c>
      <c r="I670" s="14">
        <v>3921</v>
      </c>
      <c r="J670" s="14" t="s">
        <v>485</v>
      </c>
      <c r="K670" s="16">
        <v>46035</v>
      </c>
      <c r="L670" s="14">
        <v>79</v>
      </c>
      <c r="M670" s="34">
        <f t="shared" si="32"/>
        <v>23175</v>
      </c>
      <c r="N670" s="17">
        <v>23175</v>
      </c>
      <c r="O670" s="17">
        <v>0</v>
      </c>
      <c r="P670" s="3">
        <v>0</v>
      </c>
    </row>
    <row r="671" spans="1:16" ht="24.95" hidden="1" customHeight="1">
      <c r="A671" s="21" t="str">
        <f t="shared" si="30"/>
        <v>1441|1440011|218|2025|8458633000150|3921|600</v>
      </c>
      <c r="B671" s="21" t="str">
        <f t="shared" si="31"/>
        <v>1441|1440011|218|2025|70</v>
      </c>
      <c r="C671" s="14">
        <v>1441</v>
      </c>
      <c r="D671" s="14">
        <v>1440011</v>
      </c>
      <c r="E671" s="14">
        <v>218</v>
      </c>
      <c r="F671" s="14">
        <v>2025</v>
      </c>
      <c r="G671" s="14">
        <v>8458633000150</v>
      </c>
      <c r="H671" s="15" t="s">
        <v>86</v>
      </c>
      <c r="I671" s="14">
        <v>3921</v>
      </c>
      <c r="J671" s="14" t="s">
        <v>485</v>
      </c>
      <c r="K671" s="16">
        <v>46035</v>
      </c>
      <c r="L671" s="14">
        <v>70</v>
      </c>
      <c r="M671" s="34">
        <f t="shared" si="32"/>
        <v>600</v>
      </c>
      <c r="N671" s="17">
        <v>600</v>
      </c>
      <c r="O671" s="17">
        <v>0</v>
      </c>
      <c r="P671" s="3">
        <v>0</v>
      </c>
    </row>
    <row r="672" spans="1:16" ht="24.95" hidden="1" customHeight="1">
      <c r="A672" s="21" t="str">
        <f t="shared" si="30"/>
        <v>1441|1440011|218|2025|8458633000150|3921|18,74</v>
      </c>
      <c r="B672" s="21" t="str">
        <f t="shared" si="31"/>
        <v>1441|1440011|218|2025|610</v>
      </c>
      <c r="C672" s="14">
        <v>1441</v>
      </c>
      <c r="D672" s="14">
        <v>1440011</v>
      </c>
      <c r="E672" s="14">
        <v>218</v>
      </c>
      <c r="F672" s="14">
        <v>2025</v>
      </c>
      <c r="G672" s="14">
        <v>8458633000150</v>
      </c>
      <c r="H672" s="15" t="s">
        <v>86</v>
      </c>
      <c r="I672" s="14">
        <v>3921</v>
      </c>
      <c r="J672" s="14" t="s">
        <v>485</v>
      </c>
      <c r="K672" s="16">
        <v>46058</v>
      </c>
      <c r="L672" s="14">
        <v>610</v>
      </c>
      <c r="M672" s="34">
        <f t="shared" si="32"/>
        <v>18.739999999999998</v>
      </c>
      <c r="N672" s="17">
        <v>18.739999999999998</v>
      </c>
      <c r="O672" s="17">
        <v>0</v>
      </c>
      <c r="P672" s="3">
        <v>0</v>
      </c>
    </row>
    <row r="673" spans="1:16" ht="24.95" hidden="1" customHeight="1">
      <c r="A673" s="21" t="str">
        <f t="shared" si="30"/>
        <v>1441|1440011|219|2025|8458633000150|3921|707,14</v>
      </c>
      <c r="B673" s="21" t="str">
        <f t="shared" si="31"/>
        <v>1441|1440011|219|2025|71</v>
      </c>
      <c r="C673" s="14">
        <v>1441</v>
      </c>
      <c r="D673" s="14">
        <v>1440011</v>
      </c>
      <c r="E673" s="14">
        <v>219</v>
      </c>
      <c r="F673" s="14">
        <v>2025</v>
      </c>
      <c r="G673" s="14">
        <v>8458633000150</v>
      </c>
      <c r="H673" s="15" t="s">
        <v>86</v>
      </c>
      <c r="I673" s="14">
        <v>3921</v>
      </c>
      <c r="J673" s="14" t="s">
        <v>485</v>
      </c>
      <c r="K673" s="16">
        <v>46035</v>
      </c>
      <c r="L673" s="14">
        <v>71</v>
      </c>
      <c r="M673" s="34">
        <f t="shared" si="32"/>
        <v>707.14</v>
      </c>
      <c r="N673" s="17">
        <v>707.14</v>
      </c>
      <c r="O673" s="17">
        <v>0</v>
      </c>
      <c r="P673" s="3">
        <v>0</v>
      </c>
    </row>
    <row r="674" spans="1:16" ht="24.95" hidden="1" customHeight="1">
      <c r="A674" s="21" t="str">
        <f t="shared" si="30"/>
        <v>1441|1440011|219|2025|8458633000150|3921|13,67</v>
      </c>
      <c r="B674" s="21" t="str">
        <f t="shared" si="31"/>
        <v>1441|1440011|219|2025|611</v>
      </c>
      <c r="C674" s="14">
        <v>1441</v>
      </c>
      <c r="D674" s="14">
        <v>1440011</v>
      </c>
      <c r="E674" s="14">
        <v>219</v>
      </c>
      <c r="F674" s="14">
        <v>2025</v>
      </c>
      <c r="G674" s="14">
        <v>8458633000150</v>
      </c>
      <c r="H674" s="15" t="s">
        <v>86</v>
      </c>
      <c r="I674" s="14">
        <v>3921</v>
      </c>
      <c r="J674" s="14" t="s">
        <v>485</v>
      </c>
      <c r="K674" s="16">
        <v>46058</v>
      </c>
      <c r="L674" s="14">
        <v>611</v>
      </c>
      <c r="M674" s="34">
        <f t="shared" si="32"/>
        <v>13.67</v>
      </c>
      <c r="N674" s="17">
        <v>13.67</v>
      </c>
      <c r="O674" s="17">
        <v>0</v>
      </c>
      <c r="P674" s="3">
        <v>0</v>
      </c>
    </row>
    <row r="675" spans="1:16" ht="24.95" hidden="1" customHeight="1">
      <c r="A675" s="21" t="str">
        <f t="shared" si="30"/>
        <v>1441|1440011|220|2025|28309420000173|3921|622,86</v>
      </c>
      <c r="B675" s="21" t="str">
        <f t="shared" si="31"/>
        <v>1441|1440011|220|2025|149</v>
      </c>
      <c r="C675" s="14">
        <v>1441</v>
      </c>
      <c r="D675" s="14">
        <v>1440011</v>
      </c>
      <c r="E675" s="14">
        <v>220</v>
      </c>
      <c r="F675" s="14">
        <v>2025</v>
      </c>
      <c r="G675" s="14">
        <v>28309420000173</v>
      </c>
      <c r="H675" s="15" t="s">
        <v>211</v>
      </c>
      <c r="I675" s="14">
        <v>3921</v>
      </c>
      <c r="J675" s="14" t="s">
        <v>485</v>
      </c>
      <c r="K675" s="16">
        <v>46036</v>
      </c>
      <c r="L675" s="14">
        <v>149</v>
      </c>
      <c r="M675" s="34">
        <f t="shared" si="32"/>
        <v>622.86</v>
      </c>
      <c r="N675" s="17">
        <v>622.86</v>
      </c>
      <c r="O675" s="17">
        <v>0</v>
      </c>
      <c r="P675" s="3">
        <v>0</v>
      </c>
    </row>
    <row r="676" spans="1:16" ht="24.95" hidden="1" customHeight="1">
      <c r="A676" s="21" t="str">
        <f t="shared" si="30"/>
        <v>1441|1440011|220|2026|1980768000131|3920|9333,42</v>
      </c>
      <c r="B676" s="21" t="str">
        <f t="shared" si="31"/>
        <v>1441|1440011|220|2026|740</v>
      </c>
      <c r="C676" s="14">
        <v>1441</v>
      </c>
      <c r="D676" s="14">
        <v>1440011</v>
      </c>
      <c r="E676" s="14">
        <v>220</v>
      </c>
      <c r="F676" s="14">
        <v>2026</v>
      </c>
      <c r="G676" s="14">
        <v>1980768000131</v>
      </c>
      <c r="H676" s="15" t="s">
        <v>145</v>
      </c>
      <c r="I676" s="14">
        <v>3920</v>
      </c>
      <c r="J676" s="14" t="s">
        <v>485</v>
      </c>
      <c r="K676" s="16">
        <v>46062</v>
      </c>
      <c r="L676" s="14">
        <v>740</v>
      </c>
      <c r="M676" s="34">
        <f t="shared" si="32"/>
        <v>9333.42</v>
      </c>
      <c r="N676" s="17">
        <v>7842.44</v>
      </c>
      <c r="O676" s="17">
        <v>1490.98</v>
      </c>
      <c r="P676" s="3">
        <v>0</v>
      </c>
    </row>
    <row r="677" spans="1:16" ht="24.95" hidden="1" customHeight="1">
      <c r="A677" s="21" t="str">
        <f t="shared" si="30"/>
        <v>1441|1440011|221|2026|20622890000180|4707|1436,85</v>
      </c>
      <c r="B677" s="21" t="str">
        <f t="shared" si="31"/>
        <v>1441|1440011|221|2026|616</v>
      </c>
      <c r="C677" s="14">
        <v>1441</v>
      </c>
      <c r="D677" s="14">
        <v>1440011</v>
      </c>
      <c r="E677" s="14">
        <v>221</v>
      </c>
      <c r="F677" s="14">
        <v>2026</v>
      </c>
      <c r="G677" s="14">
        <v>20622890000180</v>
      </c>
      <c r="H677" s="15" t="s">
        <v>588</v>
      </c>
      <c r="I677" s="14">
        <v>4707</v>
      </c>
      <c r="J677" s="14" t="s">
        <v>640</v>
      </c>
      <c r="K677" s="16">
        <v>46059</v>
      </c>
      <c r="L677" s="14">
        <v>616</v>
      </c>
      <c r="M677" s="34">
        <f t="shared" si="32"/>
        <v>1436.85</v>
      </c>
      <c r="N677" s="17">
        <v>1436.85</v>
      </c>
      <c r="O677" s="17">
        <v>0</v>
      </c>
      <c r="P677" s="3">
        <v>0</v>
      </c>
    </row>
    <row r="678" spans="1:16" ht="24.95" hidden="1" customHeight="1">
      <c r="A678" s="21" t="str">
        <f t="shared" si="30"/>
        <v>1441|1440011|229|2025|34454477000169|3921|2988,98</v>
      </c>
      <c r="B678" s="21" t="str">
        <f t="shared" si="31"/>
        <v>1441|1440011|229|2025|50</v>
      </c>
      <c r="C678" s="14">
        <v>1441</v>
      </c>
      <c r="D678" s="14">
        <v>1440011</v>
      </c>
      <c r="E678" s="14">
        <v>229</v>
      </c>
      <c r="F678" s="14">
        <v>2025</v>
      </c>
      <c r="G678" s="14">
        <v>34454477000169</v>
      </c>
      <c r="H678" s="15" t="s">
        <v>89</v>
      </c>
      <c r="I678" s="14">
        <v>3921</v>
      </c>
      <c r="J678" s="14" t="s">
        <v>485</v>
      </c>
      <c r="K678" s="16">
        <v>46035</v>
      </c>
      <c r="L678" s="14">
        <v>50</v>
      </c>
      <c r="M678" s="34">
        <f t="shared" si="32"/>
        <v>2988.98</v>
      </c>
      <c r="N678" s="17">
        <v>2988.98</v>
      </c>
      <c r="O678" s="17">
        <v>0</v>
      </c>
      <c r="P678" s="3">
        <v>0</v>
      </c>
    </row>
    <row r="679" spans="1:16" ht="24.95" customHeight="1">
      <c r="A679" s="21" t="str">
        <f t="shared" si="30"/>
        <v>1441|1440011|234|2025|9256973000160|3920|10556,41</v>
      </c>
      <c r="B679" s="21" t="str">
        <f t="shared" si="31"/>
        <v>1441|1440011|234|2025|284</v>
      </c>
      <c r="C679" s="14">
        <v>1441</v>
      </c>
      <c r="D679" s="14">
        <v>1440011</v>
      </c>
      <c r="E679" s="14">
        <v>234</v>
      </c>
      <c r="F679" s="14">
        <v>2025</v>
      </c>
      <c r="G679" s="14">
        <v>9256973000160</v>
      </c>
      <c r="H679" s="15" t="s">
        <v>256</v>
      </c>
      <c r="I679" s="14">
        <v>3920</v>
      </c>
      <c r="J679" s="14" t="s">
        <v>485</v>
      </c>
      <c r="K679" s="16">
        <v>46042</v>
      </c>
      <c r="L679" s="14">
        <v>284</v>
      </c>
      <c r="M679" s="34">
        <f t="shared" si="32"/>
        <v>10556.41</v>
      </c>
      <c r="N679" s="17">
        <v>10049.700000000001</v>
      </c>
      <c r="O679" s="17">
        <v>506.71</v>
      </c>
      <c r="P679" s="3">
        <v>0</v>
      </c>
    </row>
    <row r="680" spans="1:16" ht="24.95" hidden="1" customHeight="1">
      <c r="A680" s="21" t="str">
        <f t="shared" si="30"/>
        <v>1441|1440011|236|2025|40574380000192|3920|194356,62</v>
      </c>
      <c r="B680" s="21" t="str">
        <f t="shared" si="31"/>
        <v>1441|1440011|236|2025|268</v>
      </c>
      <c r="C680" s="14">
        <v>1441</v>
      </c>
      <c r="D680" s="14">
        <v>1440011</v>
      </c>
      <c r="E680" s="14">
        <v>236</v>
      </c>
      <c r="F680" s="14">
        <v>2025</v>
      </c>
      <c r="G680" s="14">
        <v>40574380000192</v>
      </c>
      <c r="H680" s="15" t="s">
        <v>213</v>
      </c>
      <c r="I680" s="14">
        <v>3920</v>
      </c>
      <c r="J680" s="14" t="s">
        <v>485</v>
      </c>
      <c r="K680" s="16">
        <v>46041</v>
      </c>
      <c r="L680" s="14">
        <v>268</v>
      </c>
      <c r="M680" s="34">
        <f t="shared" si="32"/>
        <v>194356.62</v>
      </c>
      <c r="N680" s="17">
        <v>185027.5</v>
      </c>
      <c r="O680" s="17">
        <v>9329.1200000000008</v>
      </c>
      <c r="P680" s="3">
        <v>0</v>
      </c>
    </row>
    <row r="681" spans="1:16" ht="24.95" hidden="1" customHeight="1">
      <c r="A681" s="21" t="str">
        <f t="shared" si="30"/>
        <v>1441|1440011|237|2025|29315416000180|3920|2664,49</v>
      </c>
      <c r="B681" s="21" t="str">
        <f t="shared" si="31"/>
        <v>1441|1440011|237|2025|290</v>
      </c>
      <c r="C681" s="14">
        <v>1441</v>
      </c>
      <c r="D681" s="14">
        <v>1440011</v>
      </c>
      <c r="E681" s="14">
        <v>237</v>
      </c>
      <c r="F681" s="14">
        <v>2025</v>
      </c>
      <c r="G681" s="14">
        <v>29315416000180</v>
      </c>
      <c r="H681" s="15" t="s">
        <v>346</v>
      </c>
      <c r="I681" s="14">
        <v>3920</v>
      </c>
      <c r="J681" s="14" t="s">
        <v>485</v>
      </c>
      <c r="K681" s="16">
        <v>46042</v>
      </c>
      <c r="L681" s="14">
        <v>290</v>
      </c>
      <c r="M681" s="34">
        <f t="shared" si="32"/>
        <v>2664.4900000000002</v>
      </c>
      <c r="N681" s="17">
        <v>2536.59</v>
      </c>
      <c r="O681" s="17">
        <v>127.9</v>
      </c>
      <c r="P681" s="3">
        <v>0</v>
      </c>
    </row>
    <row r="682" spans="1:16" ht="24.95" hidden="1" customHeight="1">
      <c r="A682" s="21" t="str">
        <f t="shared" si="30"/>
        <v>1441|1440011|238|2025|5097591000180|3920|26293,09</v>
      </c>
      <c r="B682" s="21" t="str">
        <f t="shared" si="31"/>
        <v>1441|1440011|238|2025|270</v>
      </c>
      <c r="C682" s="14">
        <v>1441</v>
      </c>
      <c r="D682" s="14">
        <v>1440011</v>
      </c>
      <c r="E682" s="14">
        <v>238</v>
      </c>
      <c r="F682" s="14">
        <v>2025</v>
      </c>
      <c r="G682" s="14">
        <v>5097591000180</v>
      </c>
      <c r="H682" s="15" t="s">
        <v>215</v>
      </c>
      <c r="I682" s="14">
        <v>3920</v>
      </c>
      <c r="J682" s="14" t="s">
        <v>485</v>
      </c>
      <c r="K682" s="16">
        <v>46041</v>
      </c>
      <c r="L682" s="14">
        <v>270</v>
      </c>
      <c r="M682" s="34">
        <f t="shared" si="32"/>
        <v>26293.09</v>
      </c>
      <c r="N682" s="17">
        <v>25031.02</v>
      </c>
      <c r="O682" s="17">
        <v>1262.07</v>
      </c>
      <c r="P682" s="3">
        <v>0</v>
      </c>
    </row>
    <row r="683" spans="1:16" ht="24.95" hidden="1" customHeight="1">
      <c r="A683" s="21" t="str">
        <f t="shared" si="30"/>
        <v>1441|1440011|240|2025|76535764000143|4005|1638,09</v>
      </c>
      <c r="B683" s="21" t="str">
        <f t="shared" si="31"/>
        <v>1441|1440011|240|2025|164</v>
      </c>
      <c r="C683" s="14">
        <v>1441</v>
      </c>
      <c r="D683" s="14">
        <v>1440011</v>
      </c>
      <c r="E683" s="14">
        <v>240</v>
      </c>
      <c r="F683" s="14">
        <v>2025</v>
      </c>
      <c r="G683" s="14">
        <v>76535764000143</v>
      </c>
      <c r="H683" s="15" t="s">
        <v>217</v>
      </c>
      <c r="I683" s="14">
        <v>4005</v>
      </c>
      <c r="J683" s="14" t="s">
        <v>646</v>
      </c>
      <c r="K683" s="16">
        <v>46037</v>
      </c>
      <c r="L683" s="14">
        <v>164</v>
      </c>
      <c r="M683" s="34">
        <f t="shared" si="32"/>
        <v>1638.0900000000001</v>
      </c>
      <c r="N683" s="17">
        <v>1559.46</v>
      </c>
      <c r="O683" s="17">
        <v>78.63</v>
      </c>
      <c r="P683" s="3">
        <v>0</v>
      </c>
    </row>
    <row r="684" spans="1:16" ht="24.95" hidden="1" customHeight="1">
      <c r="A684" s="21" t="str">
        <f t="shared" si="30"/>
        <v>1441|1440011|240|2025|76535764000143|4005|1223,58</v>
      </c>
      <c r="B684" s="21" t="str">
        <f t="shared" si="31"/>
        <v>1441|1440011|240|2025|532</v>
      </c>
      <c r="C684" s="14">
        <v>1441</v>
      </c>
      <c r="D684" s="14">
        <v>1440011</v>
      </c>
      <c r="E684" s="14">
        <v>240</v>
      </c>
      <c r="F684" s="14">
        <v>2025</v>
      </c>
      <c r="G684" s="14">
        <v>76535764000143</v>
      </c>
      <c r="H684" s="15" t="s">
        <v>217</v>
      </c>
      <c r="I684" s="14">
        <v>4005</v>
      </c>
      <c r="J684" s="14" t="s">
        <v>646</v>
      </c>
      <c r="K684" s="16">
        <v>46055</v>
      </c>
      <c r="L684" s="14">
        <v>532</v>
      </c>
      <c r="M684" s="34">
        <f t="shared" si="32"/>
        <v>1223.58</v>
      </c>
      <c r="N684" s="17">
        <v>1164.8499999999999</v>
      </c>
      <c r="O684" s="17">
        <v>58.73</v>
      </c>
      <c r="P684" s="3">
        <v>0</v>
      </c>
    </row>
    <row r="685" spans="1:16" ht="24.95" hidden="1" customHeight="1">
      <c r="A685" s="21" t="str">
        <f t="shared" si="30"/>
        <v>1441|1440011|244|2025|9475334000196|3999|313,62</v>
      </c>
      <c r="B685" s="21" t="str">
        <f t="shared" si="31"/>
        <v>1441|1440011|244|2025|72</v>
      </c>
      <c r="C685" s="14">
        <v>1441</v>
      </c>
      <c r="D685" s="14">
        <v>1440011</v>
      </c>
      <c r="E685" s="14">
        <v>244</v>
      </c>
      <c r="F685" s="14">
        <v>2025</v>
      </c>
      <c r="G685" s="14">
        <v>9475334000196</v>
      </c>
      <c r="H685" s="15" t="s">
        <v>91</v>
      </c>
      <c r="I685" s="14">
        <v>3999</v>
      </c>
      <c r="J685" s="14" t="s">
        <v>485</v>
      </c>
      <c r="K685" s="16">
        <v>46035</v>
      </c>
      <c r="L685" s="14">
        <v>72</v>
      </c>
      <c r="M685" s="34">
        <f t="shared" si="32"/>
        <v>313.62</v>
      </c>
      <c r="N685" s="17">
        <v>298.57</v>
      </c>
      <c r="O685" s="17">
        <v>15.05</v>
      </c>
      <c r="P685" s="3">
        <v>0</v>
      </c>
    </row>
    <row r="686" spans="1:16" ht="24.95" hidden="1" customHeight="1">
      <c r="A686" s="21" t="str">
        <f t="shared" si="30"/>
        <v>1441|1440011|247|2025|2421421000111|4004|26793,98</v>
      </c>
      <c r="B686" s="21" t="str">
        <f t="shared" si="31"/>
        <v>1441|1440011|247|2025|498</v>
      </c>
      <c r="C686" s="14">
        <v>1441</v>
      </c>
      <c r="D686" s="14">
        <v>1440011</v>
      </c>
      <c r="E686" s="14">
        <v>247</v>
      </c>
      <c r="F686" s="14">
        <v>2025</v>
      </c>
      <c r="G686" s="14">
        <v>2421421000111</v>
      </c>
      <c r="H686" s="15" t="s">
        <v>415</v>
      </c>
      <c r="I686" s="14">
        <v>4004</v>
      </c>
      <c r="J686" s="14" t="s">
        <v>646</v>
      </c>
      <c r="K686" s="16">
        <v>46051</v>
      </c>
      <c r="L686" s="14">
        <v>498</v>
      </c>
      <c r="M686" s="34">
        <f t="shared" si="32"/>
        <v>26793.98</v>
      </c>
      <c r="N686" s="17">
        <v>25507.87</v>
      </c>
      <c r="O686" s="17">
        <v>1286.1099999999999</v>
      </c>
      <c r="P686" s="3">
        <v>0</v>
      </c>
    </row>
    <row r="687" spans="1:16" ht="24.95" hidden="1" customHeight="1">
      <c r="A687" s="21" t="str">
        <f t="shared" si="30"/>
        <v>1441|1440011|258|2025|10658360000139|3921|1109,67</v>
      </c>
      <c r="B687" s="21" t="str">
        <f t="shared" si="31"/>
        <v>1441|1440011|258|2025|322</v>
      </c>
      <c r="C687" s="14">
        <v>1441</v>
      </c>
      <c r="D687" s="14">
        <v>1440011</v>
      </c>
      <c r="E687" s="14">
        <v>258</v>
      </c>
      <c r="F687" s="14">
        <v>2025</v>
      </c>
      <c r="G687" s="14">
        <v>10658360000139</v>
      </c>
      <c r="H687" s="15" t="s">
        <v>379</v>
      </c>
      <c r="I687" s="14">
        <v>3921</v>
      </c>
      <c r="J687" s="14" t="s">
        <v>485</v>
      </c>
      <c r="K687" s="16">
        <v>46043</v>
      </c>
      <c r="L687" s="14">
        <v>322</v>
      </c>
      <c r="M687" s="34">
        <f t="shared" si="32"/>
        <v>1109.6699999999998</v>
      </c>
      <c r="N687" s="17">
        <v>1049.83</v>
      </c>
      <c r="O687" s="17">
        <v>59.84</v>
      </c>
      <c r="P687" s="3">
        <v>0</v>
      </c>
    </row>
    <row r="688" spans="1:16" ht="24.95" hidden="1" customHeight="1">
      <c r="A688" s="21" t="str">
        <f t="shared" si="30"/>
        <v>1441|1440011|260|2025|14822303000102|4002|58035,49</v>
      </c>
      <c r="B688" s="21" t="str">
        <f t="shared" si="31"/>
        <v>1441|1440011|260|2025|311</v>
      </c>
      <c r="C688" s="14">
        <v>1441</v>
      </c>
      <c r="D688" s="14">
        <v>1440011</v>
      </c>
      <c r="E688" s="14">
        <v>260</v>
      </c>
      <c r="F688" s="14">
        <v>2025</v>
      </c>
      <c r="G688" s="14">
        <v>14822303000102</v>
      </c>
      <c r="H688" s="15" t="s">
        <v>370</v>
      </c>
      <c r="I688" s="14">
        <v>4002</v>
      </c>
      <c r="J688" s="14" t="s">
        <v>646</v>
      </c>
      <c r="K688" s="16">
        <v>46042</v>
      </c>
      <c r="L688" s="14">
        <v>311</v>
      </c>
      <c r="M688" s="34">
        <f t="shared" si="32"/>
        <v>58035.49</v>
      </c>
      <c r="N688" s="17">
        <v>55249.78</v>
      </c>
      <c r="O688" s="17">
        <v>2785.71</v>
      </c>
      <c r="P688" s="3">
        <v>0</v>
      </c>
    </row>
    <row r="689" spans="1:16" ht="24.95" hidden="1" customHeight="1">
      <c r="A689" s="21" t="str">
        <f t="shared" si="30"/>
        <v>1441|1440011|261|2025|33683111000107|4002|0</v>
      </c>
      <c r="B689" s="21" t="str">
        <f t="shared" si="31"/>
        <v>1441|1440011|261|2025|47</v>
      </c>
      <c r="C689" s="14">
        <v>1441</v>
      </c>
      <c r="D689" s="14">
        <v>1440011</v>
      </c>
      <c r="E689" s="14">
        <v>261</v>
      </c>
      <c r="F689" s="14">
        <v>2025</v>
      </c>
      <c r="G689" s="14">
        <v>33683111000107</v>
      </c>
      <c r="H689" s="15" t="s">
        <v>81</v>
      </c>
      <c r="I689" s="14">
        <v>4002</v>
      </c>
      <c r="J689" s="14" t="s">
        <v>646</v>
      </c>
      <c r="K689" s="16">
        <v>46035</v>
      </c>
      <c r="L689" s="14">
        <v>47</v>
      </c>
      <c r="M689" s="34">
        <f t="shared" si="32"/>
        <v>0</v>
      </c>
      <c r="N689" s="17">
        <v>0</v>
      </c>
      <c r="O689" s="17">
        <v>0</v>
      </c>
      <c r="P689" s="3">
        <v>0</v>
      </c>
    </row>
    <row r="690" spans="1:16" ht="24.95" hidden="1" customHeight="1">
      <c r="A690" s="21" t="str">
        <f t="shared" si="30"/>
        <v>1441|1440011|261|2025|33683111000107|4002|2850,2</v>
      </c>
      <c r="B690" s="21" t="str">
        <f t="shared" si="31"/>
        <v>1441|1440011|261|2025|49</v>
      </c>
      <c r="C690" s="14">
        <v>1441</v>
      </c>
      <c r="D690" s="14">
        <v>1440011</v>
      </c>
      <c r="E690" s="14">
        <v>261</v>
      </c>
      <c r="F690" s="14">
        <v>2025</v>
      </c>
      <c r="G690" s="14">
        <v>33683111000107</v>
      </c>
      <c r="H690" s="15" t="s">
        <v>81</v>
      </c>
      <c r="I690" s="14">
        <v>4002</v>
      </c>
      <c r="J690" s="14" t="s">
        <v>646</v>
      </c>
      <c r="K690" s="16">
        <v>46035</v>
      </c>
      <c r="L690" s="14">
        <v>49</v>
      </c>
      <c r="M690" s="34">
        <f t="shared" si="32"/>
        <v>2850.2</v>
      </c>
      <c r="N690" s="17">
        <v>2713.39</v>
      </c>
      <c r="O690" s="17">
        <v>136.81</v>
      </c>
      <c r="P690" s="3">
        <v>0</v>
      </c>
    </row>
    <row r="691" spans="1:16" ht="24.95" hidden="1" customHeight="1">
      <c r="A691" s="21" t="str">
        <f t="shared" si="30"/>
        <v>1441|1440011|263|2025|5814441000140|3919|15914,67</v>
      </c>
      <c r="B691" s="21" t="str">
        <f t="shared" si="31"/>
        <v>1441|1440011|263|2025|81</v>
      </c>
      <c r="C691" s="14">
        <v>1441</v>
      </c>
      <c r="D691" s="14">
        <v>1440011</v>
      </c>
      <c r="E691" s="14">
        <v>263</v>
      </c>
      <c r="F691" s="14">
        <v>2025</v>
      </c>
      <c r="G691" s="14">
        <v>5814441000140</v>
      </c>
      <c r="H691" s="15" t="s">
        <v>95</v>
      </c>
      <c r="I691" s="14">
        <v>3919</v>
      </c>
      <c r="J691" s="14" t="s">
        <v>485</v>
      </c>
      <c r="K691" s="16">
        <v>46035</v>
      </c>
      <c r="L691" s="14">
        <v>81</v>
      </c>
      <c r="M691" s="34">
        <f t="shared" si="32"/>
        <v>15914.67</v>
      </c>
      <c r="N691" s="17">
        <v>15150.77</v>
      </c>
      <c r="O691" s="17">
        <v>763.9</v>
      </c>
      <c r="P691" s="3">
        <v>0</v>
      </c>
    </row>
    <row r="692" spans="1:16" ht="24.95" hidden="1" customHeight="1">
      <c r="A692" s="21" t="str">
        <f t="shared" si="30"/>
        <v>1441|1440011|267|2025|64486426000180|3920|12500</v>
      </c>
      <c r="B692" s="21" t="str">
        <f t="shared" si="31"/>
        <v>1441|1440011|267|2025|285</v>
      </c>
      <c r="C692" s="14">
        <v>1441</v>
      </c>
      <c r="D692" s="14">
        <v>1440011</v>
      </c>
      <c r="E692" s="14">
        <v>267</v>
      </c>
      <c r="F692" s="14">
        <v>2025</v>
      </c>
      <c r="G692" s="14">
        <v>64486426000180</v>
      </c>
      <c r="H692" s="15" t="s">
        <v>348</v>
      </c>
      <c r="I692" s="14">
        <v>3920</v>
      </c>
      <c r="J692" s="14" t="s">
        <v>485</v>
      </c>
      <c r="K692" s="16">
        <v>46042</v>
      </c>
      <c r="L692" s="14">
        <v>285</v>
      </c>
      <c r="M692" s="34">
        <f t="shared" si="32"/>
        <v>12500</v>
      </c>
      <c r="N692" s="17">
        <v>11900</v>
      </c>
      <c r="O692" s="17">
        <v>600</v>
      </c>
      <c r="P692" s="3">
        <v>0</v>
      </c>
    </row>
    <row r="693" spans="1:16" ht="24.95" hidden="1" customHeight="1">
      <c r="A693" s="21" t="str">
        <f t="shared" si="30"/>
        <v>1441|1440011|268|2025|1554285000175|4002|900</v>
      </c>
      <c r="B693" s="21" t="str">
        <f t="shared" si="31"/>
        <v>1441|1440011|268|2025|162</v>
      </c>
      <c r="C693" s="14">
        <v>1441</v>
      </c>
      <c r="D693" s="14">
        <v>1440011</v>
      </c>
      <c r="E693" s="14">
        <v>268</v>
      </c>
      <c r="F693" s="14">
        <v>2025</v>
      </c>
      <c r="G693" s="14">
        <v>1554285000175</v>
      </c>
      <c r="H693" s="15" t="s">
        <v>220</v>
      </c>
      <c r="I693" s="14">
        <v>4002</v>
      </c>
      <c r="J693" s="14" t="s">
        <v>646</v>
      </c>
      <c r="K693" s="16">
        <v>46037</v>
      </c>
      <c r="L693" s="14">
        <v>162</v>
      </c>
      <c r="M693" s="34">
        <f t="shared" si="32"/>
        <v>900</v>
      </c>
      <c r="N693" s="17">
        <v>856.8</v>
      </c>
      <c r="O693" s="17">
        <v>43.2</v>
      </c>
      <c r="P693" s="3">
        <v>0</v>
      </c>
    </row>
    <row r="694" spans="1:16" ht="24.95" hidden="1" customHeight="1">
      <c r="A694" s="21" t="str">
        <f t="shared" si="30"/>
        <v>1441|1440011|279|2025|28408684000184|3920|21300</v>
      </c>
      <c r="B694" s="21" t="str">
        <f t="shared" si="31"/>
        <v>1441|1440011|279|2025|292</v>
      </c>
      <c r="C694" s="14">
        <v>1441</v>
      </c>
      <c r="D694" s="14">
        <v>1440011</v>
      </c>
      <c r="E694" s="14">
        <v>279</v>
      </c>
      <c r="F694" s="14">
        <v>2025</v>
      </c>
      <c r="G694" s="14">
        <v>28408684000184</v>
      </c>
      <c r="H694" s="15" t="s">
        <v>258</v>
      </c>
      <c r="I694" s="14">
        <v>3920</v>
      </c>
      <c r="J694" s="14" t="s">
        <v>485</v>
      </c>
      <c r="K694" s="16">
        <v>46042</v>
      </c>
      <c r="L694" s="14">
        <v>292</v>
      </c>
      <c r="M694" s="34">
        <f t="shared" si="32"/>
        <v>21300</v>
      </c>
      <c r="N694" s="17">
        <v>20277.599999999999</v>
      </c>
      <c r="O694" s="17">
        <v>1022.4</v>
      </c>
      <c r="P694" s="3">
        <v>0</v>
      </c>
    </row>
    <row r="695" spans="1:16" ht="24.95" hidden="1" customHeight="1">
      <c r="A695" s="21" t="str">
        <f t="shared" si="30"/>
        <v>1441|1440011|292|2025|6880466000105|3939|216,6</v>
      </c>
      <c r="B695" s="21" t="str">
        <f t="shared" si="31"/>
        <v>1441|1440011|292|2025|315</v>
      </c>
      <c r="C695" s="14">
        <v>1441</v>
      </c>
      <c r="D695" s="14">
        <v>1440011</v>
      </c>
      <c r="E695" s="14">
        <v>292</v>
      </c>
      <c r="F695" s="14">
        <v>2025</v>
      </c>
      <c r="G695" s="14">
        <v>6880466000105</v>
      </c>
      <c r="H695" s="15" t="s">
        <v>381</v>
      </c>
      <c r="I695" s="14">
        <v>3939</v>
      </c>
      <c r="J695" s="14" t="s">
        <v>485</v>
      </c>
      <c r="K695" s="16">
        <v>46042</v>
      </c>
      <c r="L695" s="14">
        <v>315</v>
      </c>
      <c r="M695" s="34">
        <f t="shared" si="32"/>
        <v>216.6</v>
      </c>
      <c r="N695" s="17">
        <v>206.04</v>
      </c>
      <c r="O695" s="17">
        <v>10.56</v>
      </c>
      <c r="P695" s="3">
        <v>0</v>
      </c>
    </row>
    <row r="696" spans="1:16" ht="24.95" hidden="1" customHeight="1">
      <c r="A696" s="21" t="str">
        <f t="shared" si="30"/>
        <v>1441|1440011|292|2025|6880466000105|3939|866,4</v>
      </c>
      <c r="B696" s="21" t="str">
        <f t="shared" si="31"/>
        <v>1441|1440011|292|2025|317</v>
      </c>
      <c r="C696" s="14">
        <v>1441</v>
      </c>
      <c r="D696" s="14">
        <v>1440011</v>
      </c>
      <c r="E696" s="14">
        <v>292</v>
      </c>
      <c r="F696" s="14">
        <v>2025</v>
      </c>
      <c r="G696" s="14">
        <v>6880466000105</v>
      </c>
      <c r="H696" s="15" t="s">
        <v>381</v>
      </c>
      <c r="I696" s="14">
        <v>3939</v>
      </c>
      <c r="J696" s="14" t="s">
        <v>485</v>
      </c>
      <c r="K696" s="16">
        <v>46042</v>
      </c>
      <c r="L696" s="14">
        <v>317</v>
      </c>
      <c r="M696" s="34">
        <f t="shared" si="32"/>
        <v>866.4</v>
      </c>
      <c r="N696" s="17">
        <v>824.16</v>
      </c>
      <c r="O696" s="17">
        <v>42.24</v>
      </c>
      <c r="P696" s="3">
        <v>0</v>
      </c>
    </row>
    <row r="697" spans="1:16" ht="24.95" hidden="1" customHeight="1">
      <c r="A697" s="21" t="str">
        <f t="shared" si="30"/>
        <v>1441|1440011|293|2025|5487631000109|9329|232,87</v>
      </c>
      <c r="B697" s="21" t="str">
        <f t="shared" si="31"/>
        <v>1441|1440011|293|2025|4</v>
      </c>
      <c r="C697" s="14">
        <v>1441</v>
      </c>
      <c r="D697" s="14">
        <v>1440011</v>
      </c>
      <c r="E697" s="14">
        <v>293</v>
      </c>
      <c r="F697" s="14">
        <v>2025</v>
      </c>
      <c r="G697" s="14">
        <v>5487631000109</v>
      </c>
      <c r="H697" s="15" t="s">
        <v>459</v>
      </c>
      <c r="I697" s="14">
        <v>9329</v>
      </c>
      <c r="J697" s="14" t="s">
        <v>647</v>
      </c>
      <c r="K697" s="16">
        <v>46035</v>
      </c>
      <c r="L697" s="14">
        <v>4</v>
      </c>
      <c r="M697" s="34">
        <f t="shared" si="32"/>
        <v>232.87</v>
      </c>
      <c r="N697" s="17">
        <v>232.87</v>
      </c>
      <c r="O697" s="17">
        <v>0</v>
      </c>
      <c r="P697" s="3">
        <v>0</v>
      </c>
    </row>
    <row r="698" spans="1:16" ht="24.95" hidden="1" customHeight="1">
      <c r="A698" s="21" t="str">
        <f t="shared" si="30"/>
        <v>1441|1440011|293|2025|5487631000109|9329|116,44</v>
      </c>
      <c r="B698" s="21" t="str">
        <f t="shared" si="31"/>
        <v>1441|1440011|293|2025|5</v>
      </c>
      <c r="C698" s="14">
        <v>1441</v>
      </c>
      <c r="D698" s="14">
        <v>1440011</v>
      </c>
      <c r="E698" s="14">
        <v>293</v>
      </c>
      <c r="F698" s="14">
        <v>2025</v>
      </c>
      <c r="G698" s="14">
        <v>5487631000109</v>
      </c>
      <c r="H698" s="15" t="s">
        <v>459</v>
      </c>
      <c r="I698" s="14">
        <v>9329</v>
      </c>
      <c r="J698" s="14" t="s">
        <v>647</v>
      </c>
      <c r="K698" s="16">
        <v>46035</v>
      </c>
      <c r="L698" s="14">
        <v>5</v>
      </c>
      <c r="M698" s="34">
        <f t="shared" si="32"/>
        <v>116.44</v>
      </c>
      <c r="N698" s="17">
        <v>116.44</v>
      </c>
      <c r="O698" s="17">
        <v>0</v>
      </c>
      <c r="P698" s="3">
        <v>0</v>
      </c>
    </row>
    <row r="699" spans="1:16" ht="24.95" hidden="1" customHeight="1">
      <c r="A699" s="21" t="str">
        <f t="shared" si="30"/>
        <v>1441|1440011|293|2025|5487631000109|9329|116,74</v>
      </c>
      <c r="B699" s="21" t="str">
        <f t="shared" si="31"/>
        <v>1441|1440011|293|2025|6</v>
      </c>
      <c r="C699" s="14">
        <v>1441</v>
      </c>
      <c r="D699" s="14">
        <v>1440011</v>
      </c>
      <c r="E699" s="14">
        <v>293</v>
      </c>
      <c r="F699" s="14">
        <v>2025</v>
      </c>
      <c r="G699" s="14">
        <v>5487631000109</v>
      </c>
      <c r="H699" s="15" t="s">
        <v>459</v>
      </c>
      <c r="I699" s="14">
        <v>9329</v>
      </c>
      <c r="J699" s="14" t="s">
        <v>647</v>
      </c>
      <c r="K699" s="16">
        <v>46035</v>
      </c>
      <c r="L699" s="14">
        <v>6</v>
      </c>
      <c r="M699" s="34">
        <f t="shared" si="32"/>
        <v>116.74</v>
      </c>
      <c r="N699" s="17">
        <v>116.74</v>
      </c>
      <c r="O699" s="17">
        <v>0</v>
      </c>
      <c r="P699" s="3">
        <v>0</v>
      </c>
    </row>
    <row r="700" spans="1:16" ht="24.95" hidden="1" customHeight="1">
      <c r="A700" s="21" t="str">
        <f t="shared" si="30"/>
        <v>1441|1440011|294|2025|58445252000104|3920|37200</v>
      </c>
      <c r="B700" s="21" t="str">
        <f t="shared" si="31"/>
        <v>1441|1440011|294|2025|275</v>
      </c>
      <c r="C700" s="14">
        <v>1441</v>
      </c>
      <c r="D700" s="14">
        <v>1440011</v>
      </c>
      <c r="E700" s="14">
        <v>294</v>
      </c>
      <c r="F700" s="14">
        <v>2025</v>
      </c>
      <c r="G700" s="14">
        <v>58445252000104</v>
      </c>
      <c r="H700" s="15" t="s">
        <v>222</v>
      </c>
      <c r="I700" s="14">
        <v>3920</v>
      </c>
      <c r="J700" s="14" t="s">
        <v>485</v>
      </c>
      <c r="K700" s="16">
        <v>46041</v>
      </c>
      <c r="L700" s="14">
        <v>275</v>
      </c>
      <c r="M700" s="34">
        <f t="shared" si="32"/>
        <v>37200</v>
      </c>
      <c r="N700" s="17">
        <v>35414.400000000001</v>
      </c>
      <c r="O700" s="17">
        <v>1785.6</v>
      </c>
      <c r="P700" s="3">
        <v>0</v>
      </c>
    </row>
    <row r="701" spans="1:16" ht="24.95" hidden="1" customHeight="1">
      <c r="A701" s="21" t="str">
        <f t="shared" si="30"/>
        <v>1441|1440011|304|2025|33641663000144|3502|132800</v>
      </c>
      <c r="B701" s="21" t="str">
        <f t="shared" si="31"/>
        <v>1441|1440011|304|2025|402</v>
      </c>
      <c r="C701" s="14">
        <v>1441</v>
      </c>
      <c r="D701" s="14">
        <v>1440011</v>
      </c>
      <c r="E701" s="14">
        <v>304</v>
      </c>
      <c r="F701" s="14">
        <v>2025</v>
      </c>
      <c r="G701" s="14">
        <v>33641663000144</v>
      </c>
      <c r="H701" s="15" t="s">
        <v>396</v>
      </c>
      <c r="I701" s="14">
        <v>3502</v>
      </c>
      <c r="J701" s="14" t="s">
        <v>650</v>
      </c>
      <c r="K701" s="16">
        <v>46045</v>
      </c>
      <c r="L701" s="14">
        <v>402</v>
      </c>
      <c r="M701" s="34">
        <f t="shared" si="32"/>
        <v>132800</v>
      </c>
      <c r="N701" s="17">
        <v>132800</v>
      </c>
      <c r="O701" s="17">
        <v>0</v>
      </c>
      <c r="P701" s="3">
        <v>0</v>
      </c>
    </row>
    <row r="702" spans="1:16" ht="24.95" hidden="1" customHeight="1">
      <c r="A702" s="21" t="str">
        <f t="shared" si="30"/>
        <v>1441|1440011|310|2025|3922282000172|3920|800</v>
      </c>
      <c r="B702" s="21" t="str">
        <f t="shared" si="31"/>
        <v>1441|1440011|310|2025|279</v>
      </c>
      <c r="C702" s="14">
        <v>1441</v>
      </c>
      <c r="D702" s="14">
        <v>1440011</v>
      </c>
      <c r="E702" s="14">
        <v>310</v>
      </c>
      <c r="F702" s="14">
        <v>2025</v>
      </c>
      <c r="G702" s="14">
        <v>3922282000172</v>
      </c>
      <c r="H702" s="15" t="s">
        <v>350</v>
      </c>
      <c r="I702" s="14">
        <v>3920</v>
      </c>
      <c r="J702" s="14" t="s">
        <v>485</v>
      </c>
      <c r="K702" s="16">
        <v>46041</v>
      </c>
      <c r="L702" s="14">
        <v>279</v>
      </c>
      <c r="M702" s="34">
        <f t="shared" si="32"/>
        <v>800</v>
      </c>
      <c r="N702" s="17">
        <v>761.6</v>
      </c>
      <c r="O702" s="17">
        <v>38.4</v>
      </c>
      <c r="P702" s="3">
        <v>0</v>
      </c>
    </row>
    <row r="703" spans="1:16" ht="24.95" hidden="1" customHeight="1">
      <c r="A703" s="21" t="str">
        <f t="shared" si="30"/>
        <v>1441|1440011|328|2025|68472099687|3611|22000</v>
      </c>
      <c r="B703" s="21" t="str">
        <f t="shared" si="31"/>
        <v>1441|1440011|328|2025|366</v>
      </c>
      <c r="C703" s="14">
        <v>1441</v>
      </c>
      <c r="D703" s="14">
        <v>1440011</v>
      </c>
      <c r="E703" s="14">
        <v>328</v>
      </c>
      <c r="F703" s="14">
        <v>2025</v>
      </c>
      <c r="G703" s="14">
        <v>68472099687</v>
      </c>
      <c r="H703" s="15" t="s">
        <v>224</v>
      </c>
      <c r="I703" s="14">
        <v>3611</v>
      </c>
      <c r="J703" s="14" t="s">
        <v>630</v>
      </c>
      <c r="K703" s="16">
        <v>46044</v>
      </c>
      <c r="L703" s="14">
        <v>366</v>
      </c>
      <c r="M703" s="34">
        <f t="shared" si="32"/>
        <v>22000</v>
      </c>
      <c r="N703" s="17">
        <v>17025.71</v>
      </c>
      <c r="O703" s="17">
        <v>4974.29</v>
      </c>
      <c r="P703" s="3">
        <v>0</v>
      </c>
    </row>
    <row r="704" spans="1:16" ht="24.95" hidden="1" customHeight="1">
      <c r="A704" s="21" t="str">
        <f t="shared" si="30"/>
        <v>1441|1440011|329|2025|16636540000104|4003|423</v>
      </c>
      <c r="B704" s="21" t="str">
        <f t="shared" si="31"/>
        <v>1441|1440011|329|2025|153</v>
      </c>
      <c r="C704" s="14">
        <v>1441</v>
      </c>
      <c r="D704" s="14">
        <v>1440011</v>
      </c>
      <c r="E704" s="14">
        <v>329</v>
      </c>
      <c r="F704" s="14">
        <v>2025</v>
      </c>
      <c r="G704" s="14">
        <v>16636540000104</v>
      </c>
      <c r="H704" s="15" t="s">
        <v>195</v>
      </c>
      <c r="I704" s="14">
        <v>4003</v>
      </c>
      <c r="J704" s="14" t="s">
        <v>646</v>
      </c>
      <c r="K704" s="16">
        <v>46036</v>
      </c>
      <c r="L704" s="14">
        <v>153</v>
      </c>
      <c r="M704" s="34">
        <f t="shared" si="32"/>
        <v>423</v>
      </c>
      <c r="N704" s="17">
        <v>423</v>
      </c>
      <c r="O704" s="17">
        <v>0</v>
      </c>
      <c r="P704" s="3">
        <v>0</v>
      </c>
    </row>
    <row r="705" spans="1:16" ht="24.95" hidden="1" customHeight="1">
      <c r="A705" s="21" t="str">
        <f t="shared" si="30"/>
        <v>1441|1440011|329|2025|16636540000104|4003|423</v>
      </c>
      <c r="B705" s="21" t="str">
        <f t="shared" si="31"/>
        <v>1441|1440011|329|2025|472</v>
      </c>
      <c r="C705" s="14">
        <v>1441</v>
      </c>
      <c r="D705" s="14">
        <v>1440011</v>
      </c>
      <c r="E705" s="14">
        <v>329</v>
      </c>
      <c r="F705" s="14">
        <v>2025</v>
      </c>
      <c r="G705" s="14">
        <v>16636540000104</v>
      </c>
      <c r="H705" s="15" t="s">
        <v>195</v>
      </c>
      <c r="I705" s="14">
        <v>4003</v>
      </c>
      <c r="J705" s="14" t="s">
        <v>646</v>
      </c>
      <c r="K705" s="16">
        <v>46050</v>
      </c>
      <c r="L705" s="14">
        <v>472</v>
      </c>
      <c r="M705" s="34">
        <f t="shared" si="32"/>
        <v>423</v>
      </c>
      <c r="N705" s="17">
        <v>423</v>
      </c>
      <c r="O705" s="17">
        <v>0</v>
      </c>
      <c r="P705" s="3">
        <v>0</v>
      </c>
    </row>
    <row r="706" spans="1:16" ht="24.95" hidden="1" customHeight="1">
      <c r="A706" s="21" t="str">
        <f t="shared" si="30"/>
        <v>1441|1440011|348|2025|15165937000194|3903|6325,5</v>
      </c>
      <c r="B706" s="21" t="str">
        <f t="shared" si="31"/>
        <v>1441|1440011|348|2025|76</v>
      </c>
      <c r="C706" s="14">
        <v>1441</v>
      </c>
      <c r="D706" s="14">
        <v>1440011</v>
      </c>
      <c r="E706" s="14">
        <v>348</v>
      </c>
      <c r="F706" s="14">
        <v>2025</v>
      </c>
      <c r="G706" s="14">
        <v>15165937000194</v>
      </c>
      <c r="H706" s="15" t="s">
        <v>98</v>
      </c>
      <c r="I706" s="14">
        <v>3903</v>
      </c>
      <c r="J706" s="14" t="s">
        <v>485</v>
      </c>
      <c r="K706" s="16">
        <v>46035</v>
      </c>
      <c r="L706" s="14">
        <v>76</v>
      </c>
      <c r="M706" s="34">
        <f t="shared" si="32"/>
        <v>6325.5</v>
      </c>
      <c r="N706" s="17">
        <v>6325.5</v>
      </c>
      <c r="O706" s="17">
        <v>0</v>
      </c>
      <c r="P706" s="3">
        <v>0</v>
      </c>
    </row>
    <row r="707" spans="1:16" ht="24.95" hidden="1" customHeight="1">
      <c r="A707" s="21" t="str">
        <f t="shared" si="30"/>
        <v>1441|1440011|349|2025|52743313000133|3937|2740,33</v>
      </c>
      <c r="B707" s="21" t="str">
        <f t="shared" si="31"/>
        <v>1441|1440011|349|2025|17</v>
      </c>
      <c r="C707" s="14">
        <v>1441</v>
      </c>
      <c r="D707" s="14">
        <v>1440011</v>
      </c>
      <c r="E707" s="14">
        <v>349</v>
      </c>
      <c r="F707" s="14">
        <v>2025</v>
      </c>
      <c r="G707" s="14">
        <v>52743313000133</v>
      </c>
      <c r="H707" s="15" t="s">
        <v>651</v>
      </c>
      <c r="I707" s="14">
        <v>3937</v>
      </c>
      <c r="J707" s="14" t="s">
        <v>485</v>
      </c>
      <c r="K707" s="16">
        <v>46048</v>
      </c>
      <c r="L707" s="14">
        <v>17</v>
      </c>
      <c r="M707" s="34">
        <f t="shared" si="32"/>
        <v>2740.33</v>
      </c>
      <c r="N707" s="17">
        <v>2740.33</v>
      </c>
      <c r="O707" s="17">
        <v>0</v>
      </c>
      <c r="P707" s="3">
        <v>0</v>
      </c>
    </row>
    <row r="708" spans="1:16" ht="24.95" hidden="1" customHeight="1">
      <c r="A708" s="21" t="str">
        <f t="shared" si="30"/>
        <v>1441|1440011|352|2025|18839001000190|3961|623,71</v>
      </c>
      <c r="B708" s="21" t="str">
        <f t="shared" si="31"/>
        <v>1441|1440011|352|2025|26</v>
      </c>
      <c r="C708" s="14">
        <v>1441</v>
      </c>
      <c r="D708" s="14">
        <v>1440011</v>
      </c>
      <c r="E708" s="14">
        <v>352</v>
      </c>
      <c r="F708" s="14">
        <v>2025</v>
      </c>
      <c r="G708" s="14">
        <v>18839001000190</v>
      </c>
      <c r="H708" s="15" t="s">
        <v>75</v>
      </c>
      <c r="I708" s="14">
        <v>3961</v>
      </c>
      <c r="J708" s="14" t="s">
        <v>485</v>
      </c>
      <c r="K708" s="16">
        <v>46035</v>
      </c>
      <c r="L708" s="14">
        <v>26</v>
      </c>
      <c r="M708" s="34">
        <f t="shared" si="32"/>
        <v>623.71</v>
      </c>
      <c r="N708" s="17">
        <v>623.71</v>
      </c>
      <c r="O708" s="17">
        <v>0</v>
      </c>
      <c r="P708" s="3">
        <v>0</v>
      </c>
    </row>
    <row r="709" spans="1:16" ht="24.95" hidden="1" customHeight="1">
      <c r="A709" s="21" t="str">
        <f t="shared" ref="A709:A772" si="33">C709&amp;"|"&amp;D709&amp;"|"&amp;E709&amp;"|"&amp;F709&amp;"|"&amp;G709&amp;"|"&amp;I709&amp;"|"&amp;N709+O709-P709</f>
        <v>1441|1440011|356|2025|49463330615|3611|3792,45</v>
      </c>
      <c r="B709" s="21" t="str">
        <f t="shared" ref="B709:B772" si="34">C709&amp;"|"&amp;D709&amp;"|"&amp;E709&amp;"|"&amp;F709&amp;"|"&amp;L709</f>
        <v>1441|1440011|356|2025|380</v>
      </c>
      <c r="C709" s="14">
        <v>1441</v>
      </c>
      <c r="D709" s="14">
        <v>1440011</v>
      </c>
      <c r="E709" s="14">
        <v>356</v>
      </c>
      <c r="F709" s="14">
        <v>2025</v>
      </c>
      <c r="G709" s="14">
        <v>49463330615</v>
      </c>
      <c r="H709" s="15" t="s">
        <v>260</v>
      </c>
      <c r="I709" s="14">
        <v>3611</v>
      </c>
      <c r="J709" s="14" t="s">
        <v>630</v>
      </c>
      <c r="K709" s="16">
        <v>46044</v>
      </c>
      <c r="L709" s="14">
        <v>380</v>
      </c>
      <c r="M709" s="34">
        <f t="shared" si="32"/>
        <v>3792.45</v>
      </c>
      <c r="N709" s="17">
        <v>3792.45</v>
      </c>
      <c r="O709" s="17">
        <v>0</v>
      </c>
      <c r="P709" s="3">
        <v>0</v>
      </c>
    </row>
    <row r="710" spans="1:16" ht="24.95" hidden="1" customHeight="1">
      <c r="A710" s="21" t="str">
        <f t="shared" si="33"/>
        <v>1441|1440011|357|2025|8458633000150|3921|2458,2</v>
      </c>
      <c r="B710" s="21" t="str">
        <f t="shared" si="34"/>
        <v>1441|1440011|357|2025|606</v>
      </c>
      <c r="C710" s="14">
        <v>1441</v>
      </c>
      <c r="D710" s="14">
        <v>1440011</v>
      </c>
      <c r="E710" s="14">
        <v>357</v>
      </c>
      <c r="F710" s="14">
        <v>2025</v>
      </c>
      <c r="G710" s="14">
        <v>8458633000150</v>
      </c>
      <c r="H710" s="15" t="s">
        <v>86</v>
      </c>
      <c r="I710" s="14">
        <v>3921</v>
      </c>
      <c r="J710" s="14" t="s">
        <v>485</v>
      </c>
      <c r="K710" s="16">
        <v>46058</v>
      </c>
      <c r="L710" s="14">
        <v>606</v>
      </c>
      <c r="M710" s="34">
        <f t="shared" ref="M710:M773" si="35">N710+O710</f>
        <v>2458.1999999999998</v>
      </c>
      <c r="N710" s="17">
        <v>2458.1999999999998</v>
      </c>
      <c r="O710" s="17">
        <v>0</v>
      </c>
      <c r="P710" s="3">
        <v>0</v>
      </c>
    </row>
    <row r="711" spans="1:16" ht="24.95" customHeight="1">
      <c r="A711" s="21" t="str">
        <f t="shared" si="33"/>
        <v>1441|1440011|358|2025|32271161000106|3968|510</v>
      </c>
      <c r="B711" s="21" t="str">
        <f t="shared" si="34"/>
        <v>1441|1440011|358|2025|84</v>
      </c>
      <c r="C711" s="14">
        <v>1441</v>
      </c>
      <c r="D711" s="14">
        <v>1440011</v>
      </c>
      <c r="E711" s="14">
        <v>358</v>
      </c>
      <c r="F711" s="14">
        <v>2025</v>
      </c>
      <c r="G711" s="14">
        <v>32271161000106</v>
      </c>
      <c r="H711" s="15" t="s">
        <v>100</v>
      </c>
      <c r="I711" s="14">
        <v>3968</v>
      </c>
      <c r="J711" s="14" t="s">
        <v>485</v>
      </c>
      <c r="K711" s="16">
        <v>46035</v>
      </c>
      <c r="L711" s="14">
        <v>84</v>
      </c>
      <c r="M711" s="34">
        <f t="shared" si="35"/>
        <v>510</v>
      </c>
      <c r="N711" s="17">
        <v>485.52</v>
      </c>
      <c r="O711" s="17">
        <v>24.48</v>
      </c>
      <c r="P711" s="3">
        <v>0</v>
      </c>
    </row>
    <row r="712" spans="1:16" ht="24.95" hidden="1" customHeight="1">
      <c r="A712" s="21" t="str">
        <f t="shared" si="33"/>
        <v>1441|1440011|358|2025|32271161000106|3968|510</v>
      </c>
      <c r="B712" s="21" t="str">
        <f t="shared" si="34"/>
        <v>1441|1440011|358|2025|85</v>
      </c>
      <c r="C712" s="14">
        <v>1441</v>
      </c>
      <c r="D712" s="14">
        <v>1440011</v>
      </c>
      <c r="E712" s="14">
        <v>358</v>
      </c>
      <c r="F712" s="14">
        <v>2025</v>
      </c>
      <c r="G712" s="14">
        <v>32271161000106</v>
      </c>
      <c r="H712" s="15" t="s">
        <v>100</v>
      </c>
      <c r="I712" s="14">
        <v>3968</v>
      </c>
      <c r="J712" s="14" t="s">
        <v>485</v>
      </c>
      <c r="K712" s="16">
        <v>46035</v>
      </c>
      <c r="L712" s="14">
        <v>85</v>
      </c>
      <c r="M712" s="34">
        <f t="shared" si="35"/>
        <v>510</v>
      </c>
      <c r="N712" s="17">
        <v>485.52</v>
      </c>
      <c r="O712" s="17">
        <v>24.48</v>
      </c>
      <c r="P712" s="3">
        <v>0</v>
      </c>
    </row>
    <row r="713" spans="1:16" ht="24.95" hidden="1" customHeight="1">
      <c r="A713" s="21" t="str">
        <f t="shared" si="33"/>
        <v>1441|1440011|358|2025|32271161000106|3968|510</v>
      </c>
      <c r="B713" s="21" t="str">
        <f t="shared" si="34"/>
        <v>1441|1440011|358|2025|213</v>
      </c>
      <c r="C713" s="14">
        <v>1441</v>
      </c>
      <c r="D713" s="14">
        <v>1440011</v>
      </c>
      <c r="E713" s="14">
        <v>358</v>
      </c>
      <c r="F713" s="14">
        <v>2025</v>
      </c>
      <c r="G713" s="14">
        <v>32271161000106</v>
      </c>
      <c r="H713" s="15" t="s">
        <v>100</v>
      </c>
      <c r="I713" s="14">
        <v>3968</v>
      </c>
      <c r="J713" s="14" t="s">
        <v>485</v>
      </c>
      <c r="K713" s="16">
        <v>46038</v>
      </c>
      <c r="L713" s="14">
        <v>213</v>
      </c>
      <c r="M713" s="34">
        <f t="shared" si="35"/>
        <v>510</v>
      </c>
      <c r="N713" s="17">
        <v>485.52</v>
      </c>
      <c r="O713" s="17">
        <v>24.48</v>
      </c>
      <c r="P713" s="3">
        <v>0</v>
      </c>
    </row>
    <row r="714" spans="1:16" ht="24.95" hidden="1" customHeight="1">
      <c r="A714" s="21" t="str">
        <f t="shared" si="33"/>
        <v>1441|1440011|360|2025|18939548000167|3922|23826,25</v>
      </c>
      <c r="B714" s="21" t="str">
        <f t="shared" si="34"/>
        <v>1441|1440011|360|2025|558</v>
      </c>
      <c r="C714" s="14">
        <v>1441</v>
      </c>
      <c r="D714" s="14">
        <v>1440011</v>
      </c>
      <c r="E714" s="14">
        <v>360</v>
      </c>
      <c r="F714" s="14">
        <v>2025</v>
      </c>
      <c r="G714" s="14">
        <v>18939548000167</v>
      </c>
      <c r="H714" s="15" t="s">
        <v>652</v>
      </c>
      <c r="I714" s="14">
        <v>3922</v>
      </c>
      <c r="J714" s="14" t="s">
        <v>485</v>
      </c>
      <c r="K714" s="16">
        <v>46055</v>
      </c>
      <c r="L714" s="14">
        <v>558</v>
      </c>
      <c r="M714" s="34">
        <f t="shared" si="35"/>
        <v>23826.25</v>
      </c>
      <c r="N714" s="17">
        <v>23826.25</v>
      </c>
      <c r="O714" s="17">
        <v>0</v>
      </c>
      <c r="P714" s="3">
        <v>0</v>
      </c>
    </row>
    <row r="715" spans="1:16" ht="24.95" hidden="1" customHeight="1">
      <c r="A715" s="21" t="str">
        <f t="shared" si="33"/>
        <v>1441|1440011|362|2025|31519474000178|3920|17300</v>
      </c>
      <c r="B715" s="21" t="str">
        <f t="shared" si="34"/>
        <v>1441|1440011|362|2025|288</v>
      </c>
      <c r="C715" s="14">
        <v>1441</v>
      </c>
      <c r="D715" s="14">
        <v>1440011</v>
      </c>
      <c r="E715" s="14">
        <v>362</v>
      </c>
      <c r="F715" s="14">
        <v>2025</v>
      </c>
      <c r="G715" s="14">
        <v>31519474000178</v>
      </c>
      <c r="H715" s="15" t="s">
        <v>352</v>
      </c>
      <c r="I715" s="14">
        <v>3920</v>
      </c>
      <c r="J715" s="14" t="s">
        <v>485</v>
      </c>
      <c r="K715" s="16">
        <v>46042</v>
      </c>
      <c r="L715" s="14">
        <v>288</v>
      </c>
      <c r="M715" s="34">
        <f t="shared" si="35"/>
        <v>17300</v>
      </c>
      <c r="N715" s="17">
        <v>16469.599999999999</v>
      </c>
      <c r="O715" s="17">
        <v>830.4</v>
      </c>
      <c r="P715" s="3">
        <v>0</v>
      </c>
    </row>
    <row r="716" spans="1:16" ht="24.95" hidden="1" customHeight="1">
      <c r="A716" s="21" t="str">
        <f t="shared" si="33"/>
        <v>1441|1440011|363|2025|8804604000100|3931|61459,2</v>
      </c>
      <c r="B716" s="21" t="str">
        <f t="shared" si="34"/>
        <v>1441|1440011|363|2025|326</v>
      </c>
      <c r="C716" s="14">
        <v>1441</v>
      </c>
      <c r="D716" s="14">
        <v>1440011</v>
      </c>
      <c r="E716" s="14">
        <v>363</v>
      </c>
      <c r="F716" s="14">
        <v>2025</v>
      </c>
      <c r="G716" s="14">
        <v>8804604000100</v>
      </c>
      <c r="H716" s="15" t="s">
        <v>387</v>
      </c>
      <c r="I716" s="14">
        <v>3931</v>
      </c>
      <c r="J716" s="14" t="s">
        <v>485</v>
      </c>
      <c r="K716" s="16">
        <v>46043</v>
      </c>
      <c r="L716" s="14">
        <v>326</v>
      </c>
      <c r="M716" s="34">
        <f t="shared" si="35"/>
        <v>61459.199999999997</v>
      </c>
      <c r="N716" s="17">
        <v>61459.199999999997</v>
      </c>
      <c r="O716" s="17">
        <v>0</v>
      </c>
      <c r="P716" s="3">
        <v>0</v>
      </c>
    </row>
    <row r="717" spans="1:16" ht="24.95" hidden="1" customHeight="1">
      <c r="A717" s="21" t="str">
        <f t="shared" si="33"/>
        <v>1441|1440011|367|2025|20655817000105|3920|9398,41</v>
      </c>
      <c r="B717" s="21" t="str">
        <f t="shared" si="34"/>
        <v>1441|1440011|367|2025|278</v>
      </c>
      <c r="C717" s="14">
        <v>1441</v>
      </c>
      <c r="D717" s="14">
        <v>1440011</v>
      </c>
      <c r="E717" s="14">
        <v>367</v>
      </c>
      <c r="F717" s="14">
        <v>2025</v>
      </c>
      <c r="G717" s="14">
        <v>20655817000105</v>
      </c>
      <c r="H717" s="15" t="s">
        <v>227</v>
      </c>
      <c r="I717" s="14">
        <v>3920</v>
      </c>
      <c r="J717" s="14" t="s">
        <v>485</v>
      </c>
      <c r="K717" s="16">
        <v>46041</v>
      </c>
      <c r="L717" s="14">
        <v>278</v>
      </c>
      <c r="M717" s="34">
        <f t="shared" si="35"/>
        <v>9398.4100000000017</v>
      </c>
      <c r="N717" s="17">
        <v>8947.2900000000009</v>
      </c>
      <c r="O717" s="17">
        <v>451.12</v>
      </c>
      <c r="P717" s="3">
        <v>0</v>
      </c>
    </row>
    <row r="718" spans="1:16" ht="24.95" hidden="1" customHeight="1">
      <c r="A718" s="21" t="str">
        <f t="shared" si="33"/>
        <v>1441|1440011|374|2025|12791300000115|3920|18666,67</v>
      </c>
      <c r="B718" s="21" t="str">
        <f t="shared" si="34"/>
        <v>1441|1440011|374|2025|395</v>
      </c>
      <c r="C718" s="14">
        <v>1441</v>
      </c>
      <c r="D718" s="14">
        <v>1440011</v>
      </c>
      <c r="E718" s="14">
        <v>374</v>
      </c>
      <c r="F718" s="14">
        <v>2025</v>
      </c>
      <c r="G718" s="14">
        <v>12791300000115</v>
      </c>
      <c r="H718" s="15" t="s">
        <v>262</v>
      </c>
      <c r="I718" s="14">
        <v>3920</v>
      </c>
      <c r="J718" s="14" t="s">
        <v>485</v>
      </c>
      <c r="K718" s="16">
        <v>46044</v>
      </c>
      <c r="L718" s="14">
        <v>395</v>
      </c>
      <c r="M718" s="34">
        <f t="shared" si="35"/>
        <v>18666.669999999998</v>
      </c>
      <c r="N718" s="17">
        <v>17770.669999999998</v>
      </c>
      <c r="O718" s="17">
        <v>896</v>
      </c>
      <c r="P718" s="3">
        <v>0</v>
      </c>
    </row>
    <row r="719" spans="1:16" ht="24.95" hidden="1" customHeight="1">
      <c r="A719" s="21" t="str">
        <f t="shared" si="33"/>
        <v>1441|1440011|375|2025|52549488000104|3920|28000</v>
      </c>
      <c r="B719" s="21" t="str">
        <f t="shared" si="34"/>
        <v>1441|1440011|375|2025|286</v>
      </c>
      <c r="C719" s="14">
        <v>1441</v>
      </c>
      <c r="D719" s="14">
        <v>1440011</v>
      </c>
      <c r="E719" s="14">
        <v>375</v>
      </c>
      <c r="F719" s="14">
        <v>2025</v>
      </c>
      <c r="G719" s="14">
        <v>52549488000104</v>
      </c>
      <c r="H719" s="15" t="s">
        <v>354</v>
      </c>
      <c r="I719" s="14">
        <v>3920</v>
      </c>
      <c r="J719" s="14" t="s">
        <v>485</v>
      </c>
      <c r="K719" s="16">
        <v>46042</v>
      </c>
      <c r="L719" s="14">
        <v>286</v>
      </c>
      <c r="M719" s="34">
        <f t="shared" si="35"/>
        <v>28000</v>
      </c>
      <c r="N719" s="17">
        <v>26656</v>
      </c>
      <c r="O719" s="17">
        <v>1344</v>
      </c>
      <c r="P719" s="3">
        <v>0</v>
      </c>
    </row>
    <row r="720" spans="1:16" ht="24.95" hidden="1" customHeight="1">
      <c r="A720" s="21" t="str">
        <f t="shared" si="33"/>
        <v>1441|1440011|376|2025|8458633000150|3921|500</v>
      </c>
      <c r="B720" s="21" t="str">
        <f t="shared" si="34"/>
        <v>1441|1440011|376|2025|69</v>
      </c>
      <c r="C720" s="14">
        <v>1441</v>
      </c>
      <c r="D720" s="14">
        <v>1440011</v>
      </c>
      <c r="E720" s="14">
        <v>376</v>
      </c>
      <c r="F720" s="14">
        <v>2025</v>
      </c>
      <c r="G720" s="14">
        <v>8458633000150</v>
      </c>
      <c r="H720" s="15" t="s">
        <v>86</v>
      </c>
      <c r="I720" s="14">
        <v>3921</v>
      </c>
      <c r="J720" s="14" t="s">
        <v>485</v>
      </c>
      <c r="K720" s="16">
        <v>46035</v>
      </c>
      <c r="L720" s="14">
        <v>69</v>
      </c>
      <c r="M720" s="34">
        <f t="shared" si="35"/>
        <v>500</v>
      </c>
      <c r="N720" s="17">
        <v>500</v>
      </c>
      <c r="O720" s="17">
        <v>0</v>
      </c>
      <c r="P720" s="3">
        <v>0</v>
      </c>
    </row>
    <row r="721" spans="1:16" ht="24.95" hidden="1" customHeight="1">
      <c r="A721" s="21" t="str">
        <f t="shared" si="33"/>
        <v>1441|1440011|377|2025|59240824000181|3904|7765,2</v>
      </c>
      <c r="B721" s="21" t="str">
        <f t="shared" si="34"/>
        <v>1441|1440011|377|2025|557</v>
      </c>
      <c r="C721" s="14">
        <v>1441</v>
      </c>
      <c r="D721" s="14">
        <v>1440011</v>
      </c>
      <c r="E721" s="14">
        <v>377</v>
      </c>
      <c r="F721" s="14">
        <v>2025</v>
      </c>
      <c r="G721" s="14">
        <v>59240824000181</v>
      </c>
      <c r="H721" s="15" t="s">
        <v>420</v>
      </c>
      <c r="I721" s="14">
        <v>3904</v>
      </c>
      <c r="J721" s="14" t="s">
        <v>485</v>
      </c>
      <c r="K721" s="16">
        <v>46055</v>
      </c>
      <c r="L721" s="14">
        <v>557</v>
      </c>
      <c r="M721" s="34">
        <f t="shared" si="35"/>
        <v>7765.2</v>
      </c>
      <c r="N721" s="17">
        <v>7765.2</v>
      </c>
      <c r="O721" s="17">
        <v>0</v>
      </c>
      <c r="P721" s="3">
        <v>0</v>
      </c>
    </row>
    <row r="722" spans="1:16" ht="24.95" hidden="1" customHeight="1">
      <c r="A722" s="21" t="str">
        <f t="shared" si="33"/>
        <v>1441|1440011|377|2025|59240824000181|3904|3501,29</v>
      </c>
      <c r="B722" s="21" t="str">
        <f t="shared" si="34"/>
        <v>1441|1440011|377|2025|590</v>
      </c>
      <c r="C722" s="14">
        <v>1441</v>
      </c>
      <c r="D722" s="14">
        <v>1440011</v>
      </c>
      <c r="E722" s="14">
        <v>377</v>
      </c>
      <c r="F722" s="14">
        <v>2025</v>
      </c>
      <c r="G722" s="14">
        <v>59240824000181</v>
      </c>
      <c r="H722" s="15" t="s">
        <v>420</v>
      </c>
      <c r="I722" s="14">
        <v>3904</v>
      </c>
      <c r="J722" s="14" t="s">
        <v>485</v>
      </c>
      <c r="K722" s="16">
        <v>46056</v>
      </c>
      <c r="L722" s="14">
        <v>590</v>
      </c>
      <c r="M722" s="34">
        <f t="shared" si="35"/>
        <v>3501.29</v>
      </c>
      <c r="N722" s="17">
        <v>3501.29</v>
      </c>
      <c r="O722" s="17">
        <v>0</v>
      </c>
      <c r="P722" s="3">
        <v>0</v>
      </c>
    </row>
    <row r="723" spans="1:16" ht="24.95" hidden="1" customHeight="1">
      <c r="A723" s="21" t="str">
        <f t="shared" si="33"/>
        <v>1441|1440011|378|2025|47272347000238|3931|4894,5</v>
      </c>
      <c r="B723" s="21" t="str">
        <f t="shared" si="34"/>
        <v>1441|1440011|378|2025|421</v>
      </c>
      <c r="C723" s="14">
        <v>1441</v>
      </c>
      <c r="D723" s="14">
        <v>1440011</v>
      </c>
      <c r="E723" s="14">
        <v>378</v>
      </c>
      <c r="F723" s="14">
        <v>2025</v>
      </c>
      <c r="G723" s="14">
        <v>47272347000238</v>
      </c>
      <c r="H723" s="15" t="s">
        <v>390</v>
      </c>
      <c r="I723" s="14">
        <v>3931</v>
      </c>
      <c r="J723" s="14" t="s">
        <v>485</v>
      </c>
      <c r="K723" s="16">
        <v>46049</v>
      </c>
      <c r="L723" s="14">
        <v>421</v>
      </c>
      <c r="M723" s="34">
        <f t="shared" si="35"/>
        <v>4894.5</v>
      </c>
      <c r="N723" s="17">
        <v>4894.5</v>
      </c>
      <c r="O723" s="17">
        <v>0</v>
      </c>
      <c r="P723" s="3">
        <v>0</v>
      </c>
    </row>
    <row r="724" spans="1:16" ht="24.95" hidden="1" customHeight="1">
      <c r="A724" s="21" t="str">
        <f t="shared" si="33"/>
        <v>1441|1440011|384|2025|7789113000167|4002|12654</v>
      </c>
      <c r="B724" s="21" t="str">
        <f t="shared" si="34"/>
        <v>1441|1440011|384|2025|171</v>
      </c>
      <c r="C724" s="14">
        <v>1441</v>
      </c>
      <c r="D724" s="14">
        <v>1440011</v>
      </c>
      <c r="E724" s="14">
        <v>384</v>
      </c>
      <c r="F724" s="14">
        <v>2025</v>
      </c>
      <c r="G724" s="14">
        <v>7789113000167</v>
      </c>
      <c r="H724" s="15" t="s">
        <v>229</v>
      </c>
      <c r="I724" s="14">
        <v>4002</v>
      </c>
      <c r="J724" s="14" t="s">
        <v>646</v>
      </c>
      <c r="K724" s="16">
        <v>46037</v>
      </c>
      <c r="L724" s="14">
        <v>171</v>
      </c>
      <c r="M724" s="34">
        <f t="shared" si="35"/>
        <v>12654</v>
      </c>
      <c r="N724" s="17">
        <v>12046.61</v>
      </c>
      <c r="O724" s="17">
        <v>607.39</v>
      </c>
      <c r="P724" s="3">
        <v>0</v>
      </c>
    </row>
    <row r="725" spans="1:16" ht="24.95" hidden="1" customHeight="1">
      <c r="A725" s="21" t="str">
        <f t="shared" si="33"/>
        <v>1441|1440011|387|2025|1017250000105|3304|1568</v>
      </c>
      <c r="B725" s="21" t="str">
        <f t="shared" si="34"/>
        <v>1441|1440011|387|2025|363</v>
      </c>
      <c r="C725" s="14">
        <v>1441</v>
      </c>
      <c r="D725" s="14">
        <v>1440011</v>
      </c>
      <c r="E725" s="14">
        <v>387</v>
      </c>
      <c r="F725" s="14">
        <v>2025</v>
      </c>
      <c r="G725" s="14">
        <v>1017250000105</v>
      </c>
      <c r="H725" s="15" t="s">
        <v>392</v>
      </c>
      <c r="I725" s="14">
        <v>3304</v>
      </c>
      <c r="J725" s="14" t="s">
        <v>653</v>
      </c>
      <c r="K725" s="16">
        <v>46043</v>
      </c>
      <c r="L725" s="14">
        <v>363</v>
      </c>
      <c r="M725" s="34">
        <f t="shared" si="35"/>
        <v>1568</v>
      </c>
      <c r="N725" s="17">
        <v>1530.01</v>
      </c>
      <c r="O725" s="17">
        <v>37.99</v>
      </c>
      <c r="P725" s="3">
        <v>0</v>
      </c>
    </row>
    <row r="726" spans="1:16" ht="24.95" hidden="1" customHeight="1">
      <c r="A726" s="21" t="str">
        <f t="shared" si="33"/>
        <v>1441|1440011|390|2025|14560935000137|4005|2670,3</v>
      </c>
      <c r="B726" s="21" t="str">
        <f t="shared" si="34"/>
        <v>1441|1440011|390|2025|600</v>
      </c>
      <c r="C726" s="14">
        <v>1441</v>
      </c>
      <c r="D726" s="14">
        <v>1440011</v>
      </c>
      <c r="E726" s="14">
        <v>390</v>
      </c>
      <c r="F726" s="14">
        <v>2025</v>
      </c>
      <c r="G726" s="14">
        <v>14560935000137</v>
      </c>
      <c r="H726" s="15" t="s">
        <v>654</v>
      </c>
      <c r="I726" s="14">
        <v>4005</v>
      </c>
      <c r="J726" s="14" t="s">
        <v>646</v>
      </c>
      <c r="K726" s="16">
        <v>46058</v>
      </c>
      <c r="L726" s="14">
        <v>600</v>
      </c>
      <c r="M726" s="34">
        <f t="shared" si="35"/>
        <v>2670.3</v>
      </c>
      <c r="N726" s="17">
        <v>2542.13</v>
      </c>
      <c r="O726" s="17">
        <v>128.16999999999999</v>
      </c>
      <c r="P726" s="3">
        <v>0</v>
      </c>
    </row>
    <row r="727" spans="1:16" ht="24.95" hidden="1" customHeight="1">
      <c r="A727" s="21" t="str">
        <f t="shared" si="33"/>
        <v>1441|1440011|391|2025|45955633000191|3969|126108,51</v>
      </c>
      <c r="B727" s="21" t="str">
        <f t="shared" si="34"/>
        <v>1441|1440011|391|2025|174</v>
      </c>
      <c r="C727" s="14">
        <v>1441</v>
      </c>
      <c r="D727" s="14">
        <v>1440011</v>
      </c>
      <c r="E727" s="14">
        <v>391</v>
      </c>
      <c r="F727" s="14">
        <v>2025</v>
      </c>
      <c r="G727" s="14">
        <v>45955633000191</v>
      </c>
      <c r="H727" s="15" t="s">
        <v>232</v>
      </c>
      <c r="I727" s="14">
        <v>3969</v>
      </c>
      <c r="J727" s="14" t="s">
        <v>485</v>
      </c>
      <c r="K727" s="16">
        <v>46037</v>
      </c>
      <c r="L727" s="14">
        <v>174</v>
      </c>
      <c r="M727" s="34">
        <f t="shared" si="35"/>
        <v>126108.51</v>
      </c>
      <c r="N727" s="17">
        <v>126108.51</v>
      </c>
      <c r="O727" s="17">
        <v>0</v>
      </c>
      <c r="P727" s="3">
        <v>0</v>
      </c>
    </row>
    <row r="728" spans="1:16" ht="24.95" hidden="1" customHeight="1">
      <c r="A728" s="21" t="str">
        <f t="shared" si="33"/>
        <v>1441|1440011|396|2025|7094346000145|4002|39404</v>
      </c>
      <c r="B728" s="21" t="str">
        <f t="shared" si="34"/>
        <v>1441|1440011|396|2025|303</v>
      </c>
      <c r="C728" s="14">
        <v>1441</v>
      </c>
      <c r="D728" s="14">
        <v>1440011</v>
      </c>
      <c r="E728" s="14">
        <v>396</v>
      </c>
      <c r="F728" s="14">
        <v>2025</v>
      </c>
      <c r="G728" s="14">
        <v>7094346000145</v>
      </c>
      <c r="H728" s="15" t="s">
        <v>372</v>
      </c>
      <c r="I728" s="14">
        <v>4002</v>
      </c>
      <c r="J728" s="14" t="s">
        <v>646</v>
      </c>
      <c r="K728" s="16">
        <v>46042</v>
      </c>
      <c r="L728" s="14">
        <v>303</v>
      </c>
      <c r="M728" s="34">
        <f t="shared" si="35"/>
        <v>39404</v>
      </c>
      <c r="N728" s="17">
        <v>37402.53</v>
      </c>
      <c r="O728" s="17">
        <v>2001.47</v>
      </c>
      <c r="P728" s="3">
        <v>0</v>
      </c>
    </row>
    <row r="729" spans="1:16" ht="24.95" hidden="1" customHeight="1">
      <c r="A729" s="21" t="str">
        <f t="shared" si="33"/>
        <v>1441|1440011|396|2025|7094346000145|4002|38772,77</v>
      </c>
      <c r="B729" s="21" t="str">
        <f t="shared" si="34"/>
        <v>1441|1440011|396|2025|324</v>
      </c>
      <c r="C729" s="14">
        <v>1441</v>
      </c>
      <c r="D729" s="14">
        <v>1440011</v>
      </c>
      <c r="E729" s="14">
        <v>396</v>
      </c>
      <c r="F729" s="14">
        <v>2025</v>
      </c>
      <c r="G729" s="14">
        <v>7094346000145</v>
      </c>
      <c r="H729" s="15" t="s">
        <v>372</v>
      </c>
      <c r="I729" s="14">
        <v>4002</v>
      </c>
      <c r="J729" s="14" t="s">
        <v>646</v>
      </c>
      <c r="K729" s="16">
        <v>46043</v>
      </c>
      <c r="L729" s="14">
        <v>324</v>
      </c>
      <c r="M729" s="34">
        <f t="shared" si="35"/>
        <v>38772.770000000004</v>
      </c>
      <c r="N729" s="17">
        <v>36803.360000000001</v>
      </c>
      <c r="O729" s="17">
        <v>1969.41</v>
      </c>
      <c r="P729" s="3">
        <v>0</v>
      </c>
    </row>
    <row r="730" spans="1:16" ht="24.95" hidden="1" customHeight="1">
      <c r="A730" s="21" t="str">
        <f t="shared" si="33"/>
        <v>1441|1440011|399|2025|17141880000119|3962|5713,13</v>
      </c>
      <c r="B730" s="21" t="str">
        <f t="shared" si="34"/>
        <v>1441|1440011|399|2025|14</v>
      </c>
      <c r="C730" s="14">
        <v>1441</v>
      </c>
      <c r="D730" s="14">
        <v>1440011</v>
      </c>
      <c r="E730" s="14">
        <v>399</v>
      </c>
      <c r="F730" s="14">
        <v>2025</v>
      </c>
      <c r="G730" s="14">
        <v>17141880000119</v>
      </c>
      <c r="H730" s="15" t="s">
        <v>655</v>
      </c>
      <c r="I730" s="14">
        <v>3962</v>
      </c>
      <c r="J730" s="14" t="s">
        <v>485</v>
      </c>
      <c r="K730" s="16">
        <v>46034</v>
      </c>
      <c r="L730" s="14">
        <v>14</v>
      </c>
      <c r="M730" s="34">
        <f t="shared" si="35"/>
        <v>5713.13</v>
      </c>
      <c r="N730" s="17">
        <v>5397.92</v>
      </c>
      <c r="O730" s="17">
        <v>315.20999999999998</v>
      </c>
      <c r="P730" s="3">
        <v>0</v>
      </c>
    </row>
    <row r="731" spans="1:16" ht="24.95" hidden="1" customHeight="1">
      <c r="A731" s="21" t="str">
        <f t="shared" si="33"/>
        <v>1441|1440011|406|2025|22327565000110|3962|87467,88</v>
      </c>
      <c r="B731" s="21" t="str">
        <f t="shared" si="34"/>
        <v>1441|1440011|406|2025|31</v>
      </c>
      <c r="C731" s="14">
        <v>1441</v>
      </c>
      <c r="D731" s="14">
        <v>1440011</v>
      </c>
      <c r="E731" s="14">
        <v>406</v>
      </c>
      <c r="F731" s="14">
        <v>2025</v>
      </c>
      <c r="G731" s="14">
        <v>22327565000110</v>
      </c>
      <c r="H731" s="15" t="s">
        <v>656</v>
      </c>
      <c r="I731" s="14">
        <v>3962</v>
      </c>
      <c r="J731" s="14" t="s">
        <v>485</v>
      </c>
      <c r="K731" s="16">
        <v>46035</v>
      </c>
      <c r="L731" s="14">
        <v>31</v>
      </c>
      <c r="M731" s="34">
        <f t="shared" si="35"/>
        <v>87467.88</v>
      </c>
      <c r="N731" s="17">
        <v>82469.710000000006</v>
      </c>
      <c r="O731" s="17">
        <v>4998.17</v>
      </c>
      <c r="P731" s="3">
        <v>0</v>
      </c>
    </row>
    <row r="732" spans="1:16" ht="24.95" hidden="1" customHeight="1">
      <c r="A732" s="21" t="str">
        <f t="shared" si="33"/>
        <v>1441|1440011|407|2025|12751850000100|3962|6035,96</v>
      </c>
      <c r="B732" s="21" t="str">
        <f t="shared" si="34"/>
        <v>1441|1440011|407|2025|28</v>
      </c>
      <c r="C732" s="14">
        <v>1441</v>
      </c>
      <c r="D732" s="14">
        <v>1440011</v>
      </c>
      <c r="E732" s="14">
        <v>407</v>
      </c>
      <c r="F732" s="14">
        <v>2025</v>
      </c>
      <c r="G732" s="14">
        <v>12751850000100</v>
      </c>
      <c r="H732" s="15" t="s">
        <v>645</v>
      </c>
      <c r="I732" s="14">
        <v>3962</v>
      </c>
      <c r="J732" s="14" t="s">
        <v>485</v>
      </c>
      <c r="K732" s="16">
        <v>46035</v>
      </c>
      <c r="L732" s="14">
        <v>28</v>
      </c>
      <c r="M732" s="34">
        <f t="shared" si="35"/>
        <v>6035.9599999999991</v>
      </c>
      <c r="N732" s="17">
        <v>5702.94</v>
      </c>
      <c r="O732" s="17">
        <v>333.02</v>
      </c>
      <c r="P732" s="3">
        <v>0</v>
      </c>
    </row>
    <row r="733" spans="1:16" ht="24.95" hidden="1" customHeight="1">
      <c r="A733" s="21" t="str">
        <f t="shared" si="33"/>
        <v>1441|1440011|409|2025|12751850000100|3962|5693,7</v>
      </c>
      <c r="B733" s="21" t="str">
        <f t="shared" si="34"/>
        <v>1441|1440011|409|2025|19</v>
      </c>
      <c r="C733" s="14">
        <v>1441</v>
      </c>
      <c r="D733" s="14">
        <v>1440011</v>
      </c>
      <c r="E733" s="14">
        <v>409</v>
      </c>
      <c r="F733" s="14">
        <v>2025</v>
      </c>
      <c r="G733" s="14">
        <v>12751850000100</v>
      </c>
      <c r="H733" s="15" t="s">
        <v>645</v>
      </c>
      <c r="I733" s="14">
        <v>3962</v>
      </c>
      <c r="J733" s="14" t="s">
        <v>485</v>
      </c>
      <c r="K733" s="16">
        <v>46034</v>
      </c>
      <c r="L733" s="14">
        <v>19</v>
      </c>
      <c r="M733" s="34">
        <f t="shared" si="35"/>
        <v>5693.7</v>
      </c>
      <c r="N733" s="17">
        <v>5368.34</v>
      </c>
      <c r="O733" s="17">
        <v>325.36</v>
      </c>
      <c r="P733" s="3">
        <v>0</v>
      </c>
    </row>
    <row r="734" spans="1:16" ht="24.95" hidden="1" customHeight="1">
      <c r="A734" s="21" t="str">
        <f t="shared" si="33"/>
        <v>1441|1440011|410|2025|17328595000101|3917|27314</v>
      </c>
      <c r="B734" s="21" t="str">
        <f t="shared" si="34"/>
        <v>1441|1440011|410|2025|465</v>
      </c>
      <c r="C734" s="14">
        <v>1441</v>
      </c>
      <c r="D734" s="14">
        <v>1440011</v>
      </c>
      <c r="E734" s="14">
        <v>410</v>
      </c>
      <c r="F734" s="14">
        <v>2025</v>
      </c>
      <c r="G734" s="14">
        <v>17328595000101</v>
      </c>
      <c r="H734" s="15" t="s">
        <v>405</v>
      </c>
      <c r="I734" s="14">
        <v>3917</v>
      </c>
      <c r="J734" s="14" t="s">
        <v>485</v>
      </c>
      <c r="K734" s="16">
        <v>46050</v>
      </c>
      <c r="L734" s="14">
        <v>465</v>
      </c>
      <c r="M734" s="34">
        <f t="shared" si="35"/>
        <v>27314</v>
      </c>
      <c r="N734" s="17">
        <v>26002.93</v>
      </c>
      <c r="O734" s="17">
        <v>1311.07</v>
      </c>
      <c r="P734" s="3">
        <v>0</v>
      </c>
    </row>
    <row r="735" spans="1:16" ht="24.95" hidden="1" customHeight="1">
      <c r="A735" s="21" t="str">
        <f t="shared" si="33"/>
        <v>1441|1440011|415|2025|35063715000178|3962|5508,73</v>
      </c>
      <c r="B735" s="21" t="str">
        <f t="shared" si="34"/>
        <v>1441|1440011|415|2025|306</v>
      </c>
      <c r="C735" s="14">
        <v>1441</v>
      </c>
      <c r="D735" s="14">
        <v>1440011</v>
      </c>
      <c r="E735" s="14">
        <v>415</v>
      </c>
      <c r="F735" s="14">
        <v>2025</v>
      </c>
      <c r="G735" s="14">
        <v>35063715000178</v>
      </c>
      <c r="H735" s="15" t="s">
        <v>657</v>
      </c>
      <c r="I735" s="14">
        <v>3962</v>
      </c>
      <c r="J735" s="14" t="s">
        <v>485</v>
      </c>
      <c r="K735" s="16">
        <v>46042</v>
      </c>
      <c r="L735" s="14">
        <v>306</v>
      </c>
      <c r="M735" s="34">
        <f t="shared" si="35"/>
        <v>5508.73</v>
      </c>
      <c r="N735" s="17">
        <v>5197.6499999999996</v>
      </c>
      <c r="O735" s="17">
        <v>311.08</v>
      </c>
      <c r="P735" s="3">
        <v>0</v>
      </c>
    </row>
    <row r="736" spans="1:16" ht="24.95" hidden="1" customHeight="1">
      <c r="A736" s="21" t="str">
        <f t="shared" si="33"/>
        <v>1441|1440011|416|2025|12751850000100|3962|5772,72</v>
      </c>
      <c r="B736" s="21" t="str">
        <f t="shared" si="34"/>
        <v>1441|1440011|416|2025|13</v>
      </c>
      <c r="C736" s="14">
        <v>1441</v>
      </c>
      <c r="D736" s="14">
        <v>1440011</v>
      </c>
      <c r="E736" s="14">
        <v>416</v>
      </c>
      <c r="F736" s="14">
        <v>2025</v>
      </c>
      <c r="G736" s="14">
        <v>12751850000100</v>
      </c>
      <c r="H736" s="15" t="s">
        <v>645</v>
      </c>
      <c r="I736" s="14">
        <v>3962</v>
      </c>
      <c r="J736" s="14" t="s">
        <v>485</v>
      </c>
      <c r="K736" s="16">
        <v>46034</v>
      </c>
      <c r="L736" s="14">
        <v>13</v>
      </c>
      <c r="M736" s="34">
        <f t="shared" si="35"/>
        <v>5772.72</v>
      </c>
      <c r="N736" s="17">
        <v>5454.22</v>
      </c>
      <c r="O736" s="17">
        <v>318.5</v>
      </c>
      <c r="P736" s="3">
        <v>0</v>
      </c>
    </row>
    <row r="737" spans="1:16" ht="24.95" hidden="1" customHeight="1">
      <c r="A737" s="21" t="str">
        <f t="shared" si="33"/>
        <v>1441|1440011|417|2025|7290137000177|3999|11875</v>
      </c>
      <c r="B737" s="21" t="str">
        <f t="shared" si="34"/>
        <v>1441|1440011|417|2025|35</v>
      </c>
      <c r="C737" s="14">
        <v>1441</v>
      </c>
      <c r="D737" s="14">
        <v>1440011</v>
      </c>
      <c r="E737" s="14">
        <v>417</v>
      </c>
      <c r="F737" s="14">
        <v>2025</v>
      </c>
      <c r="G737" s="14">
        <v>7290137000177</v>
      </c>
      <c r="H737" s="15" t="s">
        <v>103</v>
      </c>
      <c r="I737" s="14">
        <v>3999</v>
      </c>
      <c r="J737" s="14" t="s">
        <v>485</v>
      </c>
      <c r="K737" s="16">
        <v>46035</v>
      </c>
      <c r="L737" s="14">
        <v>35</v>
      </c>
      <c r="M737" s="34">
        <f t="shared" si="35"/>
        <v>11875</v>
      </c>
      <c r="N737" s="17">
        <v>11875</v>
      </c>
      <c r="O737" s="17">
        <v>0</v>
      </c>
      <c r="P737" s="3">
        <v>0</v>
      </c>
    </row>
    <row r="738" spans="1:16" ht="24.95" hidden="1" customHeight="1">
      <c r="A738" s="21" t="str">
        <f t="shared" si="33"/>
        <v>1441|1440011|419|2025|12751850000100|3962|4018,74</v>
      </c>
      <c r="B738" s="21" t="str">
        <f t="shared" si="34"/>
        <v>1441|1440011|419|2025|22</v>
      </c>
      <c r="C738" s="14">
        <v>1441</v>
      </c>
      <c r="D738" s="14">
        <v>1440011</v>
      </c>
      <c r="E738" s="14">
        <v>419</v>
      </c>
      <c r="F738" s="14">
        <v>2025</v>
      </c>
      <c r="G738" s="14">
        <v>12751850000100</v>
      </c>
      <c r="H738" s="15" t="s">
        <v>645</v>
      </c>
      <c r="I738" s="14">
        <v>3962</v>
      </c>
      <c r="J738" s="14" t="s">
        <v>485</v>
      </c>
      <c r="K738" s="16">
        <v>46034</v>
      </c>
      <c r="L738" s="14">
        <v>22</v>
      </c>
      <c r="M738" s="34">
        <f t="shared" si="35"/>
        <v>4018.74</v>
      </c>
      <c r="N738" s="17">
        <v>3789.1</v>
      </c>
      <c r="O738" s="17">
        <v>229.64</v>
      </c>
      <c r="P738" s="3">
        <v>0</v>
      </c>
    </row>
    <row r="739" spans="1:16" ht="24.95" hidden="1" customHeight="1">
      <c r="A739" s="21" t="str">
        <f t="shared" si="33"/>
        <v>||||||0</v>
      </c>
      <c r="B739" s="21" t="str">
        <f t="shared" si="34"/>
        <v>||||</v>
      </c>
      <c r="C739" s="14"/>
      <c r="D739" s="14"/>
      <c r="E739" s="14"/>
      <c r="F739" s="14"/>
      <c r="G739" s="14"/>
      <c r="H739" s="15"/>
      <c r="I739" s="14"/>
      <c r="J739" s="14"/>
      <c r="K739" s="16"/>
      <c r="L739" s="14"/>
      <c r="M739" s="34">
        <f t="shared" si="35"/>
        <v>0</v>
      </c>
      <c r="N739" s="17"/>
      <c r="O739" s="17"/>
      <c r="P739" s="3"/>
    </row>
    <row r="740" spans="1:16" ht="24.95" hidden="1" customHeight="1">
      <c r="A740" s="21" t="str">
        <f t="shared" si="33"/>
        <v>||||||0</v>
      </c>
      <c r="B740" s="21" t="str">
        <f t="shared" si="34"/>
        <v>||||</v>
      </c>
      <c r="C740" s="14"/>
      <c r="D740" s="14"/>
      <c r="E740" s="14"/>
      <c r="F740" s="14"/>
      <c r="G740" s="14"/>
      <c r="H740" s="15"/>
      <c r="I740" s="14"/>
      <c r="J740" s="14"/>
      <c r="K740" s="16"/>
      <c r="L740" s="14"/>
      <c r="M740" s="34">
        <f t="shared" si="35"/>
        <v>0</v>
      </c>
      <c r="N740" s="17"/>
      <c r="O740" s="17"/>
      <c r="P740" s="3"/>
    </row>
    <row r="741" spans="1:16" ht="24.95" hidden="1" customHeight="1">
      <c r="A741" s="21" t="str">
        <f t="shared" si="33"/>
        <v>||||||0</v>
      </c>
      <c r="B741" s="21" t="str">
        <f t="shared" si="34"/>
        <v>||||</v>
      </c>
      <c r="C741" s="14"/>
      <c r="D741" s="14"/>
      <c r="E741" s="14"/>
      <c r="F741" s="14"/>
      <c r="G741" s="14"/>
      <c r="H741" s="15"/>
      <c r="I741" s="14"/>
      <c r="J741" s="14"/>
      <c r="K741" s="16"/>
      <c r="L741" s="14"/>
      <c r="M741" s="34">
        <f t="shared" si="35"/>
        <v>0</v>
      </c>
      <c r="N741" s="17"/>
      <c r="O741" s="17"/>
      <c r="P741" s="3"/>
    </row>
    <row r="742" spans="1:16" ht="24.95" hidden="1" customHeight="1">
      <c r="A742" s="21" t="str">
        <f t="shared" si="33"/>
        <v>||||||0</v>
      </c>
      <c r="B742" s="21" t="str">
        <f t="shared" si="34"/>
        <v>||||</v>
      </c>
      <c r="C742" s="14"/>
      <c r="D742" s="14"/>
      <c r="E742" s="14"/>
      <c r="F742" s="14"/>
      <c r="G742" s="14"/>
      <c r="H742" s="15"/>
      <c r="I742" s="14"/>
      <c r="J742" s="14"/>
      <c r="K742" s="16"/>
      <c r="L742" s="14"/>
      <c r="M742" s="34">
        <f t="shared" si="35"/>
        <v>0</v>
      </c>
      <c r="N742" s="17"/>
      <c r="O742" s="17"/>
      <c r="P742" s="3"/>
    </row>
    <row r="743" spans="1:16" ht="24.95" hidden="1" customHeight="1">
      <c r="A743" s="21" t="str">
        <f t="shared" si="33"/>
        <v>||||||0</v>
      </c>
      <c r="B743" s="21" t="str">
        <f t="shared" si="34"/>
        <v>||||</v>
      </c>
      <c r="C743" s="14"/>
      <c r="D743" s="14"/>
      <c r="E743" s="14"/>
      <c r="F743" s="14"/>
      <c r="G743" s="14"/>
      <c r="H743" s="15"/>
      <c r="I743" s="14"/>
      <c r="J743" s="14"/>
      <c r="K743" s="16"/>
      <c r="L743" s="14"/>
      <c r="M743" s="34">
        <f t="shared" si="35"/>
        <v>0</v>
      </c>
      <c r="N743" s="17"/>
      <c r="O743" s="17"/>
      <c r="P743" s="3"/>
    </row>
    <row r="744" spans="1:16" ht="24.95" hidden="1" customHeight="1">
      <c r="A744" s="21" t="str">
        <f t="shared" si="33"/>
        <v>||||||0</v>
      </c>
      <c r="B744" s="21" t="str">
        <f t="shared" si="34"/>
        <v>||||</v>
      </c>
      <c r="C744" s="14"/>
      <c r="D744" s="14"/>
      <c r="E744" s="14"/>
      <c r="F744" s="14"/>
      <c r="G744" s="14"/>
      <c r="H744" s="15"/>
      <c r="I744" s="14"/>
      <c r="J744" s="14"/>
      <c r="K744" s="16"/>
      <c r="L744" s="14"/>
      <c r="M744" s="34">
        <f t="shared" si="35"/>
        <v>0</v>
      </c>
      <c r="N744" s="17"/>
      <c r="O744" s="17"/>
      <c r="P744" s="3"/>
    </row>
    <row r="745" spans="1:16" ht="24.95" hidden="1" customHeight="1">
      <c r="A745" s="21" t="str">
        <f t="shared" si="33"/>
        <v>||||||0</v>
      </c>
      <c r="B745" s="21" t="str">
        <f t="shared" si="34"/>
        <v>||||</v>
      </c>
      <c r="C745" s="14"/>
      <c r="D745" s="14"/>
      <c r="E745" s="14"/>
      <c r="F745" s="14"/>
      <c r="G745" s="14"/>
      <c r="H745" s="15"/>
      <c r="I745" s="14"/>
      <c r="J745" s="14"/>
      <c r="K745" s="16"/>
      <c r="L745" s="14"/>
      <c r="M745" s="34">
        <f t="shared" si="35"/>
        <v>0</v>
      </c>
      <c r="N745" s="17"/>
      <c r="O745" s="17"/>
      <c r="P745" s="3"/>
    </row>
    <row r="746" spans="1:16" ht="24.95" hidden="1" customHeight="1">
      <c r="A746" s="21" t="str">
        <f t="shared" si="33"/>
        <v>||||||0</v>
      </c>
      <c r="B746" s="21" t="str">
        <f t="shared" si="34"/>
        <v>||||</v>
      </c>
      <c r="C746" s="14"/>
      <c r="D746" s="14"/>
      <c r="E746" s="14"/>
      <c r="F746" s="14"/>
      <c r="G746" s="14"/>
      <c r="H746" s="15"/>
      <c r="I746" s="14"/>
      <c r="J746" s="14"/>
      <c r="K746" s="16"/>
      <c r="L746" s="14"/>
      <c r="M746" s="34">
        <f t="shared" si="35"/>
        <v>0</v>
      </c>
      <c r="N746" s="17"/>
      <c r="O746" s="17"/>
      <c r="P746" s="3"/>
    </row>
    <row r="747" spans="1:16" ht="24.95" hidden="1" customHeight="1">
      <c r="A747" s="21" t="str">
        <f t="shared" si="33"/>
        <v>||||||0</v>
      </c>
      <c r="B747" s="21" t="str">
        <f t="shared" si="34"/>
        <v>||||</v>
      </c>
      <c r="C747" s="14"/>
      <c r="D747" s="14"/>
      <c r="E747" s="14"/>
      <c r="F747" s="14"/>
      <c r="G747" s="14"/>
      <c r="H747" s="15"/>
      <c r="I747" s="14"/>
      <c r="J747" s="14"/>
      <c r="K747" s="16"/>
      <c r="L747" s="14"/>
      <c r="M747" s="34">
        <f t="shared" si="35"/>
        <v>0</v>
      </c>
      <c r="N747" s="17"/>
      <c r="O747" s="17"/>
      <c r="P747" s="3"/>
    </row>
    <row r="748" spans="1:16" ht="24.95" hidden="1" customHeight="1">
      <c r="A748" s="21" t="str">
        <f t="shared" si="33"/>
        <v>||||||0</v>
      </c>
      <c r="B748" s="21" t="str">
        <f t="shared" si="34"/>
        <v>||||</v>
      </c>
      <c r="C748" s="14"/>
      <c r="D748" s="14"/>
      <c r="E748" s="14"/>
      <c r="F748" s="14"/>
      <c r="G748" s="14"/>
      <c r="H748" s="15"/>
      <c r="I748" s="14"/>
      <c r="J748" s="14"/>
      <c r="K748" s="16"/>
      <c r="L748" s="14"/>
      <c r="M748" s="34">
        <f t="shared" si="35"/>
        <v>0</v>
      </c>
      <c r="N748" s="17"/>
      <c r="O748" s="17"/>
      <c r="P748" s="3"/>
    </row>
    <row r="749" spans="1:16" ht="24.95" hidden="1" customHeight="1">
      <c r="A749" s="21" t="str">
        <f t="shared" si="33"/>
        <v>||||||0</v>
      </c>
      <c r="B749" s="21" t="str">
        <f t="shared" si="34"/>
        <v>||||</v>
      </c>
      <c r="C749" s="14"/>
      <c r="D749" s="14"/>
      <c r="E749" s="14"/>
      <c r="F749" s="14"/>
      <c r="G749" s="14"/>
      <c r="H749" s="15"/>
      <c r="I749" s="14"/>
      <c r="J749" s="14"/>
      <c r="K749" s="16"/>
      <c r="L749" s="14"/>
      <c r="M749" s="34">
        <f t="shared" si="35"/>
        <v>0</v>
      </c>
      <c r="N749" s="17"/>
      <c r="O749" s="17"/>
      <c r="P749" s="3"/>
    </row>
    <row r="750" spans="1:16" ht="24.95" hidden="1" customHeight="1">
      <c r="A750" s="21" t="str">
        <f t="shared" si="33"/>
        <v>||||||0</v>
      </c>
      <c r="B750" s="21" t="str">
        <f t="shared" si="34"/>
        <v>||||</v>
      </c>
      <c r="C750" s="14"/>
      <c r="D750" s="14"/>
      <c r="E750" s="14"/>
      <c r="F750" s="14"/>
      <c r="G750" s="14"/>
      <c r="H750" s="15"/>
      <c r="I750" s="14"/>
      <c r="J750" s="14"/>
      <c r="K750" s="16"/>
      <c r="L750" s="14"/>
      <c r="M750" s="34">
        <f t="shared" si="35"/>
        <v>0</v>
      </c>
      <c r="N750" s="17"/>
      <c r="O750" s="17"/>
      <c r="P750" s="3"/>
    </row>
    <row r="751" spans="1:16" ht="24.95" hidden="1" customHeight="1">
      <c r="A751" s="21" t="str">
        <f t="shared" si="33"/>
        <v>||||||0</v>
      </c>
      <c r="B751" s="21" t="str">
        <f t="shared" si="34"/>
        <v>||||</v>
      </c>
      <c r="C751" s="14"/>
      <c r="D751" s="14"/>
      <c r="E751" s="14"/>
      <c r="F751" s="14"/>
      <c r="G751" s="14"/>
      <c r="H751" s="15"/>
      <c r="I751" s="14"/>
      <c r="J751" s="14"/>
      <c r="K751" s="16"/>
      <c r="L751" s="14"/>
      <c r="M751" s="34">
        <f t="shared" si="35"/>
        <v>0</v>
      </c>
      <c r="N751" s="17"/>
      <c r="O751" s="17"/>
      <c r="P751" s="3"/>
    </row>
    <row r="752" spans="1:16" ht="24.95" hidden="1" customHeight="1">
      <c r="A752" s="21" t="str">
        <f t="shared" si="33"/>
        <v>||||||0</v>
      </c>
      <c r="B752" s="21" t="str">
        <f t="shared" si="34"/>
        <v>||||</v>
      </c>
      <c r="C752" s="14"/>
      <c r="D752" s="14"/>
      <c r="E752" s="14"/>
      <c r="F752" s="14"/>
      <c r="G752" s="14"/>
      <c r="H752" s="15"/>
      <c r="I752" s="14"/>
      <c r="J752" s="14"/>
      <c r="K752" s="16"/>
      <c r="L752" s="14"/>
      <c r="M752" s="34">
        <f t="shared" si="35"/>
        <v>0</v>
      </c>
      <c r="N752" s="17"/>
      <c r="O752" s="17"/>
      <c r="P752" s="3"/>
    </row>
    <row r="753" spans="1:16" ht="24.95" hidden="1" customHeight="1">
      <c r="A753" s="21" t="str">
        <f t="shared" si="33"/>
        <v>||||||0</v>
      </c>
      <c r="B753" s="21" t="str">
        <f t="shared" si="34"/>
        <v>||||</v>
      </c>
      <c r="C753" s="14"/>
      <c r="D753" s="14"/>
      <c r="E753" s="14"/>
      <c r="F753" s="14"/>
      <c r="G753" s="14"/>
      <c r="H753" s="15"/>
      <c r="I753" s="14"/>
      <c r="J753" s="14"/>
      <c r="K753" s="16"/>
      <c r="L753" s="14"/>
      <c r="M753" s="34">
        <f t="shared" si="35"/>
        <v>0</v>
      </c>
      <c r="N753" s="17"/>
      <c r="O753" s="17"/>
      <c r="P753" s="3"/>
    </row>
    <row r="754" spans="1:16" ht="24.95" hidden="1" customHeight="1">
      <c r="A754" s="21" t="str">
        <f t="shared" si="33"/>
        <v>||||||0</v>
      </c>
      <c r="B754" s="21" t="str">
        <f t="shared" si="34"/>
        <v>||||</v>
      </c>
      <c r="C754" s="14"/>
      <c r="D754" s="14"/>
      <c r="E754" s="14"/>
      <c r="F754" s="14"/>
      <c r="G754" s="14"/>
      <c r="H754" s="15"/>
      <c r="I754" s="14"/>
      <c r="J754" s="14"/>
      <c r="K754" s="16"/>
      <c r="L754" s="14"/>
      <c r="M754" s="34">
        <f t="shared" si="35"/>
        <v>0</v>
      </c>
      <c r="N754" s="17"/>
      <c r="O754" s="17"/>
      <c r="P754" s="3"/>
    </row>
    <row r="755" spans="1:16" ht="24.95" hidden="1" customHeight="1">
      <c r="A755" s="21" t="str">
        <f t="shared" si="33"/>
        <v>||||||0</v>
      </c>
      <c r="B755" s="21" t="str">
        <f t="shared" si="34"/>
        <v>||||</v>
      </c>
      <c r="C755" s="14"/>
      <c r="D755" s="14"/>
      <c r="E755" s="14"/>
      <c r="F755" s="14"/>
      <c r="G755" s="14"/>
      <c r="H755" s="15"/>
      <c r="I755" s="14"/>
      <c r="J755" s="14"/>
      <c r="K755" s="16"/>
      <c r="L755" s="14"/>
      <c r="M755" s="34">
        <f t="shared" si="35"/>
        <v>0</v>
      </c>
      <c r="N755" s="17"/>
      <c r="O755" s="17"/>
      <c r="P755" s="3"/>
    </row>
    <row r="756" spans="1:16" ht="24.95" hidden="1" customHeight="1">
      <c r="A756" s="21" t="str">
        <f t="shared" si="33"/>
        <v>||||||0</v>
      </c>
      <c r="B756" s="21" t="str">
        <f t="shared" si="34"/>
        <v>||||</v>
      </c>
      <c r="C756" s="14"/>
      <c r="D756" s="14"/>
      <c r="E756" s="14"/>
      <c r="F756" s="14"/>
      <c r="G756" s="14"/>
      <c r="H756" s="15"/>
      <c r="I756" s="14"/>
      <c r="J756" s="14"/>
      <c r="K756" s="16"/>
      <c r="L756" s="14"/>
      <c r="M756" s="34">
        <f t="shared" si="35"/>
        <v>0</v>
      </c>
      <c r="N756" s="17"/>
      <c r="O756" s="17"/>
      <c r="P756" s="3"/>
    </row>
    <row r="757" spans="1:16" ht="24.95" hidden="1" customHeight="1">
      <c r="A757" s="21" t="str">
        <f t="shared" si="33"/>
        <v>||||||0</v>
      </c>
      <c r="B757" s="21" t="str">
        <f t="shared" si="34"/>
        <v>||||</v>
      </c>
      <c r="C757" s="14"/>
      <c r="D757" s="14"/>
      <c r="E757" s="14"/>
      <c r="F757" s="14"/>
      <c r="G757" s="14"/>
      <c r="H757" s="15"/>
      <c r="I757" s="14"/>
      <c r="J757" s="14"/>
      <c r="K757" s="16"/>
      <c r="L757" s="14"/>
      <c r="M757" s="34">
        <f t="shared" si="35"/>
        <v>0</v>
      </c>
      <c r="N757" s="17"/>
      <c r="O757" s="17"/>
      <c r="P757" s="3"/>
    </row>
    <row r="758" spans="1:16" ht="24.95" hidden="1" customHeight="1">
      <c r="A758" s="21" t="str">
        <f t="shared" si="33"/>
        <v>||||||0</v>
      </c>
      <c r="B758" s="21" t="str">
        <f t="shared" si="34"/>
        <v>||||</v>
      </c>
      <c r="C758" s="14"/>
      <c r="D758" s="14"/>
      <c r="E758" s="14"/>
      <c r="F758" s="14"/>
      <c r="G758" s="14"/>
      <c r="H758" s="15"/>
      <c r="I758" s="14"/>
      <c r="J758" s="14"/>
      <c r="K758" s="16"/>
      <c r="L758" s="14"/>
      <c r="M758" s="34">
        <f t="shared" si="35"/>
        <v>0</v>
      </c>
      <c r="N758" s="17"/>
      <c r="O758" s="17"/>
      <c r="P758" s="3"/>
    </row>
    <row r="759" spans="1:16" ht="24.95" hidden="1" customHeight="1">
      <c r="A759" s="21" t="str">
        <f t="shared" si="33"/>
        <v>||||||0</v>
      </c>
      <c r="B759" s="21" t="str">
        <f t="shared" si="34"/>
        <v>||||</v>
      </c>
      <c r="C759" s="14"/>
      <c r="D759" s="14"/>
      <c r="E759" s="14"/>
      <c r="F759" s="14"/>
      <c r="G759" s="14"/>
      <c r="H759" s="15"/>
      <c r="I759" s="14"/>
      <c r="J759" s="14"/>
      <c r="K759" s="16"/>
      <c r="L759" s="14"/>
      <c r="M759" s="34">
        <f t="shared" si="35"/>
        <v>0</v>
      </c>
      <c r="N759" s="17"/>
      <c r="O759" s="17"/>
      <c r="P759" s="3"/>
    </row>
    <row r="760" spans="1:16" ht="24.95" hidden="1" customHeight="1">
      <c r="A760" s="21" t="str">
        <f t="shared" si="33"/>
        <v>||||||0</v>
      </c>
      <c r="B760" s="21" t="str">
        <f t="shared" si="34"/>
        <v>||||</v>
      </c>
      <c r="C760" s="14"/>
      <c r="D760" s="14"/>
      <c r="E760" s="14"/>
      <c r="F760" s="14"/>
      <c r="G760" s="14"/>
      <c r="H760" s="15"/>
      <c r="I760" s="14"/>
      <c r="J760" s="14"/>
      <c r="K760" s="16"/>
      <c r="L760" s="14"/>
      <c r="M760" s="34">
        <f t="shared" si="35"/>
        <v>0</v>
      </c>
      <c r="N760" s="17"/>
      <c r="O760" s="17"/>
      <c r="P760" s="3"/>
    </row>
    <row r="761" spans="1:16" ht="24.95" hidden="1" customHeight="1">
      <c r="A761" s="21" t="str">
        <f t="shared" si="33"/>
        <v>||||||0</v>
      </c>
      <c r="B761" s="21" t="str">
        <f t="shared" si="34"/>
        <v>||||</v>
      </c>
      <c r="C761" s="14"/>
      <c r="D761" s="14"/>
      <c r="E761" s="14"/>
      <c r="F761" s="14"/>
      <c r="G761" s="14"/>
      <c r="H761" s="15"/>
      <c r="I761" s="14"/>
      <c r="J761" s="14"/>
      <c r="K761" s="16"/>
      <c r="L761" s="14"/>
      <c r="M761" s="34">
        <f t="shared" si="35"/>
        <v>0</v>
      </c>
      <c r="N761" s="17"/>
      <c r="O761" s="17"/>
      <c r="P761" s="3"/>
    </row>
    <row r="762" spans="1:16" ht="24.95" hidden="1" customHeight="1">
      <c r="A762" s="21" t="str">
        <f t="shared" si="33"/>
        <v>||||||0</v>
      </c>
      <c r="B762" s="21" t="str">
        <f t="shared" si="34"/>
        <v>||||</v>
      </c>
      <c r="C762" s="14"/>
      <c r="D762" s="14"/>
      <c r="E762" s="14"/>
      <c r="F762" s="14"/>
      <c r="G762" s="14"/>
      <c r="H762" s="15"/>
      <c r="I762" s="14"/>
      <c r="J762" s="14"/>
      <c r="K762" s="16"/>
      <c r="L762" s="14"/>
      <c r="M762" s="34">
        <f t="shared" si="35"/>
        <v>0</v>
      </c>
      <c r="N762" s="17"/>
      <c r="O762" s="17"/>
      <c r="P762" s="3"/>
    </row>
    <row r="763" spans="1:16" ht="24.95" hidden="1" customHeight="1">
      <c r="A763" s="21" t="str">
        <f t="shared" si="33"/>
        <v>||||||0</v>
      </c>
      <c r="B763" s="21" t="str">
        <f t="shared" si="34"/>
        <v>||||</v>
      </c>
      <c r="C763" s="14"/>
      <c r="D763" s="14"/>
      <c r="E763" s="14"/>
      <c r="F763" s="14"/>
      <c r="G763" s="14"/>
      <c r="H763" s="15"/>
      <c r="I763" s="14"/>
      <c r="J763" s="14"/>
      <c r="K763" s="16"/>
      <c r="L763" s="14"/>
      <c r="M763" s="34">
        <f t="shared" si="35"/>
        <v>0</v>
      </c>
      <c r="N763" s="17"/>
      <c r="O763" s="17"/>
      <c r="P763" s="3"/>
    </row>
    <row r="764" spans="1:16" ht="24.95" hidden="1" customHeight="1">
      <c r="A764" s="21" t="str">
        <f t="shared" si="33"/>
        <v>||||||0</v>
      </c>
      <c r="B764" s="21" t="str">
        <f t="shared" si="34"/>
        <v>||||</v>
      </c>
      <c r="C764" s="14"/>
      <c r="D764" s="14"/>
      <c r="E764" s="14"/>
      <c r="F764" s="14"/>
      <c r="G764" s="14"/>
      <c r="H764" s="15"/>
      <c r="I764" s="14"/>
      <c r="J764" s="14"/>
      <c r="K764" s="16"/>
      <c r="L764" s="14"/>
      <c r="M764" s="34">
        <f t="shared" si="35"/>
        <v>0</v>
      </c>
      <c r="N764" s="17"/>
      <c r="O764" s="17"/>
      <c r="P764" s="3"/>
    </row>
    <row r="765" spans="1:16" ht="24.95" hidden="1" customHeight="1">
      <c r="A765" s="21" t="str">
        <f t="shared" si="33"/>
        <v>||||||0</v>
      </c>
      <c r="B765" s="21" t="str">
        <f t="shared" si="34"/>
        <v>||||</v>
      </c>
      <c r="C765" s="14"/>
      <c r="D765" s="14"/>
      <c r="E765" s="14"/>
      <c r="F765" s="14"/>
      <c r="G765" s="14"/>
      <c r="H765" s="15"/>
      <c r="I765" s="14"/>
      <c r="J765" s="14"/>
      <c r="K765" s="16"/>
      <c r="L765" s="14"/>
      <c r="M765" s="34">
        <f t="shared" si="35"/>
        <v>0</v>
      </c>
      <c r="N765" s="17"/>
      <c r="O765" s="17"/>
      <c r="P765" s="3"/>
    </row>
    <row r="766" spans="1:16" ht="24.95" hidden="1" customHeight="1">
      <c r="A766" s="21" t="str">
        <f t="shared" si="33"/>
        <v>||||||0</v>
      </c>
      <c r="B766" s="21" t="str">
        <f t="shared" si="34"/>
        <v>||||</v>
      </c>
      <c r="C766" s="14"/>
      <c r="D766" s="14"/>
      <c r="E766" s="14"/>
      <c r="F766" s="14"/>
      <c r="G766" s="14"/>
      <c r="H766" s="15"/>
      <c r="I766" s="14"/>
      <c r="J766" s="14"/>
      <c r="K766" s="16"/>
      <c r="L766" s="14"/>
      <c r="M766" s="34">
        <f t="shared" si="35"/>
        <v>0</v>
      </c>
      <c r="N766" s="17"/>
      <c r="O766" s="17"/>
      <c r="P766" s="3"/>
    </row>
    <row r="767" spans="1:16" ht="24.95" hidden="1" customHeight="1">
      <c r="A767" s="21" t="str">
        <f t="shared" si="33"/>
        <v>||||||0</v>
      </c>
      <c r="B767" s="21" t="str">
        <f t="shared" si="34"/>
        <v>||||</v>
      </c>
      <c r="C767" s="14"/>
      <c r="D767" s="14"/>
      <c r="E767" s="14"/>
      <c r="F767" s="14"/>
      <c r="G767" s="14"/>
      <c r="H767" s="15"/>
      <c r="I767" s="14"/>
      <c r="J767" s="14"/>
      <c r="K767" s="16"/>
      <c r="L767" s="14"/>
      <c r="M767" s="34">
        <f t="shared" si="35"/>
        <v>0</v>
      </c>
      <c r="N767" s="17"/>
      <c r="O767" s="17"/>
      <c r="P767" s="3"/>
    </row>
    <row r="768" spans="1:16" ht="24.95" hidden="1" customHeight="1">
      <c r="A768" s="21" t="str">
        <f t="shared" si="33"/>
        <v>||||||0</v>
      </c>
      <c r="B768" s="21" t="str">
        <f t="shared" si="34"/>
        <v>||||</v>
      </c>
      <c r="C768" s="14"/>
      <c r="D768" s="14"/>
      <c r="E768" s="14"/>
      <c r="F768" s="14"/>
      <c r="G768" s="14"/>
      <c r="H768" s="15"/>
      <c r="I768" s="14"/>
      <c r="J768" s="14"/>
      <c r="K768" s="16"/>
      <c r="L768" s="14"/>
      <c r="M768" s="34">
        <f t="shared" si="35"/>
        <v>0</v>
      </c>
      <c r="N768" s="17"/>
      <c r="O768" s="17"/>
      <c r="P768" s="3"/>
    </row>
    <row r="769" spans="1:16" ht="24.95" hidden="1" customHeight="1">
      <c r="A769" s="21" t="str">
        <f t="shared" si="33"/>
        <v>||||||0</v>
      </c>
      <c r="B769" s="21" t="str">
        <f t="shared" si="34"/>
        <v>||||</v>
      </c>
      <c r="C769" s="14"/>
      <c r="D769" s="14"/>
      <c r="E769" s="14"/>
      <c r="F769" s="14"/>
      <c r="G769" s="14"/>
      <c r="H769" s="15"/>
      <c r="I769" s="14"/>
      <c r="J769" s="14"/>
      <c r="K769" s="16"/>
      <c r="L769" s="14"/>
      <c r="M769" s="34">
        <f t="shared" si="35"/>
        <v>0</v>
      </c>
      <c r="N769" s="17"/>
      <c r="O769" s="17"/>
      <c r="P769" s="3"/>
    </row>
    <row r="770" spans="1:16" ht="24.95" hidden="1" customHeight="1">
      <c r="A770" s="21" t="str">
        <f t="shared" si="33"/>
        <v>||||||0</v>
      </c>
      <c r="B770" s="21" t="str">
        <f t="shared" si="34"/>
        <v>||||</v>
      </c>
      <c r="C770" s="14"/>
      <c r="D770" s="14"/>
      <c r="E770" s="14"/>
      <c r="F770" s="14"/>
      <c r="G770" s="14"/>
      <c r="H770" s="15"/>
      <c r="I770" s="14"/>
      <c r="J770" s="14"/>
      <c r="K770" s="16"/>
      <c r="L770" s="14"/>
      <c r="M770" s="34">
        <f t="shared" si="35"/>
        <v>0</v>
      </c>
      <c r="N770" s="17"/>
      <c r="O770" s="17"/>
      <c r="P770" s="3"/>
    </row>
    <row r="771" spans="1:16" ht="24.95" hidden="1" customHeight="1">
      <c r="A771" s="21" t="str">
        <f t="shared" si="33"/>
        <v>||||||0</v>
      </c>
      <c r="B771" s="21" t="str">
        <f t="shared" si="34"/>
        <v>||||</v>
      </c>
      <c r="C771" s="14"/>
      <c r="D771" s="14"/>
      <c r="E771" s="14"/>
      <c r="F771" s="14"/>
      <c r="G771" s="14"/>
      <c r="H771" s="15"/>
      <c r="I771" s="14"/>
      <c r="J771" s="14"/>
      <c r="K771" s="16"/>
      <c r="L771" s="14"/>
      <c r="M771" s="34">
        <f t="shared" si="35"/>
        <v>0</v>
      </c>
      <c r="N771" s="17"/>
      <c r="O771" s="17"/>
      <c r="P771" s="3"/>
    </row>
    <row r="772" spans="1:16" ht="24.95" hidden="1" customHeight="1">
      <c r="A772" s="21" t="str">
        <f t="shared" si="33"/>
        <v>||||||0</v>
      </c>
      <c r="B772" s="21" t="str">
        <f t="shared" si="34"/>
        <v>||||</v>
      </c>
      <c r="C772" s="14"/>
      <c r="D772" s="14"/>
      <c r="E772" s="14"/>
      <c r="F772" s="14"/>
      <c r="G772" s="14"/>
      <c r="H772" s="15"/>
      <c r="I772" s="14"/>
      <c r="J772" s="14"/>
      <c r="K772" s="16"/>
      <c r="L772" s="14"/>
      <c r="M772" s="34">
        <f t="shared" si="35"/>
        <v>0</v>
      </c>
      <c r="N772" s="17"/>
      <c r="O772" s="17"/>
      <c r="P772" s="3"/>
    </row>
    <row r="773" spans="1:16" ht="24.95" hidden="1" customHeight="1">
      <c r="A773" s="21" t="str">
        <f t="shared" ref="A773:A836" si="36">C773&amp;"|"&amp;D773&amp;"|"&amp;E773&amp;"|"&amp;F773&amp;"|"&amp;G773&amp;"|"&amp;I773&amp;"|"&amp;N773+O773-P773</f>
        <v>||||||0</v>
      </c>
      <c r="B773" s="21" t="str">
        <f t="shared" ref="B773:B836" si="37">C773&amp;"|"&amp;D773&amp;"|"&amp;E773&amp;"|"&amp;F773&amp;"|"&amp;L773</f>
        <v>||||</v>
      </c>
      <c r="C773" s="14"/>
      <c r="D773" s="14"/>
      <c r="E773" s="14"/>
      <c r="F773" s="14"/>
      <c r="G773" s="14"/>
      <c r="H773" s="15"/>
      <c r="I773" s="14"/>
      <c r="J773" s="14"/>
      <c r="K773" s="16"/>
      <c r="L773" s="14"/>
      <c r="M773" s="34">
        <f t="shared" si="35"/>
        <v>0</v>
      </c>
      <c r="N773" s="17"/>
      <c r="O773" s="17"/>
      <c r="P773" s="3"/>
    </row>
    <row r="774" spans="1:16" ht="24.95" hidden="1" customHeight="1">
      <c r="A774" s="21" t="str">
        <f t="shared" si="36"/>
        <v>||||||0</v>
      </c>
      <c r="B774" s="21" t="str">
        <f t="shared" si="37"/>
        <v>||||</v>
      </c>
      <c r="C774" s="14"/>
      <c r="D774" s="14"/>
      <c r="E774" s="14"/>
      <c r="F774" s="14"/>
      <c r="G774" s="14"/>
      <c r="H774" s="15"/>
      <c r="I774" s="14"/>
      <c r="J774" s="14"/>
      <c r="K774" s="16"/>
      <c r="L774" s="14"/>
      <c r="M774" s="34">
        <f t="shared" ref="M774:M837" si="38">N774+O774</f>
        <v>0</v>
      </c>
      <c r="N774" s="17"/>
      <c r="O774" s="17"/>
      <c r="P774" s="3"/>
    </row>
    <row r="775" spans="1:16" ht="24.95" hidden="1" customHeight="1">
      <c r="A775" s="21" t="str">
        <f t="shared" si="36"/>
        <v>||||||0</v>
      </c>
      <c r="B775" s="21" t="str">
        <f t="shared" si="37"/>
        <v>||||</v>
      </c>
      <c r="C775" s="14"/>
      <c r="D775" s="14"/>
      <c r="E775" s="14"/>
      <c r="F775" s="14"/>
      <c r="G775" s="14"/>
      <c r="H775" s="15"/>
      <c r="I775" s="14"/>
      <c r="J775" s="14"/>
      <c r="K775" s="16"/>
      <c r="L775" s="14"/>
      <c r="M775" s="34">
        <f t="shared" si="38"/>
        <v>0</v>
      </c>
      <c r="N775" s="17"/>
      <c r="O775" s="17"/>
      <c r="P775" s="3"/>
    </row>
    <row r="776" spans="1:16" ht="24.95" hidden="1" customHeight="1">
      <c r="A776" s="21" t="str">
        <f t="shared" si="36"/>
        <v>||||||0</v>
      </c>
      <c r="B776" s="21" t="str">
        <f t="shared" si="37"/>
        <v>||||</v>
      </c>
      <c r="C776" s="14"/>
      <c r="D776" s="14"/>
      <c r="E776" s="14"/>
      <c r="F776" s="14"/>
      <c r="G776" s="14"/>
      <c r="H776" s="15"/>
      <c r="I776" s="14"/>
      <c r="J776" s="14"/>
      <c r="K776" s="16"/>
      <c r="L776" s="14"/>
      <c r="M776" s="34">
        <f t="shared" si="38"/>
        <v>0</v>
      </c>
      <c r="N776" s="17"/>
      <c r="O776" s="17"/>
      <c r="P776" s="3"/>
    </row>
    <row r="777" spans="1:16" ht="24.95" hidden="1" customHeight="1">
      <c r="A777" s="21" t="str">
        <f t="shared" si="36"/>
        <v>||||||0</v>
      </c>
      <c r="B777" s="21" t="str">
        <f t="shared" si="37"/>
        <v>||||</v>
      </c>
      <c r="C777" s="14"/>
      <c r="D777" s="14"/>
      <c r="E777" s="14"/>
      <c r="F777" s="14"/>
      <c r="G777" s="14"/>
      <c r="H777" s="15"/>
      <c r="I777" s="14"/>
      <c r="J777" s="14"/>
      <c r="K777" s="16"/>
      <c r="L777" s="14"/>
      <c r="M777" s="34">
        <f t="shared" si="38"/>
        <v>0</v>
      </c>
      <c r="N777" s="17"/>
      <c r="O777" s="17"/>
      <c r="P777" s="3"/>
    </row>
    <row r="778" spans="1:16" ht="24.95" hidden="1" customHeight="1">
      <c r="A778" s="21" t="str">
        <f t="shared" si="36"/>
        <v>||||||0</v>
      </c>
      <c r="B778" s="21" t="str">
        <f t="shared" si="37"/>
        <v>||||</v>
      </c>
      <c r="C778" s="14"/>
      <c r="D778" s="14"/>
      <c r="E778" s="14"/>
      <c r="F778" s="14"/>
      <c r="G778" s="14"/>
      <c r="H778" s="15"/>
      <c r="I778" s="14"/>
      <c r="J778" s="14"/>
      <c r="K778" s="16"/>
      <c r="L778" s="14"/>
      <c r="M778" s="34">
        <f t="shared" si="38"/>
        <v>0</v>
      </c>
      <c r="N778" s="17"/>
      <c r="O778" s="17"/>
      <c r="P778" s="3"/>
    </row>
    <row r="779" spans="1:16" ht="24.95" hidden="1" customHeight="1">
      <c r="A779" s="21" t="str">
        <f t="shared" si="36"/>
        <v>||||||0</v>
      </c>
      <c r="B779" s="21" t="str">
        <f t="shared" si="37"/>
        <v>||||</v>
      </c>
      <c r="C779" s="14"/>
      <c r="D779" s="14"/>
      <c r="E779" s="14"/>
      <c r="F779" s="14"/>
      <c r="G779" s="14"/>
      <c r="H779" s="15"/>
      <c r="I779" s="14"/>
      <c r="J779" s="14"/>
      <c r="K779" s="16"/>
      <c r="L779" s="14"/>
      <c r="M779" s="34">
        <f t="shared" si="38"/>
        <v>0</v>
      </c>
      <c r="N779" s="17"/>
      <c r="O779" s="17"/>
      <c r="P779" s="3"/>
    </row>
    <row r="780" spans="1:16" ht="24.95" hidden="1" customHeight="1">
      <c r="A780" s="21" t="str">
        <f t="shared" si="36"/>
        <v>||||||0</v>
      </c>
      <c r="B780" s="21" t="str">
        <f t="shared" si="37"/>
        <v>||||</v>
      </c>
      <c r="C780" s="14"/>
      <c r="D780" s="14"/>
      <c r="E780" s="14"/>
      <c r="F780" s="14"/>
      <c r="G780" s="14"/>
      <c r="H780" s="15"/>
      <c r="I780" s="14"/>
      <c r="J780" s="14"/>
      <c r="K780" s="16"/>
      <c r="L780" s="14"/>
      <c r="M780" s="34">
        <f t="shared" si="38"/>
        <v>0</v>
      </c>
      <c r="N780" s="17"/>
      <c r="O780" s="17"/>
      <c r="P780" s="3"/>
    </row>
    <row r="781" spans="1:16" ht="24.95" hidden="1" customHeight="1">
      <c r="A781" s="21" t="str">
        <f t="shared" si="36"/>
        <v>||||||0</v>
      </c>
      <c r="B781" s="21" t="str">
        <f t="shared" si="37"/>
        <v>||||</v>
      </c>
      <c r="C781" s="14"/>
      <c r="D781" s="14"/>
      <c r="E781" s="14"/>
      <c r="F781" s="14"/>
      <c r="G781" s="14"/>
      <c r="H781" s="15"/>
      <c r="I781" s="14"/>
      <c r="J781" s="14"/>
      <c r="K781" s="16"/>
      <c r="L781" s="14"/>
      <c r="M781" s="34">
        <f t="shared" si="38"/>
        <v>0</v>
      </c>
      <c r="N781" s="17"/>
      <c r="O781" s="17"/>
      <c r="P781" s="3"/>
    </row>
    <row r="782" spans="1:16" ht="24.95" hidden="1" customHeight="1">
      <c r="A782" s="21" t="str">
        <f t="shared" si="36"/>
        <v>||||||0</v>
      </c>
      <c r="B782" s="21" t="str">
        <f t="shared" si="37"/>
        <v>||||</v>
      </c>
      <c r="C782" s="14"/>
      <c r="D782" s="14"/>
      <c r="E782" s="14"/>
      <c r="F782" s="14"/>
      <c r="G782" s="14"/>
      <c r="H782" s="15"/>
      <c r="I782" s="14"/>
      <c r="J782" s="14"/>
      <c r="K782" s="16"/>
      <c r="L782" s="14"/>
      <c r="M782" s="34">
        <f t="shared" si="38"/>
        <v>0</v>
      </c>
      <c r="N782" s="17"/>
      <c r="O782" s="17"/>
      <c r="P782" s="3"/>
    </row>
    <row r="783" spans="1:16" ht="24.95" hidden="1" customHeight="1">
      <c r="A783" s="21" t="str">
        <f t="shared" si="36"/>
        <v>||||||0</v>
      </c>
      <c r="B783" s="21" t="str">
        <f t="shared" si="37"/>
        <v>||||</v>
      </c>
      <c r="C783" s="14"/>
      <c r="D783" s="14"/>
      <c r="E783" s="14"/>
      <c r="F783" s="14"/>
      <c r="G783" s="14"/>
      <c r="H783" s="15"/>
      <c r="I783" s="14"/>
      <c r="J783" s="14"/>
      <c r="K783" s="16"/>
      <c r="L783" s="14"/>
      <c r="M783" s="34">
        <f t="shared" si="38"/>
        <v>0</v>
      </c>
      <c r="N783" s="17"/>
      <c r="O783" s="17"/>
      <c r="P783" s="3"/>
    </row>
    <row r="784" spans="1:16" ht="24.95" hidden="1" customHeight="1">
      <c r="A784" s="21" t="str">
        <f t="shared" si="36"/>
        <v>||||||0</v>
      </c>
      <c r="B784" s="21" t="str">
        <f t="shared" si="37"/>
        <v>||||</v>
      </c>
      <c r="C784" s="14"/>
      <c r="D784" s="14"/>
      <c r="E784" s="14"/>
      <c r="F784" s="14"/>
      <c r="G784" s="14"/>
      <c r="H784" s="15"/>
      <c r="I784" s="14"/>
      <c r="J784" s="14"/>
      <c r="K784" s="16"/>
      <c r="L784" s="14"/>
      <c r="M784" s="34">
        <f t="shared" si="38"/>
        <v>0</v>
      </c>
      <c r="N784" s="17"/>
      <c r="O784" s="17"/>
      <c r="P784" s="3"/>
    </row>
    <row r="785" spans="1:16" ht="24.95" hidden="1" customHeight="1">
      <c r="A785" s="21" t="str">
        <f t="shared" si="36"/>
        <v>||||||0</v>
      </c>
      <c r="B785" s="21" t="str">
        <f t="shared" si="37"/>
        <v>||||</v>
      </c>
      <c r="C785" s="14"/>
      <c r="D785" s="14"/>
      <c r="E785" s="14"/>
      <c r="F785" s="14"/>
      <c r="G785" s="14"/>
      <c r="H785" s="15"/>
      <c r="I785" s="14"/>
      <c r="J785" s="14"/>
      <c r="K785" s="16"/>
      <c r="L785" s="14"/>
      <c r="M785" s="34">
        <f t="shared" si="38"/>
        <v>0</v>
      </c>
      <c r="N785" s="17"/>
      <c r="O785" s="17"/>
      <c r="P785" s="3"/>
    </row>
    <row r="786" spans="1:16" ht="24.95" hidden="1" customHeight="1">
      <c r="A786" s="21" t="str">
        <f t="shared" si="36"/>
        <v>||||||0</v>
      </c>
      <c r="B786" s="21" t="str">
        <f t="shared" si="37"/>
        <v>||||</v>
      </c>
      <c r="C786" s="14"/>
      <c r="D786" s="14"/>
      <c r="E786" s="14"/>
      <c r="F786" s="14"/>
      <c r="G786" s="14"/>
      <c r="H786" s="15"/>
      <c r="I786" s="14"/>
      <c r="J786" s="14"/>
      <c r="K786" s="16"/>
      <c r="L786" s="14"/>
      <c r="M786" s="34">
        <f t="shared" si="38"/>
        <v>0</v>
      </c>
      <c r="N786" s="17"/>
      <c r="O786" s="17"/>
      <c r="P786" s="3"/>
    </row>
    <row r="787" spans="1:16" ht="24.95" hidden="1" customHeight="1">
      <c r="A787" s="21" t="str">
        <f t="shared" si="36"/>
        <v>||||||0</v>
      </c>
      <c r="B787" s="21" t="str">
        <f t="shared" si="37"/>
        <v>||||</v>
      </c>
      <c r="C787" s="14"/>
      <c r="D787" s="14"/>
      <c r="E787" s="14"/>
      <c r="F787" s="14"/>
      <c r="G787" s="14"/>
      <c r="H787" s="15"/>
      <c r="I787" s="14"/>
      <c r="J787" s="14"/>
      <c r="K787" s="16"/>
      <c r="L787" s="14"/>
      <c r="M787" s="34">
        <f t="shared" si="38"/>
        <v>0</v>
      </c>
      <c r="N787" s="17"/>
      <c r="O787" s="17"/>
      <c r="P787" s="3"/>
    </row>
    <row r="788" spans="1:16" ht="24.95" hidden="1" customHeight="1">
      <c r="A788" s="21" t="str">
        <f t="shared" si="36"/>
        <v>||||||0</v>
      </c>
      <c r="B788" s="21" t="str">
        <f t="shared" si="37"/>
        <v>||||</v>
      </c>
      <c r="C788" s="14"/>
      <c r="D788" s="14"/>
      <c r="E788" s="14"/>
      <c r="F788" s="14"/>
      <c r="G788" s="14"/>
      <c r="H788" s="15"/>
      <c r="I788" s="14"/>
      <c r="J788" s="14"/>
      <c r="K788" s="16"/>
      <c r="L788" s="14"/>
      <c r="M788" s="34">
        <f t="shared" si="38"/>
        <v>0</v>
      </c>
      <c r="N788" s="17"/>
      <c r="O788" s="17"/>
      <c r="P788" s="3"/>
    </row>
    <row r="789" spans="1:16" ht="24.95" hidden="1" customHeight="1">
      <c r="A789" s="21" t="str">
        <f t="shared" si="36"/>
        <v>||||||0</v>
      </c>
      <c r="B789" s="21" t="str">
        <f t="shared" si="37"/>
        <v>||||</v>
      </c>
      <c r="C789" s="14"/>
      <c r="D789" s="14"/>
      <c r="E789" s="14"/>
      <c r="F789" s="14"/>
      <c r="G789" s="14"/>
      <c r="H789" s="15"/>
      <c r="I789" s="14"/>
      <c r="J789" s="14"/>
      <c r="K789" s="16"/>
      <c r="L789" s="14"/>
      <c r="M789" s="34">
        <f t="shared" si="38"/>
        <v>0</v>
      </c>
      <c r="N789" s="17"/>
      <c r="O789" s="17"/>
      <c r="P789" s="3"/>
    </row>
    <row r="790" spans="1:16" ht="24.95" hidden="1" customHeight="1">
      <c r="A790" s="21" t="str">
        <f t="shared" si="36"/>
        <v>||||||0</v>
      </c>
      <c r="B790" s="21" t="str">
        <f t="shared" si="37"/>
        <v>||||</v>
      </c>
      <c r="C790" s="14"/>
      <c r="D790" s="14"/>
      <c r="E790" s="14"/>
      <c r="F790" s="14"/>
      <c r="G790" s="14"/>
      <c r="H790" s="15"/>
      <c r="I790" s="14"/>
      <c r="J790" s="14"/>
      <c r="K790" s="16"/>
      <c r="L790" s="14"/>
      <c r="M790" s="34">
        <f t="shared" si="38"/>
        <v>0</v>
      </c>
      <c r="N790" s="17"/>
      <c r="O790" s="17"/>
      <c r="P790" s="3"/>
    </row>
    <row r="791" spans="1:16" ht="24.95" hidden="1" customHeight="1">
      <c r="A791" s="21" t="str">
        <f t="shared" si="36"/>
        <v>||||||0</v>
      </c>
      <c r="B791" s="21" t="str">
        <f t="shared" si="37"/>
        <v>||||</v>
      </c>
      <c r="C791" s="14"/>
      <c r="D791" s="14"/>
      <c r="E791" s="14"/>
      <c r="F791" s="14"/>
      <c r="G791" s="14"/>
      <c r="H791" s="15"/>
      <c r="I791" s="14"/>
      <c r="J791" s="14"/>
      <c r="K791" s="16"/>
      <c r="L791" s="14"/>
      <c r="M791" s="34">
        <f t="shared" si="38"/>
        <v>0</v>
      </c>
      <c r="N791" s="17"/>
      <c r="O791" s="17"/>
      <c r="P791" s="3"/>
    </row>
    <row r="792" spans="1:16" ht="24.95" hidden="1" customHeight="1">
      <c r="A792" s="21" t="str">
        <f t="shared" si="36"/>
        <v>||||||0</v>
      </c>
      <c r="B792" s="21" t="str">
        <f t="shared" si="37"/>
        <v>||||</v>
      </c>
      <c r="C792" s="14"/>
      <c r="D792" s="14"/>
      <c r="E792" s="14"/>
      <c r="F792" s="14"/>
      <c r="G792" s="14"/>
      <c r="H792" s="15"/>
      <c r="I792" s="14"/>
      <c r="J792" s="14"/>
      <c r="K792" s="16"/>
      <c r="L792" s="14"/>
      <c r="M792" s="34">
        <f t="shared" si="38"/>
        <v>0</v>
      </c>
      <c r="N792" s="17"/>
      <c r="O792" s="17"/>
      <c r="P792" s="3"/>
    </row>
    <row r="793" spans="1:16" ht="24.95" hidden="1" customHeight="1">
      <c r="A793" s="21" t="str">
        <f t="shared" si="36"/>
        <v>||||||0</v>
      </c>
      <c r="B793" s="21" t="str">
        <f t="shared" si="37"/>
        <v>||||</v>
      </c>
      <c r="C793" s="14"/>
      <c r="D793" s="14"/>
      <c r="E793" s="14"/>
      <c r="F793" s="14"/>
      <c r="G793" s="14"/>
      <c r="H793" s="15"/>
      <c r="I793" s="14"/>
      <c r="J793" s="14"/>
      <c r="K793" s="16"/>
      <c r="L793" s="14"/>
      <c r="M793" s="34">
        <f t="shared" si="38"/>
        <v>0</v>
      </c>
      <c r="N793" s="17"/>
      <c r="O793" s="17"/>
      <c r="P793" s="3"/>
    </row>
    <row r="794" spans="1:16" ht="24.95" hidden="1" customHeight="1">
      <c r="A794" s="21" t="str">
        <f t="shared" si="36"/>
        <v>||||||0</v>
      </c>
      <c r="B794" s="21" t="str">
        <f t="shared" si="37"/>
        <v>||||</v>
      </c>
      <c r="C794" s="14"/>
      <c r="D794" s="14"/>
      <c r="E794" s="14"/>
      <c r="F794" s="14"/>
      <c r="G794" s="14"/>
      <c r="H794" s="15"/>
      <c r="I794" s="14"/>
      <c r="J794" s="14"/>
      <c r="K794" s="16"/>
      <c r="L794" s="14"/>
      <c r="M794" s="34">
        <f t="shared" si="38"/>
        <v>0</v>
      </c>
      <c r="N794" s="17"/>
      <c r="O794" s="17"/>
      <c r="P794" s="3"/>
    </row>
    <row r="795" spans="1:16" ht="24.95" hidden="1" customHeight="1">
      <c r="A795" s="21" t="str">
        <f t="shared" si="36"/>
        <v>||||||0</v>
      </c>
      <c r="B795" s="21" t="str">
        <f t="shared" si="37"/>
        <v>||||</v>
      </c>
      <c r="C795" s="14"/>
      <c r="D795" s="14"/>
      <c r="E795" s="14"/>
      <c r="F795" s="14"/>
      <c r="G795" s="14"/>
      <c r="H795" s="15"/>
      <c r="I795" s="14"/>
      <c r="J795" s="14"/>
      <c r="K795" s="16"/>
      <c r="L795" s="14"/>
      <c r="M795" s="34">
        <f t="shared" si="38"/>
        <v>0</v>
      </c>
      <c r="N795" s="17"/>
      <c r="O795" s="17"/>
      <c r="P795" s="3"/>
    </row>
    <row r="796" spans="1:16" ht="24.95" hidden="1" customHeight="1">
      <c r="A796" s="21" t="str">
        <f t="shared" si="36"/>
        <v>||||||0</v>
      </c>
      <c r="B796" s="21" t="str">
        <f t="shared" si="37"/>
        <v>||||</v>
      </c>
      <c r="C796" s="14"/>
      <c r="D796" s="14"/>
      <c r="E796" s="14"/>
      <c r="F796" s="14"/>
      <c r="G796" s="14"/>
      <c r="H796" s="15"/>
      <c r="I796" s="14"/>
      <c r="J796" s="14"/>
      <c r="K796" s="16"/>
      <c r="L796" s="14"/>
      <c r="M796" s="34">
        <f t="shared" si="38"/>
        <v>0</v>
      </c>
      <c r="N796" s="17"/>
      <c r="O796" s="17"/>
      <c r="P796" s="3"/>
    </row>
    <row r="797" spans="1:16" ht="24.95" hidden="1" customHeight="1">
      <c r="A797" s="21" t="str">
        <f t="shared" si="36"/>
        <v>||||||0</v>
      </c>
      <c r="B797" s="21" t="str">
        <f t="shared" si="37"/>
        <v>||||</v>
      </c>
      <c r="C797" s="14"/>
      <c r="D797" s="14"/>
      <c r="E797" s="14"/>
      <c r="F797" s="14"/>
      <c r="G797" s="14"/>
      <c r="H797" s="15"/>
      <c r="I797" s="14"/>
      <c r="J797" s="14"/>
      <c r="K797" s="16"/>
      <c r="L797" s="14"/>
      <c r="M797" s="34">
        <f t="shared" si="38"/>
        <v>0</v>
      </c>
      <c r="N797" s="17"/>
      <c r="O797" s="17"/>
      <c r="P797" s="3"/>
    </row>
    <row r="798" spans="1:16" ht="24.95" hidden="1" customHeight="1">
      <c r="A798" s="21" t="str">
        <f t="shared" si="36"/>
        <v>||||||0</v>
      </c>
      <c r="B798" s="21" t="str">
        <f t="shared" si="37"/>
        <v>||||</v>
      </c>
      <c r="C798" s="14"/>
      <c r="D798" s="14"/>
      <c r="E798" s="14"/>
      <c r="F798" s="14"/>
      <c r="G798" s="14"/>
      <c r="H798" s="15"/>
      <c r="I798" s="14"/>
      <c r="J798" s="14"/>
      <c r="K798" s="16"/>
      <c r="L798" s="14"/>
      <c r="M798" s="34">
        <f t="shared" si="38"/>
        <v>0</v>
      </c>
      <c r="N798" s="17"/>
      <c r="O798" s="17"/>
      <c r="P798" s="3"/>
    </row>
    <row r="799" spans="1:16" ht="24.95" hidden="1" customHeight="1">
      <c r="A799" s="21" t="str">
        <f t="shared" si="36"/>
        <v>||||||0</v>
      </c>
      <c r="B799" s="21" t="str">
        <f t="shared" si="37"/>
        <v>||||</v>
      </c>
      <c r="C799" s="14"/>
      <c r="D799" s="14"/>
      <c r="E799" s="14"/>
      <c r="F799" s="14"/>
      <c r="G799" s="14"/>
      <c r="H799" s="15"/>
      <c r="I799" s="14"/>
      <c r="J799" s="14"/>
      <c r="K799" s="16"/>
      <c r="L799" s="14"/>
      <c r="M799" s="34">
        <f t="shared" si="38"/>
        <v>0</v>
      </c>
      <c r="N799" s="17"/>
      <c r="O799" s="17"/>
      <c r="P799" s="3"/>
    </row>
    <row r="800" spans="1:16" ht="24.95" hidden="1" customHeight="1">
      <c r="A800" s="21" t="str">
        <f t="shared" si="36"/>
        <v>||||||0</v>
      </c>
      <c r="B800" s="21" t="str">
        <f t="shared" si="37"/>
        <v>||||</v>
      </c>
      <c r="C800" s="14"/>
      <c r="D800" s="14"/>
      <c r="E800" s="14"/>
      <c r="F800" s="14"/>
      <c r="G800" s="14"/>
      <c r="H800" s="15"/>
      <c r="I800" s="14"/>
      <c r="J800" s="14"/>
      <c r="K800" s="16"/>
      <c r="L800" s="14"/>
      <c r="M800" s="34">
        <f t="shared" si="38"/>
        <v>0</v>
      </c>
      <c r="N800" s="17"/>
      <c r="O800" s="17"/>
      <c r="P800" s="3"/>
    </row>
    <row r="801" spans="1:16" ht="24.95" hidden="1" customHeight="1">
      <c r="A801" s="21" t="str">
        <f t="shared" si="36"/>
        <v>||||||0</v>
      </c>
      <c r="B801" s="21" t="str">
        <f t="shared" si="37"/>
        <v>||||</v>
      </c>
      <c r="C801" s="14"/>
      <c r="D801" s="14"/>
      <c r="E801" s="14"/>
      <c r="F801" s="14"/>
      <c r="G801" s="14"/>
      <c r="H801" s="15"/>
      <c r="I801" s="14"/>
      <c r="J801" s="14"/>
      <c r="K801" s="16"/>
      <c r="L801" s="14"/>
      <c r="M801" s="34">
        <f t="shared" si="38"/>
        <v>0</v>
      </c>
      <c r="N801" s="17"/>
      <c r="O801" s="17"/>
      <c r="P801" s="3"/>
    </row>
    <row r="802" spans="1:16" ht="24.95" hidden="1" customHeight="1">
      <c r="A802" s="21" t="str">
        <f t="shared" si="36"/>
        <v>||||||0</v>
      </c>
      <c r="B802" s="21" t="str">
        <f t="shared" si="37"/>
        <v>||||</v>
      </c>
      <c r="C802" s="14"/>
      <c r="D802" s="14"/>
      <c r="E802" s="14"/>
      <c r="F802" s="14"/>
      <c r="G802" s="14"/>
      <c r="H802" s="15"/>
      <c r="I802" s="14"/>
      <c r="J802" s="14"/>
      <c r="K802" s="16"/>
      <c r="L802" s="14"/>
      <c r="M802" s="34">
        <f t="shared" si="38"/>
        <v>0</v>
      </c>
      <c r="N802" s="17"/>
      <c r="O802" s="17"/>
      <c r="P802" s="3"/>
    </row>
    <row r="803" spans="1:16" ht="24.95" hidden="1" customHeight="1">
      <c r="A803" s="21" t="str">
        <f t="shared" si="36"/>
        <v>||||||0</v>
      </c>
      <c r="B803" s="21" t="str">
        <f t="shared" si="37"/>
        <v>||||</v>
      </c>
      <c r="C803" s="14"/>
      <c r="D803" s="14"/>
      <c r="E803" s="14"/>
      <c r="F803" s="14"/>
      <c r="G803" s="14"/>
      <c r="H803" s="15"/>
      <c r="I803" s="14"/>
      <c r="J803" s="14"/>
      <c r="K803" s="16"/>
      <c r="L803" s="14"/>
      <c r="M803" s="34">
        <f t="shared" si="38"/>
        <v>0</v>
      </c>
      <c r="N803" s="17"/>
      <c r="O803" s="17"/>
      <c r="P803" s="3"/>
    </row>
    <row r="804" spans="1:16" ht="24.95" hidden="1" customHeight="1">
      <c r="A804" s="21" t="str">
        <f t="shared" si="36"/>
        <v>||||||0</v>
      </c>
      <c r="B804" s="21" t="str">
        <f t="shared" si="37"/>
        <v>||||</v>
      </c>
      <c r="C804" s="14"/>
      <c r="D804" s="14"/>
      <c r="E804" s="14"/>
      <c r="F804" s="14"/>
      <c r="G804" s="14"/>
      <c r="H804" s="15"/>
      <c r="I804" s="14"/>
      <c r="J804" s="14"/>
      <c r="K804" s="16"/>
      <c r="L804" s="14"/>
      <c r="M804" s="34">
        <f t="shared" si="38"/>
        <v>0</v>
      </c>
      <c r="N804" s="17"/>
      <c r="O804" s="17"/>
      <c r="P804" s="3"/>
    </row>
    <row r="805" spans="1:16" ht="24.95" hidden="1" customHeight="1">
      <c r="A805" s="21" t="str">
        <f t="shared" si="36"/>
        <v>||||||0</v>
      </c>
      <c r="B805" s="21" t="str">
        <f t="shared" si="37"/>
        <v>||||</v>
      </c>
      <c r="C805" s="14"/>
      <c r="D805" s="14"/>
      <c r="E805" s="14"/>
      <c r="F805" s="14"/>
      <c r="G805" s="14"/>
      <c r="H805" s="15"/>
      <c r="I805" s="14"/>
      <c r="J805" s="14"/>
      <c r="K805" s="16"/>
      <c r="L805" s="14"/>
      <c r="M805" s="34">
        <f t="shared" si="38"/>
        <v>0</v>
      </c>
      <c r="N805" s="17"/>
      <c r="O805" s="17"/>
      <c r="P805" s="3"/>
    </row>
    <row r="806" spans="1:16" ht="24.95" hidden="1" customHeight="1">
      <c r="A806" s="21" t="str">
        <f t="shared" si="36"/>
        <v>||||||0</v>
      </c>
      <c r="B806" s="21" t="str">
        <f t="shared" si="37"/>
        <v>||||</v>
      </c>
      <c r="C806" s="14"/>
      <c r="D806" s="14"/>
      <c r="E806" s="14"/>
      <c r="F806" s="14"/>
      <c r="G806" s="14"/>
      <c r="H806" s="15"/>
      <c r="I806" s="14"/>
      <c r="J806" s="14"/>
      <c r="K806" s="16"/>
      <c r="L806" s="14"/>
      <c r="M806" s="34">
        <f t="shared" si="38"/>
        <v>0</v>
      </c>
      <c r="N806" s="17"/>
      <c r="O806" s="17"/>
      <c r="P806" s="3"/>
    </row>
    <row r="807" spans="1:16" ht="24.95" hidden="1" customHeight="1">
      <c r="A807" s="21" t="str">
        <f t="shared" si="36"/>
        <v>||||||0</v>
      </c>
      <c r="B807" s="21" t="str">
        <f t="shared" si="37"/>
        <v>||||</v>
      </c>
      <c r="C807" s="14"/>
      <c r="D807" s="14"/>
      <c r="E807" s="14"/>
      <c r="F807" s="14"/>
      <c r="G807" s="14"/>
      <c r="H807" s="15"/>
      <c r="I807" s="14"/>
      <c r="J807" s="14"/>
      <c r="K807" s="16"/>
      <c r="L807" s="14"/>
      <c r="M807" s="34">
        <f t="shared" si="38"/>
        <v>0</v>
      </c>
      <c r="N807" s="17"/>
      <c r="O807" s="17"/>
      <c r="P807" s="3"/>
    </row>
    <row r="808" spans="1:16" ht="24.95" hidden="1" customHeight="1">
      <c r="A808" s="21" t="str">
        <f t="shared" si="36"/>
        <v>||||||0</v>
      </c>
      <c r="B808" s="21" t="str">
        <f t="shared" si="37"/>
        <v>||||</v>
      </c>
      <c r="C808" s="14"/>
      <c r="D808" s="14"/>
      <c r="E808" s="14"/>
      <c r="F808" s="14"/>
      <c r="G808" s="14"/>
      <c r="H808" s="15"/>
      <c r="I808" s="14"/>
      <c r="J808" s="14"/>
      <c r="K808" s="16"/>
      <c r="L808" s="14"/>
      <c r="M808" s="34">
        <f t="shared" si="38"/>
        <v>0</v>
      </c>
      <c r="N808" s="17"/>
      <c r="O808" s="17"/>
      <c r="P808" s="3"/>
    </row>
    <row r="809" spans="1:16" ht="24.95" hidden="1" customHeight="1">
      <c r="A809" s="21" t="str">
        <f t="shared" si="36"/>
        <v>||||||0</v>
      </c>
      <c r="B809" s="21" t="str">
        <f t="shared" si="37"/>
        <v>||||</v>
      </c>
      <c r="C809" s="14"/>
      <c r="D809" s="14"/>
      <c r="E809" s="14"/>
      <c r="F809" s="14"/>
      <c r="G809" s="14"/>
      <c r="H809" s="15"/>
      <c r="I809" s="14"/>
      <c r="J809" s="14"/>
      <c r="K809" s="16"/>
      <c r="L809" s="14"/>
      <c r="M809" s="34">
        <f t="shared" si="38"/>
        <v>0</v>
      </c>
      <c r="N809" s="17"/>
      <c r="O809" s="17"/>
      <c r="P809" s="3"/>
    </row>
    <row r="810" spans="1:16" ht="24.95" hidden="1" customHeight="1">
      <c r="A810" s="21" t="str">
        <f t="shared" si="36"/>
        <v>||||||0</v>
      </c>
      <c r="B810" s="21" t="str">
        <f t="shared" si="37"/>
        <v>||||</v>
      </c>
      <c r="C810" s="14"/>
      <c r="D810" s="14"/>
      <c r="E810" s="14"/>
      <c r="F810" s="14"/>
      <c r="G810" s="14"/>
      <c r="H810" s="15"/>
      <c r="I810" s="14"/>
      <c r="J810" s="14"/>
      <c r="K810" s="16"/>
      <c r="L810" s="14"/>
      <c r="M810" s="34">
        <f t="shared" si="38"/>
        <v>0</v>
      </c>
      <c r="N810" s="17"/>
      <c r="O810" s="17"/>
      <c r="P810" s="3"/>
    </row>
    <row r="811" spans="1:16" ht="24.95" hidden="1" customHeight="1">
      <c r="A811" s="21" t="str">
        <f t="shared" si="36"/>
        <v>||||||0</v>
      </c>
      <c r="B811" s="21" t="str">
        <f t="shared" si="37"/>
        <v>||||</v>
      </c>
      <c r="C811" s="14"/>
      <c r="D811" s="14"/>
      <c r="E811" s="14"/>
      <c r="F811" s="14"/>
      <c r="G811" s="14"/>
      <c r="H811" s="15"/>
      <c r="I811" s="14"/>
      <c r="J811" s="14"/>
      <c r="K811" s="16"/>
      <c r="L811" s="14"/>
      <c r="M811" s="34">
        <f t="shared" si="38"/>
        <v>0</v>
      </c>
      <c r="N811" s="17"/>
      <c r="O811" s="17"/>
      <c r="P811" s="3"/>
    </row>
    <row r="812" spans="1:16" ht="24.95" hidden="1" customHeight="1">
      <c r="A812" s="21" t="str">
        <f t="shared" si="36"/>
        <v>||||||0</v>
      </c>
      <c r="B812" s="21" t="str">
        <f t="shared" si="37"/>
        <v>||||</v>
      </c>
      <c r="C812" s="14"/>
      <c r="D812" s="14"/>
      <c r="E812" s="14"/>
      <c r="F812" s="14"/>
      <c r="G812" s="14"/>
      <c r="H812" s="15"/>
      <c r="I812" s="14"/>
      <c r="J812" s="14"/>
      <c r="K812" s="16"/>
      <c r="L812" s="14"/>
      <c r="M812" s="34">
        <f t="shared" si="38"/>
        <v>0</v>
      </c>
      <c r="N812" s="17"/>
      <c r="O812" s="17"/>
      <c r="P812" s="3"/>
    </row>
    <row r="813" spans="1:16" ht="24.95" hidden="1" customHeight="1">
      <c r="A813" s="21" t="str">
        <f t="shared" si="36"/>
        <v>||||||0</v>
      </c>
      <c r="B813" s="21" t="str">
        <f t="shared" si="37"/>
        <v>||||</v>
      </c>
      <c r="C813" s="14"/>
      <c r="D813" s="14"/>
      <c r="E813" s="14"/>
      <c r="F813" s="14"/>
      <c r="G813" s="14"/>
      <c r="H813" s="15"/>
      <c r="I813" s="14"/>
      <c r="J813" s="14"/>
      <c r="K813" s="16"/>
      <c r="L813" s="14"/>
      <c r="M813" s="34">
        <f t="shared" si="38"/>
        <v>0</v>
      </c>
      <c r="N813" s="17"/>
      <c r="O813" s="17"/>
      <c r="P813" s="3"/>
    </row>
    <row r="814" spans="1:16" ht="24.95" hidden="1" customHeight="1">
      <c r="A814" s="21" t="str">
        <f t="shared" si="36"/>
        <v>||||||0</v>
      </c>
      <c r="B814" s="21" t="str">
        <f t="shared" si="37"/>
        <v>||||</v>
      </c>
      <c r="C814" s="14"/>
      <c r="D814" s="14"/>
      <c r="E814" s="14"/>
      <c r="F814" s="14"/>
      <c r="G814" s="14"/>
      <c r="H814" s="15"/>
      <c r="I814" s="14"/>
      <c r="J814" s="14"/>
      <c r="K814" s="16"/>
      <c r="L814" s="14"/>
      <c r="M814" s="34">
        <f t="shared" si="38"/>
        <v>0</v>
      </c>
      <c r="N814" s="17"/>
      <c r="O814" s="17"/>
      <c r="P814" s="3"/>
    </row>
    <row r="815" spans="1:16" ht="24.95" hidden="1" customHeight="1">
      <c r="A815" s="21" t="str">
        <f t="shared" si="36"/>
        <v>||||||0</v>
      </c>
      <c r="B815" s="21" t="str">
        <f t="shared" si="37"/>
        <v>||||</v>
      </c>
      <c r="C815" s="14"/>
      <c r="D815" s="14"/>
      <c r="E815" s="14"/>
      <c r="F815" s="14"/>
      <c r="G815" s="14"/>
      <c r="H815" s="15"/>
      <c r="I815" s="14"/>
      <c r="J815" s="14"/>
      <c r="K815" s="16"/>
      <c r="L815" s="14"/>
      <c r="M815" s="34">
        <f t="shared" si="38"/>
        <v>0</v>
      </c>
      <c r="N815" s="17"/>
      <c r="O815" s="17"/>
      <c r="P815" s="3"/>
    </row>
    <row r="816" spans="1:16" ht="24.95" hidden="1" customHeight="1">
      <c r="A816" s="21" t="str">
        <f t="shared" si="36"/>
        <v>||||||0</v>
      </c>
      <c r="B816" s="21" t="str">
        <f t="shared" si="37"/>
        <v>||||</v>
      </c>
      <c r="C816" s="14"/>
      <c r="D816" s="14"/>
      <c r="E816" s="14"/>
      <c r="F816" s="14"/>
      <c r="G816" s="14"/>
      <c r="H816" s="15"/>
      <c r="I816" s="14"/>
      <c r="J816" s="14"/>
      <c r="K816" s="16"/>
      <c r="L816" s="14"/>
      <c r="M816" s="34">
        <f t="shared" si="38"/>
        <v>0</v>
      </c>
      <c r="N816" s="17"/>
      <c r="O816" s="17"/>
      <c r="P816" s="3"/>
    </row>
    <row r="817" spans="1:16" ht="24.95" hidden="1" customHeight="1">
      <c r="A817" s="21" t="str">
        <f t="shared" si="36"/>
        <v>||||||0</v>
      </c>
      <c r="B817" s="21" t="str">
        <f t="shared" si="37"/>
        <v>||||</v>
      </c>
      <c r="C817" s="14"/>
      <c r="D817" s="14"/>
      <c r="E817" s="14"/>
      <c r="F817" s="14"/>
      <c r="G817" s="14"/>
      <c r="H817" s="15"/>
      <c r="I817" s="14"/>
      <c r="J817" s="14"/>
      <c r="K817" s="16"/>
      <c r="L817" s="14"/>
      <c r="M817" s="34">
        <f t="shared" si="38"/>
        <v>0</v>
      </c>
      <c r="N817" s="17"/>
      <c r="O817" s="17"/>
      <c r="P817" s="3"/>
    </row>
    <row r="818" spans="1:16" ht="24.95" hidden="1" customHeight="1">
      <c r="A818" s="21" t="str">
        <f t="shared" si="36"/>
        <v>||||||0</v>
      </c>
      <c r="B818" s="21" t="str">
        <f t="shared" si="37"/>
        <v>||||</v>
      </c>
      <c r="C818" s="14"/>
      <c r="D818" s="14"/>
      <c r="E818" s="14"/>
      <c r="F818" s="14"/>
      <c r="G818" s="14"/>
      <c r="H818" s="15"/>
      <c r="I818" s="14"/>
      <c r="J818" s="14"/>
      <c r="K818" s="16"/>
      <c r="L818" s="14"/>
      <c r="M818" s="34">
        <f t="shared" si="38"/>
        <v>0</v>
      </c>
      <c r="N818" s="17"/>
      <c r="O818" s="17"/>
      <c r="P818" s="3"/>
    </row>
    <row r="819" spans="1:16" ht="24.95" hidden="1" customHeight="1">
      <c r="A819" s="21" t="str">
        <f t="shared" si="36"/>
        <v>||||||0</v>
      </c>
      <c r="B819" s="21" t="str">
        <f t="shared" si="37"/>
        <v>||||</v>
      </c>
      <c r="C819" s="14"/>
      <c r="D819" s="14"/>
      <c r="E819" s="14"/>
      <c r="F819" s="14"/>
      <c r="G819" s="14"/>
      <c r="H819" s="15"/>
      <c r="I819" s="14"/>
      <c r="J819" s="14"/>
      <c r="K819" s="16"/>
      <c r="L819" s="14"/>
      <c r="M819" s="34">
        <f t="shared" si="38"/>
        <v>0</v>
      </c>
      <c r="N819" s="17"/>
      <c r="O819" s="17"/>
      <c r="P819" s="3"/>
    </row>
    <row r="820" spans="1:16" ht="24.95" hidden="1" customHeight="1">
      <c r="A820" s="21" t="str">
        <f t="shared" si="36"/>
        <v>||||||0</v>
      </c>
      <c r="B820" s="21" t="str">
        <f t="shared" si="37"/>
        <v>||||</v>
      </c>
      <c r="C820" s="14"/>
      <c r="D820" s="14"/>
      <c r="E820" s="14"/>
      <c r="F820" s="14"/>
      <c r="G820" s="14"/>
      <c r="H820" s="15"/>
      <c r="I820" s="14"/>
      <c r="J820" s="14"/>
      <c r="K820" s="16"/>
      <c r="L820" s="14"/>
      <c r="M820" s="34">
        <f t="shared" si="38"/>
        <v>0</v>
      </c>
      <c r="N820" s="17"/>
      <c r="O820" s="17"/>
      <c r="P820" s="3"/>
    </row>
    <row r="821" spans="1:16" ht="24.95" hidden="1" customHeight="1">
      <c r="A821" s="21" t="str">
        <f t="shared" si="36"/>
        <v>||||||0</v>
      </c>
      <c r="B821" s="21" t="str">
        <f t="shared" si="37"/>
        <v>||||</v>
      </c>
      <c r="C821" s="14"/>
      <c r="D821" s="14"/>
      <c r="E821" s="14"/>
      <c r="F821" s="14"/>
      <c r="G821" s="14"/>
      <c r="H821" s="15"/>
      <c r="I821" s="14"/>
      <c r="J821" s="14"/>
      <c r="K821" s="16"/>
      <c r="L821" s="14"/>
      <c r="M821" s="34">
        <f t="shared" si="38"/>
        <v>0</v>
      </c>
      <c r="N821" s="17"/>
      <c r="O821" s="17"/>
      <c r="P821" s="3"/>
    </row>
    <row r="822" spans="1:16" ht="24.95" hidden="1" customHeight="1">
      <c r="A822" s="21" t="str">
        <f t="shared" si="36"/>
        <v>||||||0</v>
      </c>
      <c r="B822" s="21" t="str">
        <f t="shared" si="37"/>
        <v>||||</v>
      </c>
      <c r="C822" s="14"/>
      <c r="D822" s="14"/>
      <c r="E822" s="14"/>
      <c r="F822" s="14"/>
      <c r="G822" s="14"/>
      <c r="H822" s="15"/>
      <c r="I822" s="14"/>
      <c r="J822" s="14"/>
      <c r="K822" s="16"/>
      <c r="L822" s="14"/>
      <c r="M822" s="34">
        <f t="shared" si="38"/>
        <v>0</v>
      </c>
      <c r="N822" s="17"/>
      <c r="O822" s="17"/>
      <c r="P822" s="3"/>
    </row>
    <row r="823" spans="1:16" ht="24.95" hidden="1" customHeight="1">
      <c r="A823" s="21" t="str">
        <f t="shared" si="36"/>
        <v>||||||0</v>
      </c>
      <c r="B823" s="21" t="str">
        <f t="shared" si="37"/>
        <v>||||</v>
      </c>
      <c r="C823" s="14"/>
      <c r="D823" s="14"/>
      <c r="E823" s="14"/>
      <c r="F823" s="14"/>
      <c r="G823" s="14"/>
      <c r="H823" s="15"/>
      <c r="I823" s="14"/>
      <c r="J823" s="14"/>
      <c r="K823" s="16"/>
      <c r="L823" s="14"/>
      <c r="M823" s="34">
        <f t="shared" si="38"/>
        <v>0</v>
      </c>
      <c r="N823" s="17"/>
      <c r="O823" s="17"/>
      <c r="P823" s="3"/>
    </row>
    <row r="824" spans="1:16" ht="24.95" hidden="1" customHeight="1">
      <c r="A824" s="21" t="str">
        <f t="shared" si="36"/>
        <v>||||||0</v>
      </c>
      <c r="B824" s="21" t="str">
        <f t="shared" si="37"/>
        <v>||||</v>
      </c>
      <c r="C824" s="14"/>
      <c r="D824" s="14"/>
      <c r="E824" s="14"/>
      <c r="F824" s="14"/>
      <c r="G824" s="14"/>
      <c r="H824" s="15"/>
      <c r="I824" s="14"/>
      <c r="J824" s="14"/>
      <c r="K824" s="16"/>
      <c r="L824" s="14"/>
      <c r="M824" s="34">
        <f t="shared" si="38"/>
        <v>0</v>
      </c>
      <c r="N824" s="17"/>
      <c r="O824" s="17"/>
      <c r="P824" s="3"/>
    </row>
    <row r="825" spans="1:16" ht="24.95" hidden="1" customHeight="1">
      <c r="A825" s="21" t="str">
        <f t="shared" si="36"/>
        <v>||||||0</v>
      </c>
      <c r="B825" s="21" t="str">
        <f t="shared" si="37"/>
        <v>||||</v>
      </c>
      <c r="C825" s="14"/>
      <c r="D825" s="14"/>
      <c r="E825" s="14"/>
      <c r="F825" s="14"/>
      <c r="G825" s="14"/>
      <c r="H825" s="15"/>
      <c r="I825" s="14"/>
      <c r="J825" s="14"/>
      <c r="K825" s="16"/>
      <c r="L825" s="14"/>
      <c r="M825" s="34">
        <f t="shared" si="38"/>
        <v>0</v>
      </c>
      <c r="N825" s="17"/>
      <c r="O825" s="17"/>
      <c r="P825" s="3"/>
    </row>
    <row r="826" spans="1:16" ht="24.95" hidden="1" customHeight="1">
      <c r="A826" s="21" t="str">
        <f t="shared" si="36"/>
        <v>||||||0</v>
      </c>
      <c r="B826" s="21" t="str">
        <f t="shared" si="37"/>
        <v>||||</v>
      </c>
      <c r="C826" s="14"/>
      <c r="D826" s="14"/>
      <c r="E826" s="14"/>
      <c r="F826" s="14"/>
      <c r="G826" s="14"/>
      <c r="H826" s="15"/>
      <c r="I826" s="14"/>
      <c r="J826" s="14"/>
      <c r="K826" s="16"/>
      <c r="L826" s="14"/>
      <c r="M826" s="34">
        <f t="shared" si="38"/>
        <v>0</v>
      </c>
      <c r="N826" s="17"/>
      <c r="O826" s="17"/>
      <c r="P826" s="3"/>
    </row>
    <row r="827" spans="1:16" ht="24.95" hidden="1" customHeight="1">
      <c r="A827" s="21" t="str">
        <f t="shared" si="36"/>
        <v>||||||0</v>
      </c>
      <c r="B827" s="21" t="str">
        <f t="shared" si="37"/>
        <v>||||</v>
      </c>
      <c r="C827" s="14"/>
      <c r="D827" s="14"/>
      <c r="E827" s="14"/>
      <c r="F827" s="14"/>
      <c r="G827" s="14"/>
      <c r="H827" s="15"/>
      <c r="I827" s="14"/>
      <c r="J827" s="14"/>
      <c r="K827" s="16"/>
      <c r="L827" s="14"/>
      <c r="M827" s="34">
        <f t="shared" si="38"/>
        <v>0</v>
      </c>
      <c r="N827" s="17"/>
      <c r="O827" s="17"/>
      <c r="P827" s="3"/>
    </row>
    <row r="828" spans="1:16" ht="24.95" hidden="1" customHeight="1">
      <c r="A828" s="21" t="str">
        <f t="shared" si="36"/>
        <v>||||||0</v>
      </c>
      <c r="B828" s="21" t="str">
        <f t="shared" si="37"/>
        <v>||||</v>
      </c>
      <c r="C828" s="14"/>
      <c r="D828" s="14"/>
      <c r="E828" s="14"/>
      <c r="F828" s="14"/>
      <c r="G828" s="14"/>
      <c r="H828" s="15"/>
      <c r="I828" s="14"/>
      <c r="J828" s="14"/>
      <c r="K828" s="16"/>
      <c r="L828" s="14"/>
      <c r="M828" s="34">
        <f t="shared" si="38"/>
        <v>0</v>
      </c>
      <c r="N828" s="17"/>
      <c r="O828" s="17"/>
      <c r="P828" s="3"/>
    </row>
    <row r="829" spans="1:16" ht="24.95" hidden="1" customHeight="1">
      <c r="A829" s="21" t="str">
        <f t="shared" si="36"/>
        <v>||||||0</v>
      </c>
      <c r="B829" s="21" t="str">
        <f t="shared" si="37"/>
        <v>||||</v>
      </c>
      <c r="C829" s="14"/>
      <c r="D829" s="14"/>
      <c r="E829" s="14"/>
      <c r="F829" s="14"/>
      <c r="G829" s="14"/>
      <c r="H829" s="15"/>
      <c r="I829" s="14"/>
      <c r="J829" s="14"/>
      <c r="K829" s="16"/>
      <c r="L829" s="14"/>
      <c r="M829" s="34">
        <f t="shared" si="38"/>
        <v>0</v>
      </c>
      <c r="N829" s="17"/>
      <c r="O829" s="17"/>
      <c r="P829" s="3"/>
    </row>
    <row r="830" spans="1:16" ht="24.95" hidden="1" customHeight="1">
      <c r="A830" s="21" t="str">
        <f t="shared" si="36"/>
        <v>||||||0</v>
      </c>
      <c r="B830" s="21" t="str">
        <f t="shared" si="37"/>
        <v>||||</v>
      </c>
      <c r="C830" s="14"/>
      <c r="D830" s="14"/>
      <c r="E830" s="14"/>
      <c r="F830" s="14"/>
      <c r="G830" s="14"/>
      <c r="H830" s="15"/>
      <c r="I830" s="14"/>
      <c r="J830" s="14"/>
      <c r="K830" s="16"/>
      <c r="L830" s="14"/>
      <c r="M830" s="34">
        <f t="shared" si="38"/>
        <v>0</v>
      </c>
      <c r="N830" s="17"/>
      <c r="O830" s="17"/>
      <c r="P830" s="3"/>
    </row>
    <row r="831" spans="1:16" ht="24.95" hidden="1" customHeight="1">
      <c r="A831" s="21" t="str">
        <f t="shared" si="36"/>
        <v>||||||0</v>
      </c>
      <c r="B831" s="21" t="str">
        <f t="shared" si="37"/>
        <v>||||</v>
      </c>
      <c r="C831" s="14"/>
      <c r="D831" s="14"/>
      <c r="E831" s="14"/>
      <c r="F831" s="14"/>
      <c r="G831" s="14"/>
      <c r="H831" s="15"/>
      <c r="I831" s="14"/>
      <c r="J831" s="14"/>
      <c r="K831" s="16"/>
      <c r="L831" s="14"/>
      <c r="M831" s="34">
        <f t="shared" si="38"/>
        <v>0</v>
      </c>
      <c r="N831" s="17"/>
      <c r="O831" s="17"/>
      <c r="P831" s="3"/>
    </row>
    <row r="832" spans="1:16" ht="24.95" hidden="1" customHeight="1">
      <c r="A832" s="21" t="str">
        <f t="shared" si="36"/>
        <v>||||||0</v>
      </c>
      <c r="B832" s="21" t="str">
        <f t="shared" si="37"/>
        <v>||||</v>
      </c>
      <c r="C832" s="14"/>
      <c r="D832" s="14"/>
      <c r="E832" s="14"/>
      <c r="F832" s="14"/>
      <c r="G832" s="14"/>
      <c r="H832" s="15"/>
      <c r="I832" s="14"/>
      <c r="J832" s="14"/>
      <c r="K832" s="16"/>
      <c r="L832" s="14"/>
      <c r="M832" s="34">
        <f t="shared" si="38"/>
        <v>0</v>
      </c>
      <c r="N832" s="17"/>
      <c r="O832" s="17"/>
      <c r="P832" s="3"/>
    </row>
    <row r="833" spans="1:16" ht="24.95" hidden="1" customHeight="1">
      <c r="A833" s="21" t="str">
        <f t="shared" si="36"/>
        <v>||||||0</v>
      </c>
      <c r="B833" s="21" t="str">
        <f t="shared" si="37"/>
        <v>||||</v>
      </c>
      <c r="C833" s="14"/>
      <c r="D833" s="14"/>
      <c r="E833" s="14"/>
      <c r="F833" s="14"/>
      <c r="G833" s="14"/>
      <c r="H833" s="15"/>
      <c r="I833" s="14"/>
      <c r="J833" s="14"/>
      <c r="K833" s="16"/>
      <c r="L833" s="14"/>
      <c r="M833" s="34">
        <f t="shared" si="38"/>
        <v>0</v>
      </c>
      <c r="N833" s="17"/>
      <c r="O833" s="17"/>
      <c r="P833" s="3"/>
    </row>
    <row r="834" spans="1:16" ht="24.95" hidden="1" customHeight="1">
      <c r="A834" s="21" t="str">
        <f t="shared" si="36"/>
        <v>||||||0</v>
      </c>
      <c r="B834" s="21" t="str">
        <f t="shared" si="37"/>
        <v>||||</v>
      </c>
      <c r="C834" s="14"/>
      <c r="D834" s="14"/>
      <c r="E834" s="14"/>
      <c r="F834" s="14"/>
      <c r="G834" s="14"/>
      <c r="H834" s="15"/>
      <c r="I834" s="14"/>
      <c r="J834" s="14"/>
      <c r="K834" s="16"/>
      <c r="L834" s="14"/>
      <c r="M834" s="34">
        <f t="shared" si="38"/>
        <v>0</v>
      </c>
      <c r="N834" s="17"/>
      <c r="O834" s="17"/>
      <c r="P834" s="3"/>
    </row>
    <row r="835" spans="1:16" ht="24.95" hidden="1" customHeight="1">
      <c r="A835" s="21" t="str">
        <f t="shared" si="36"/>
        <v>||||||0</v>
      </c>
      <c r="B835" s="21" t="str">
        <f t="shared" si="37"/>
        <v>||||</v>
      </c>
      <c r="C835" s="14"/>
      <c r="D835" s="14"/>
      <c r="E835" s="14"/>
      <c r="F835" s="14"/>
      <c r="G835" s="14"/>
      <c r="H835" s="15"/>
      <c r="I835" s="14"/>
      <c r="J835" s="14"/>
      <c r="K835" s="16"/>
      <c r="L835" s="14"/>
      <c r="M835" s="34">
        <f t="shared" si="38"/>
        <v>0</v>
      </c>
      <c r="N835" s="17"/>
      <c r="O835" s="17"/>
      <c r="P835" s="3"/>
    </row>
    <row r="836" spans="1:16" ht="24.95" hidden="1" customHeight="1">
      <c r="A836" s="21" t="str">
        <f t="shared" si="36"/>
        <v>||||||0</v>
      </c>
      <c r="B836" s="21" t="str">
        <f t="shared" si="37"/>
        <v>||||</v>
      </c>
      <c r="C836" s="14"/>
      <c r="D836" s="14"/>
      <c r="E836" s="14"/>
      <c r="F836" s="14"/>
      <c r="G836" s="14"/>
      <c r="H836" s="15"/>
      <c r="I836" s="14"/>
      <c r="J836" s="14"/>
      <c r="K836" s="16"/>
      <c r="L836" s="14"/>
      <c r="M836" s="34">
        <f t="shared" si="38"/>
        <v>0</v>
      </c>
      <c r="N836" s="17"/>
      <c r="O836" s="17"/>
      <c r="P836" s="3"/>
    </row>
    <row r="837" spans="1:16" ht="24.95" hidden="1" customHeight="1">
      <c r="A837" s="21" t="str">
        <f t="shared" ref="A837:A900" si="39">C837&amp;"|"&amp;D837&amp;"|"&amp;E837&amp;"|"&amp;F837&amp;"|"&amp;G837&amp;"|"&amp;I837&amp;"|"&amp;N837+O837-P837</f>
        <v>||||||0</v>
      </c>
      <c r="B837" s="21" t="str">
        <f t="shared" ref="B837:B900" si="40">C837&amp;"|"&amp;D837&amp;"|"&amp;E837&amp;"|"&amp;F837&amp;"|"&amp;L837</f>
        <v>||||</v>
      </c>
      <c r="C837" s="14"/>
      <c r="D837" s="14"/>
      <c r="E837" s="14"/>
      <c r="F837" s="14"/>
      <c r="G837" s="14"/>
      <c r="H837" s="15"/>
      <c r="I837" s="14"/>
      <c r="J837" s="14"/>
      <c r="K837" s="16"/>
      <c r="L837" s="14"/>
      <c r="M837" s="34">
        <f t="shared" si="38"/>
        <v>0</v>
      </c>
      <c r="N837" s="17"/>
      <c r="O837" s="17"/>
      <c r="P837" s="3"/>
    </row>
    <row r="838" spans="1:16" ht="24.95" hidden="1" customHeight="1">
      <c r="A838" s="21" t="str">
        <f t="shared" si="39"/>
        <v>||||||0</v>
      </c>
      <c r="B838" s="21" t="str">
        <f t="shared" si="40"/>
        <v>||||</v>
      </c>
      <c r="C838" s="14"/>
      <c r="D838" s="14"/>
      <c r="E838" s="14"/>
      <c r="F838" s="14"/>
      <c r="G838" s="14"/>
      <c r="H838" s="15"/>
      <c r="I838" s="14"/>
      <c r="J838" s="14"/>
      <c r="K838" s="16"/>
      <c r="L838" s="14"/>
      <c r="M838" s="34">
        <f t="shared" ref="M838:M901" si="41">N838+O838</f>
        <v>0</v>
      </c>
      <c r="N838" s="17"/>
      <c r="O838" s="17"/>
      <c r="P838" s="3"/>
    </row>
    <row r="839" spans="1:16" ht="24.95" hidden="1" customHeight="1">
      <c r="A839" s="21" t="str">
        <f t="shared" si="39"/>
        <v>||||||0</v>
      </c>
      <c r="B839" s="21" t="str">
        <f t="shared" si="40"/>
        <v>||||</v>
      </c>
      <c r="C839" s="14"/>
      <c r="D839" s="14"/>
      <c r="E839" s="14"/>
      <c r="F839" s="14"/>
      <c r="G839" s="14"/>
      <c r="H839" s="15"/>
      <c r="I839" s="14"/>
      <c r="J839" s="14"/>
      <c r="K839" s="16"/>
      <c r="L839" s="14"/>
      <c r="M839" s="34">
        <f t="shared" si="41"/>
        <v>0</v>
      </c>
      <c r="N839" s="17"/>
      <c r="O839" s="17"/>
      <c r="P839" s="3"/>
    </row>
    <row r="840" spans="1:16" ht="24.95" hidden="1" customHeight="1">
      <c r="A840" s="21" t="str">
        <f t="shared" si="39"/>
        <v>||||||0</v>
      </c>
      <c r="B840" s="21" t="str">
        <f t="shared" si="40"/>
        <v>||||</v>
      </c>
      <c r="C840" s="14"/>
      <c r="D840" s="14"/>
      <c r="E840" s="14"/>
      <c r="F840" s="14"/>
      <c r="G840" s="14"/>
      <c r="H840" s="15"/>
      <c r="I840" s="14"/>
      <c r="J840" s="14"/>
      <c r="K840" s="16"/>
      <c r="L840" s="14"/>
      <c r="M840" s="34">
        <f t="shared" si="41"/>
        <v>0</v>
      </c>
      <c r="N840" s="17"/>
      <c r="O840" s="17"/>
      <c r="P840" s="3"/>
    </row>
    <row r="841" spans="1:16" ht="24.95" hidden="1" customHeight="1">
      <c r="A841" s="21" t="str">
        <f t="shared" si="39"/>
        <v>||||||0</v>
      </c>
      <c r="B841" s="21" t="str">
        <f t="shared" si="40"/>
        <v>||||</v>
      </c>
      <c r="C841" s="14"/>
      <c r="D841" s="14"/>
      <c r="E841" s="14"/>
      <c r="F841" s="14"/>
      <c r="G841" s="14"/>
      <c r="H841" s="15"/>
      <c r="I841" s="14"/>
      <c r="J841" s="14"/>
      <c r="K841" s="16"/>
      <c r="L841" s="14"/>
      <c r="M841" s="34">
        <f t="shared" si="41"/>
        <v>0</v>
      </c>
      <c r="N841" s="17"/>
      <c r="O841" s="17"/>
      <c r="P841" s="3"/>
    </row>
    <row r="842" spans="1:16" ht="24.95" hidden="1" customHeight="1">
      <c r="A842" s="21" t="str">
        <f t="shared" si="39"/>
        <v>||||||0</v>
      </c>
      <c r="B842" s="21" t="str">
        <f t="shared" si="40"/>
        <v>||||</v>
      </c>
      <c r="C842" s="14"/>
      <c r="D842" s="14"/>
      <c r="E842" s="14"/>
      <c r="F842" s="14"/>
      <c r="G842" s="14"/>
      <c r="H842" s="15"/>
      <c r="I842" s="14"/>
      <c r="J842" s="14"/>
      <c r="K842" s="16"/>
      <c r="L842" s="14"/>
      <c r="M842" s="34">
        <f t="shared" si="41"/>
        <v>0</v>
      </c>
      <c r="N842" s="17"/>
      <c r="O842" s="17"/>
      <c r="P842" s="3"/>
    </row>
    <row r="843" spans="1:16" ht="24.95" hidden="1" customHeight="1">
      <c r="A843" s="21" t="str">
        <f t="shared" si="39"/>
        <v>||||||0</v>
      </c>
      <c r="B843" s="21" t="str">
        <f t="shared" si="40"/>
        <v>||||</v>
      </c>
      <c r="C843" s="14"/>
      <c r="D843" s="14"/>
      <c r="E843" s="14"/>
      <c r="F843" s="14"/>
      <c r="G843" s="14"/>
      <c r="H843" s="15"/>
      <c r="I843" s="14"/>
      <c r="J843" s="14"/>
      <c r="K843" s="16"/>
      <c r="L843" s="14"/>
      <c r="M843" s="34">
        <f t="shared" si="41"/>
        <v>0</v>
      </c>
      <c r="N843" s="17"/>
      <c r="O843" s="17"/>
      <c r="P843" s="3"/>
    </row>
    <row r="844" spans="1:16" ht="24.95" hidden="1" customHeight="1">
      <c r="A844" s="21" t="str">
        <f t="shared" si="39"/>
        <v>||||||0</v>
      </c>
      <c r="B844" s="21" t="str">
        <f t="shared" si="40"/>
        <v>||||</v>
      </c>
      <c r="C844" s="14"/>
      <c r="D844" s="14"/>
      <c r="E844" s="14"/>
      <c r="F844" s="14"/>
      <c r="G844" s="14"/>
      <c r="H844" s="15"/>
      <c r="I844" s="14"/>
      <c r="J844" s="14"/>
      <c r="K844" s="16"/>
      <c r="L844" s="14"/>
      <c r="M844" s="34">
        <f t="shared" si="41"/>
        <v>0</v>
      </c>
      <c r="N844" s="17"/>
      <c r="O844" s="17"/>
      <c r="P844" s="3"/>
    </row>
    <row r="845" spans="1:16" ht="24.95" hidden="1" customHeight="1">
      <c r="A845" s="21" t="str">
        <f t="shared" si="39"/>
        <v>||||||0</v>
      </c>
      <c r="B845" s="21" t="str">
        <f t="shared" si="40"/>
        <v>||||</v>
      </c>
      <c r="C845" s="14"/>
      <c r="D845" s="14"/>
      <c r="E845" s="14"/>
      <c r="F845" s="14"/>
      <c r="G845" s="14"/>
      <c r="H845" s="15"/>
      <c r="I845" s="14"/>
      <c r="J845" s="14"/>
      <c r="K845" s="16"/>
      <c r="L845" s="14"/>
      <c r="M845" s="34">
        <f t="shared" si="41"/>
        <v>0</v>
      </c>
      <c r="N845" s="17"/>
      <c r="O845" s="17"/>
      <c r="P845" s="3"/>
    </row>
    <row r="846" spans="1:16" ht="24.95" hidden="1" customHeight="1">
      <c r="A846" s="21" t="str">
        <f t="shared" si="39"/>
        <v>||||||0</v>
      </c>
      <c r="B846" s="21" t="str">
        <f t="shared" si="40"/>
        <v>||||</v>
      </c>
      <c r="C846" s="14"/>
      <c r="D846" s="14"/>
      <c r="E846" s="14"/>
      <c r="F846" s="14"/>
      <c r="G846" s="14"/>
      <c r="H846" s="15"/>
      <c r="I846" s="14"/>
      <c r="J846" s="14"/>
      <c r="K846" s="16"/>
      <c r="L846" s="14"/>
      <c r="M846" s="34">
        <f t="shared" si="41"/>
        <v>0</v>
      </c>
      <c r="N846" s="17"/>
      <c r="O846" s="17"/>
      <c r="P846" s="3"/>
    </row>
    <row r="847" spans="1:16" ht="24.95" hidden="1" customHeight="1">
      <c r="A847" s="21" t="str">
        <f t="shared" si="39"/>
        <v>||||||0</v>
      </c>
      <c r="B847" s="21" t="str">
        <f t="shared" si="40"/>
        <v>||||</v>
      </c>
      <c r="C847" s="14"/>
      <c r="D847" s="14"/>
      <c r="E847" s="14"/>
      <c r="F847" s="14"/>
      <c r="G847" s="14"/>
      <c r="H847" s="15"/>
      <c r="I847" s="14"/>
      <c r="J847" s="14"/>
      <c r="K847" s="16"/>
      <c r="L847" s="14"/>
      <c r="M847" s="34">
        <f t="shared" si="41"/>
        <v>0</v>
      </c>
      <c r="N847" s="17"/>
      <c r="O847" s="17"/>
      <c r="P847" s="3"/>
    </row>
    <row r="848" spans="1:16" ht="24.95" hidden="1" customHeight="1">
      <c r="A848" s="21" t="str">
        <f t="shared" si="39"/>
        <v>||||||0</v>
      </c>
      <c r="B848" s="21" t="str">
        <f t="shared" si="40"/>
        <v>||||</v>
      </c>
      <c r="C848" s="14"/>
      <c r="D848" s="14"/>
      <c r="E848" s="14"/>
      <c r="F848" s="14"/>
      <c r="G848" s="14"/>
      <c r="H848" s="15"/>
      <c r="I848" s="14"/>
      <c r="J848" s="14"/>
      <c r="K848" s="16"/>
      <c r="L848" s="14"/>
      <c r="M848" s="34">
        <f t="shared" si="41"/>
        <v>0</v>
      </c>
      <c r="N848" s="17"/>
      <c r="O848" s="17"/>
      <c r="P848" s="3"/>
    </row>
    <row r="849" spans="1:16" ht="24.95" hidden="1" customHeight="1">
      <c r="A849" s="21" t="str">
        <f t="shared" si="39"/>
        <v>||||||0</v>
      </c>
      <c r="B849" s="21" t="str">
        <f t="shared" si="40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41"/>
        <v>0</v>
      </c>
      <c r="N849" s="17"/>
      <c r="O849" s="17"/>
      <c r="P849" s="3"/>
    </row>
    <row r="850" spans="1:16" ht="24.95" hidden="1" customHeight="1">
      <c r="A850" s="21" t="str">
        <f t="shared" si="39"/>
        <v>||||||0</v>
      </c>
      <c r="B850" s="21" t="str">
        <f t="shared" si="40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41"/>
        <v>0</v>
      </c>
      <c r="N850" s="17"/>
      <c r="O850" s="17"/>
      <c r="P850" s="3"/>
    </row>
    <row r="851" spans="1:16" ht="24.95" hidden="1" customHeight="1">
      <c r="A851" s="21" t="str">
        <f t="shared" si="39"/>
        <v>||||||0</v>
      </c>
      <c r="B851" s="21" t="str">
        <f t="shared" si="40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41"/>
        <v>0</v>
      </c>
      <c r="N851" s="17"/>
      <c r="O851" s="17"/>
      <c r="P851" s="3"/>
    </row>
    <row r="852" spans="1:16" ht="24.95" hidden="1" customHeight="1">
      <c r="A852" s="21" t="str">
        <f t="shared" si="39"/>
        <v>||||||0</v>
      </c>
      <c r="B852" s="21" t="str">
        <f t="shared" si="40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41"/>
        <v>0</v>
      </c>
      <c r="N852" s="17"/>
      <c r="O852" s="17"/>
      <c r="P852" s="3"/>
    </row>
    <row r="853" spans="1:16" ht="24.95" hidden="1" customHeight="1">
      <c r="A853" s="21" t="str">
        <f t="shared" si="39"/>
        <v>||||||0</v>
      </c>
      <c r="B853" s="21" t="str">
        <f t="shared" si="40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41"/>
        <v>0</v>
      </c>
      <c r="N853" s="17"/>
      <c r="O853" s="17"/>
      <c r="P853" s="3"/>
    </row>
    <row r="854" spans="1:16" ht="24.95" hidden="1" customHeight="1">
      <c r="A854" s="21" t="str">
        <f t="shared" si="39"/>
        <v>||||||0</v>
      </c>
      <c r="B854" s="21" t="str">
        <f t="shared" si="40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41"/>
        <v>0</v>
      </c>
      <c r="N854" s="17"/>
      <c r="O854" s="17"/>
      <c r="P854" s="3"/>
    </row>
    <row r="855" spans="1:16" ht="24.95" hidden="1" customHeight="1">
      <c r="A855" s="21" t="str">
        <f t="shared" si="39"/>
        <v>||||||0</v>
      </c>
      <c r="B855" s="21" t="str">
        <f t="shared" si="40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41"/>
        <v>0</v>
      </c>
      <c r="N855" s="17"/>
      <c r="O855" s="17"/>
      <c r="P855" s="3"/>
    </row>
    <row r="856" spans="1:16" ht="24.95" hidden="1" customHeight="1">
      <c r="A856" s="21" t="str">
        <f t="shared" si="39"/>
        <v>||||||0</v>
      </c>
      <c r="B856" s="21" t="str">
        <f t="shared" si="40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41"/>
        <v>0</v>
      </c>
      <c r="N856" s="17"/>
      <c r="O856" s="17"/>
      <c r="P856" s="3"/>
    </row>
    <row r="857" spans="1:16" ht="24.95" hidden="1" customHeight="1">
      <c r="A857" s="21" t="str">
        <f t="shared" si="39"/>
        <v>||||||0</v>
      </c>
      <c r="B857" s="21" t="str">
        <f t="shared" si="40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41"/>
        <v>0</v>
      </c>
      <c r="N857" s="17"/>
      <c r="O857" s="17"/>
      <c r="P857" s="3"/>
    </row>
    <row r="858" spans="1:16" ht="24.95" hidden="1" customHeight="1">
      <c r="A858" s="21" t="str">
        <f t="shared" si="39"/>
        <v>||||||0</v>
      </c>
      <c r="B858" s="21" t="str">
        <f t="shared" si="40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41"/>
        <v>0</v>
      </c>
      <c r="N858" s="17"/>
      <c r="O858" s="17"/>
      <c r="P858" s="3"/>
    </row>
    <row r="859" spans="1:16" ht="24.95" hidden="1" customHeight="1">
      <c r="A859" s="21" t="str">
        <f t="shared" si="39"/>
        <v>||||||0</v>
      </c>
      <c r="B859" s="21" t="str">
        <f t="shared" si="40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41"/>
        <v>0</v>
      </c>
      <c r="N859" s="17"/>
      <c r="O859" s="17"/>
      <c r="P859" s="3"/>
    </row>
    <row r="860" spans="1:16" ht="24.95" hidden="1" customHeight="1">
      <c r="A860" s="21" t="str">
        <f t="shared" si="39"/>
        <v>||||||0</v>
      </c>
      <c r="B860" s="21" t="str">
        <f t="shared" si="40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41"/>
        <v>0</v>
      </c>
      <c r="N860" s="17"/>
      <c r="O860" s="17"/>
      <c r="P860" s="3"/>
    </row>
    <row r="861" spans="1:16" ht="24.95" hidden="1" customHeight="1">
      <c r="A861" s="21" t="str">
        <f t="shared" si="39"/>
        <v>||||||0</v>
      </c>
      <c r="B861" s="21" t="str">
        <f t="shared" si="40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41"/>
        <v>0</v>
      </c>
      <c r="N861" s="17"/>
      <c r="O861" s="17"/>
      <c r="P861" s="3"/>
    </row>
    <row r="862" spans="1:16" ht="24.95" hidden="1" customHeight="1">
      <c r="A862" s="21" t="str">
        <f t="shared" si="39"/>
        <v>||||||0</v>
      </c>
      <c r="B862" s="21" t="str">
        <f t="shared" si="40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41"/>
        <v>0</v>
      </c>
      <c r="N862" s="17"/>
      <c r="O862" s="17"/>
      <c r="P862" s="3"/>
    </row>
    <row r="863" spans="1:16" ht="24.95" hidden="1" customHeight="1">
      <c r="A863" s="21" t="str">
        <f t="shared" si="39"/>
        <v>||||||0</v>
      </c>
      <c r="B863" s="21" t="str">
        <f t="shared" si="40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si="41"/>
        <v>0</v>
      </c>
      <c r="N863" s="17"/>
      <c r="O863" s="17"/>
      <c r="P863" s="3"/>
    </row>
    <row r="864" spans="1:16" ht="24.95" hidden="1" customHeight="1">
      <c r="A864" s="21" t="str">
        <f t="shared" si="39"/>
        <v>||||||0</v>
      </c>
      <c r="B864" s="21" t="str">
        <f t="shared" si="40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41"/>
        <v>0</v>
      </c>
      <c r="N864" s="17"/>
      <c r="O864" s="17"/>
      <c r="P864" s="3"/>
    </row>
    <row r="865" spans="1:16" ht="24.95" hidden="1" customHeight="1">
      <c r="A865" s="21" t="str">
        <f t="shared" si="39"/>
        <v>||||||0</v>
      </c>
      <c r="B865" s="21" t="str">
        <f t="shared" si="40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41"/>
        <v>0</v>
      </c>
      <c r="N865" s="17"/>
      <c r="O865" s="17"/>
      <c r="P865" s="3"/>
    </row>
    <row r="866" spans="1:16" ht="24.95" hidden="1" customHeight="1">
      <c r="A866" s="21" t="str">
        <f t="shared" si="39"/>
        <v>||||||0</v>
      </c>
      <c r="B866" s="21" t="str">
        <f t="shared" si="40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41"/>
        <v>0</v>
      </c>
      <c r="N866" s="17"/>
      <c r="O866" s="17"/>
      <c r="P866" s="3"/>
    </row>
    <row r="867" spans="1:16" ht="24.95" hidden="1" customHeight="1">
      <c r="A867" s="21" t="str">
        <f t="shared" si="39"/>
        <v>||||||0</v>
      </c>
      <c r="B867" s="21" t="str">
        <f t="shared" si="40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41"/>
        <v>0</v>
      </c>
      <c r="N867" s="17"/>
      <c r="O867" s="17"/>
      <c r="P867" s="3"/>
    </row>
    <row r="868" spans="1:16" ht="24.95" hidden="1" customHeight="1">
      <c r="A868" s="21" t="str">
        <f t="shared" si="39"/>
        <v>||||||0</v>
      </c>
      <c r="B868" s="21" t="str">
        <f t="shared" si="40"/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41"/>
        <v>0</v>
      </c>
      <c r="N868" s="17"/>
      <c r="O868" s="17"/>
      <c r="P868" s="3"/>
    </row>
    <row r="869" spans="1:16" ht="24.95" hidden="1" customHeight="1">
      <c r="A869" s="21" t="str">
        <f t="shared" si="39"/>
        <v>||||||0</v>
      </c>
      <c r="B869" s="21" t="str">
        <f t="shared" si="40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41"/>
        <v>0</v>
      </c>
      <c r="N869" s="17"/>
      <c r="O869" s="17"/>
      <c r="P869" s="3"/>
    </row>
    <row r="870" spans="1:16" ht="24.95" hidden="1" customHeight="1">
      <c r="A870" s="21" t="str">
        <f t="shared" si="39"/>
        <v>||||||0</v>
      </c>
      <c r="B870" s="21" t="str">
        <f t="shared" si="40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41"/>
        <v>0</v>
      </c>
      <c r="N870" s="17"/>
      <c r="O870" s="17"/>
      <c r="P870" s="3"/>
    </row>
    <row r="871" spans="1:16" ht="24.95" hidden="1" customHeight="1">
      <c r="A871" s="21" t="str">
        <f t="shared" si="39"/>
        <v>||||||0</v>
      </c>
      <c r="B871" s="21" t="str">
        <f t="shared" si="40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41"/>
        <v>0</v>
      </c>
      <c r="N871" s="17"/>
      <c r="O871" s="17"/>
      <c r="P871" s="3"/>
    </row>
    <row r="872" spans="1:16" ht="24.95" hidden="1" customHeight="1">
      <c r="A872" s="21" t="str">
        <f t="shared" si="39"/>
        <v>||||||0</v>
      </c>
      <c r="B872" s="21" t="str">
        <f t="shared" si="40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41"/>
        <v>0</v>
      </c>
      <c r="N872" s="17"/>
      <c r="O872" s="17"/>
      <c r="P872" s="3"/>
    </row>
    <row r="873" spans="1:16" ht="24.95" hidden="1" customHeight="1">
      <c r="A873" s="21" t="str">
        <f t="shared" si="39"/>
        <v>||||||0</v>
      </c>
      <c r="B873" s="21" t="str">
        <f t="shared" si="40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41"/>
        <v>0</v>
      </c>
      <c r="N873" s="17"/>
      <c r="O873" s="17"/>
      <c r="P873" s="3"/>
    </row>
    <row r="874" spans="1:16" ht="24.95" hidden="1" customHeight="1">
      <c r="A874" s="21" t="str">
        <f t="shared" si="39"/>
        <v>||||||0</v>
      </c>
      <c r="B874" s="21" t="str">
        <f t="shared" si="40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41"/>
        <v>0</v>
      </c>
      <c r="N874" s="17"/>
      <c r="O874" s="17"/>
      <c r="P874" s="3"/>
    </row>
    <row r="875" spans="1:16" ht="24.95" hidden="1" customHeight="1">
      <c r="A875" s="21" t="str">
        <f t="shared" si="39"/>
        <v>||||||0</v>
      </c>
      <c r="B875" s="21" t="str">
        <f t="shared" si="40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41"/>
        <v>0</v>
      </c>
      <c r="N875" s="17"/>
      <c r="O875" s="17"/>
      <c r="P875" s="3"/>
    </row>
    <row r="876" spans="1:16" ht="24.95" hidden="1" customHeight="1">
      <c r="A876" s="21" t="str">
        <f t="shared" si="39"/>
        <v>||||||0</v>
      </c>
      <c r="B876" s="21" t="str">
        <f t="shared" si="40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41"/>
        <v>0</v>
      </c>
      <c r="N876" s="17"/>
      <c r="O876" s="17"/>
      <c r="P876" s="3"/>
    </row>
    <row r="877" spans="1:16" ht="24.95" hidden="1" customHeight="1">
      <c r="A877" s="21" t="str">
        <f t="shared" si="39"/>
        <v>||||||0</v>
      </c>
      <c r="B877" s="21" t="str">
        <f t="shared" si="40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41"/>
        <v>0</v>
      </c>
      <c r="N877" s="17"/>
      <c r="O877" s="17"/>
      <c r="P877" s="3"/>
    </row>
    <row r="878" spans="1:16" ht="24.95" hidden="1" customHeight="1">
      <c r="A878" s="21" t="str">
        <f t="shared" si="39"/>
        <v>||||||0</v>
      </c>
      <c r="B878" s="21" t="str">
        <f t="shared" si="40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41"/>
        <v>0</v>
      </c>
      <c r="N878" s="17"/>
      <c r="O878" s="17"/>
      <c r="P878" s="3"/>
    </row>
    <row r="879" spans="1:16" ht="24.95" hidden="1" customHeight="1">
      <c r="A879" s="21" t="str">
        <f t="shared" si="39"/>
        <v>||||||0</v>
      </c>
      <c r="B879" s="21" t="str">
        <f t="shared" si="40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41"/>
        <v>0</v>
      </c>
      <c r="N879" s="17"/>
      <c r="O879" s="17"/>
      <c r="P879" s="3"/>
    </row>
    <row r="880" spans="1:16" ht="24.95" hidden="1" customHeight="1">
      <c r="A880" s="21" t="str">
        <f t="shared" si="39"/>
        <v>||||||0</v>
      </c>
      <c r="B880" s="21" t="str">
        <f t="shared" si="40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41"/>
        <v>0</v>
      </c>
      <c r="N880" s="17"/>
      <c r="O880" s="17"/>
      <c r="P880" s="3"/>
    </row>
    <row r="881" spans="1:16" ht="24.95" hidden="1" customHeight="1">
      <c r="A881" s="21" t="str">
        <f t="shared" si="39"/>
        <v>||||||0</v>
      </c>
      <c r="B881" s="21" t="str">
        <f t="shared" si="40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41"/>
        <v>0</v>
      </c>
      <c r="N881" s="17"/>
      <c r="O881" s="17"/>
      <c r="P881" s="3"/>
    </row>
    <row r="882" spans="1:16" ht="24.95" hidden="1" customHeight="1">
      <c r="A882" s="21" t="str">
        <f t="shared" si="39"/>
        <v>||||||0</v>
      </c>
      <c r="B882" s="21" t="str">
        <f t="shared" si="40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41"/>
        <v>0</v>
      </c>
      <c r="N882" s="17"/>
      <c r="O882" s="17"/>
      <c r="P882" s="3"/>
    </row>
    <row r="883" spans="1:16" ht="24.95" hidden="1" customHeight="1">
      <c r="A883" s="21" t="str">
        <f t="shared" si="39"/>
        <v>||||||0</v>
      </c>
      <c r="B883" s="21" t="str">
        <f t="shared" si="40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41"/>
        <v>0</v>
      </c>
      <c r="N883" s="17"/>
      <c r="O883" s="17"/>
      <c r="P883" s="3"/>
    </row>
    <row r="884" spans="1:16" ht="24.95" hidden="1" customHeight="1">
      <c r="A884" s="21" t="str">
        <f t="shared" si="39"/>
        <v>||||||0</v>
      </c>
      <c r="B884" s="21" t="str">
        <f t="shared" si="40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41"/>
        <v>0</v>
      </c>
      <c r="N884" s="17"/>
      <c r="O884" s="17"/>
      <c r="P884" s="3"/>
    </row>
    <row r="885" spans="1:16" ht="24.95" hidden="1" customHeight="1">
      <c r="A885" s="21" t="str">
        <f t="shared" si="39"/>
        <v>||||||0</v>
      </c>
      <c r="B885" s="21" t="str">
        <f t="shared" si="40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41"/>
        <v>0</v>
      </c>
      <c r="N885" s="17"/>
      <c r="O885" s="17"/>
      <c r="P885" s="3"/>
    </row>
    <row r="886" spans="1:16" ht="24.95" hidden="1" customHeight="1">
      <c r="A886" s="21" t="str">
        <f t="shared" si="39"/>
        <v>||||||0</v>
      </c>
      <c r="B886" s="21" t="str">
        <f t="shared" si="40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41"/>
        <v>0</v>
      </c>
      <c r="N886" s="17"/>
      <c r="O886" s="17"/>
      <c r="P886" s="3"/>
    </row>
    <row r="887" spans="1:16" ht="24.95" hidden="1" customHeight="1">
      <c r="A887" s="21" t="str">
        <f t="shared" si="39"/>
        <v>||||||0</v>
      </c>
      <c r="B887" s="21" t="str">
        <f t="shared" si="40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41"/>
        <v>0</v>
      </c>
      <c r="N887" s="17"/>
      <c r="O887" s="17"/>
      <c r="P887" s="3"/>
    </row>
    <row r="888" spans="1:16" ht="24.95" hidden="1" customHeight="1">
      <c r="A888" s="21" t="str">
        <f t="shared" si="39"/>
        <v>||||||0</v>
      </c>
      <c r="B888" s="21" t="str">
        <f t="shared" si="40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41"/>
        <v>0</v>
      </c>
      <c r="N888" s="17"/>
      <c r="O888" s="17"/>
      <c r="P888" s="3"/>
    </row>
    <row r="889" spans="1:16" ht="24.95" hidden="1" customHeight="1">
      <c r="A889" s="21" t="str">
        <f t="shared" si="39"/>
        <v>||||||0</v>
      </c>
      <c r="B889" s="21" t="str">
        <f t="shared" si="40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41"/>
        <v>0</v>
      </c>
      <c r="N889" s="17"/>
      <c r="O889" s="17"/>
      <c r="P889" s="3"/>
    </row>
    <row r="890" spans="1:16" ht="24.95" hidden="1" customHeight="1">
      <c r="A890" s="21" t="str">
        <f t="shared" si="39"/>
        <v>||||||0</v>
      </c>
      <c r="B890" s="21" t="str">
        <f t="shared" si="40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41"/>
        <v>0</v>
      </c>
      <c r="N890" s="17"/>
      <c r="O890" s="17"/>
      <c r="P890" s="3"/>
    </row>
    <row r="891" spans="1:16" ht="24.95" hidden="1" customHeight="1">
      <c r="A891" s="21" t="str">
        <f t="shared" si="39"/>
        <v>||||||0</v>
      </c>
      <c r="B891" s="21" t="str">
        <f t="shared" si="40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41"/>
        <v>0</v>
      </c>
      <c r="N891" s="17"/>
      <c r="O891" s="17"/>
      <c r="P891" s="3"/>
    </row>
    <row r="892" spans="1:16" ht="24.95" hidden="1" customHeight="1">
      <c r="A892" s="21" t="str">
        <f t="shared" si="39"/>
        <v>||||||0</v>
      </c>
      <c r="B892" s="21" t="str">
        <f t="shared" si="40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41"/>
        <v>0</v>
      </c>
      <c r="N892" s="17"/>
      <c r="O892" s="17"/>
      <c r="P892" s="3"/>
    </row>
    <row r="893" spans="1:16" ht="24.95" hidden="1" customHeight="1">
      <c r="A893" s="21" t="str">
        <f t="shared" si="39"/>
        <v>||||||0</v>
      </c>
      <c r="B893" s="21" t="str">
        <f t="shared" si="40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41"/>
        <v>0</v>
      </c>
      <c r="N893" s="17"/>
      <c r="O893" s="17"/>
      <c r="P893" s="3"/>
    </row>
    <row r="894" spans="1:16" ht="24.95" hidden="1" customHeight="1">
      <c r="A894" s="21" t="str">
        <f t="shared" si="39"/>
        <v>||||||0</v>
      </c>
      <c r="B894" s="21" t="str">
        <f t="shared" si="40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si="41"/>
        <v>0</v>
      </c>
      <c r="N894" s="17"/>
      <c r="O894" s="17"/>
      <c r="P894" s="3"/>
    </row>
    <row r="895" spans="1:16" ht="24.95" hidden="1" customHeight="1">
      <c r="A895" s="21" t="str">
        <f t="shared" si="39"/>
        <v>||||||0</v>
      </c>
      <c r="B895" s="21" t="str">
        <f t="shared" si="40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41"/>
        <v>0</v>
      </c>
      <c r="N895" s="17"/>
      <c r="O895" s="17"/>
      <c r="P895" s="3"/>
    </row>
    <row r="896" spans="1:16" ht="24.95" hidden="1" customHeight="1">
      <c r="A896" s="21" t="str">
        <f t="shared" si="39"/>
        <v>||||||0</v>
      </c>
      <c r="B896" s="21" t="str">
        <f t="shared" si="40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41"/>
        <v>0</v>
      </c>
      <c r="N896" s="17"/>
      <c r="O896" s="17"/>
      <c r="P896" s="3"/>
    </row>
    <row r="897" spans="1:16" ht="24.95" hidden="1" customHeight="1">
      <c r="A897" s="21" t="str">
        <f t="shared" si="39"/>
        <v>||||||0</v>
      </c>
      <c r="B897" s="21" t="str">
        <f t="shared" si="40"/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41"/>
        <v>0</v>
      </c>
      <c r="N897" s="17"/>
      <c r="O897" s="17"/>
      <c r="P897" s="3"/>
    </row>
    <row r="898" spans="1:16" ht="24.95" hidden="1" customHeight="1">
      <c r="A898" s="21" t="str">
        <f t="shared" si="39"/>
        <v>||||||0</v>
      </c>
      <c r="B898" s="21" t="str">
        <f t="shared" si="40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41"/>
        <v>0</v>
      </c>
      <c r="N898" s="17"/>
      <c r="O898" s="17"/>
      <c r="P898" s="3"/>
    </row>
    <row r="899" spans="1:16" ht="24.95" hidden="1" customHeight="1">
      <c r="A899" s="21" t="str">
        <f t="shared" si="39"/>
        <v>||||||0</v>
      </c>
      <c r="B899" s="21" t="str">
        <f t="shared" si="40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41"/>
        <v>0</v>
      </c>
      <c r="N899" s="17"/>
      <c r="O899" s="17"/>
      <c r="P899" s="3"/>
    </row>
    <row r="900" spans="1:16" ht="24.95" hidden="1" customHeight="1">
      <c r="A900" s="21" t="str">
        <f t="shared" si="39"/>
        <v>||||||0</v>
      </c>
      <c r="B900" s="21" t="str">
        <f t="shared" si="40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41"/>
        <v>0</v>
      </c>
      <c r="N900" s="17"/>
      <c r="O900" s="17"/>
      <c r="P900" s="3"/>
    </row>
    <row r="901" spans="1:16" ht="24.95" hidden="1" customHeight="1">
      <c r="A901" s="21" t="str">
        <f t="shared" ref="A901:A964" si="42">C901&amp;"|"&amp;D901&amp;"|"&amp;E901&amp;"|"&amp;F901&amp;"|"&amp;G901&amp;"|"&amp;I901&amp;"|"&amp;N901+O901-P901</f>
        <v>||||||0</v>
      </c>
      <c r="B901" s="21" t="str">
        <f t="shared" ref="B901:B964" si="43">C901&amp;"|"&amp;D901&amp;"|"&amp;E901&amp;"|"&amp;F901&amp;"|"&amp;L901</f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41"/>
        <v>0</v>
      </c>
      <c r="N901" s="17"/>
      <c r="O901" s="17"/>
      <c r="P901" s="3"/>
    </row>
    <row r="902" spans="1:16" ht="24.95" hidden="1" customHeight="1">
      <c r="A902" s="21" t="str">
        <f t="shared" si="42"/>
        <v>||||||0</v>
      </c>
      <c r="B902" s="21" t="str">
        <f t="shared" si="43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ref="M902:M965" si="44">N902+O902</f>
        <v>0</v>
      </c>
      <c r="N902" s="17"/>
      <c r="O902" s="17"/>
      <c r="P902" s="3"/>
    </row>
    <row r="903" spans="1:16" ht="24.95" hidden="1" customHeight="1">
      <c r="A903" s="21" t="str">
        <f t="shared" si="42"/>
        <v>||||||0</v>
      </c>
      <c r="B903" s="21" t="str">
        <f t="shared" si="43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44"/>
        <v>0</v>
      </c>
      <c r="N903" s="17"/>
      <c r="O903" s="17"/>
      <c r="P903" s="3"/>
    </row>
    <row r="904" spans="1:16" ht="24.95" hidden="1" customHeight="1">
      <c r="A904" s="21" t="str">
        <f t="shared" si="42"/>
        <v>||||||0</v>
      </c>
      <c r="B904" s="21" t="str">
        <f t="shared" si="43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44"/>
        <v>0</v>
      </c>
      <c r="N904" s="17"/>
      <c r="O904" s="17"/>
      <c r="P904" s="3"/>
    </row>
    <row r="905" spans="1:16" ht="24.95" hidden="1" customHeight="1">
      <c r="A905" s="21" t="str">
        <f t="shared" si="42"/>
        <v>||||||0</v>
      </c>
      <c r="B905" s="21" t="str">
        <f t="shared" si="43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44"/>
        <v>0</v>
      </c>
      <c r="N905" s="17"/>
      <c r="O905" s="17"/>
      <c r="P905" s="3"/>
    </row>
    <row r="906" spans="1:16" ht="24.95" hidden="1" customHeight="1">
      <c r="A906" s="21" t="str">
        <f t="shared" si="42"/>
        <v>||||||0</v>
      </c>
      <c r="B906" s="21" t="str">
        <f t="shared" si="43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44"/>
        <v>0</v>
      </c>
      <c r="N906" s="17"/>
      <c r="O906" s="17"/>
      <c r="P906" s="3"/>
    </row>
    <row r="907" spans="1:16" ht="24.95" hidden="1" customHeight="1">
      <c r="A907" s="21" t="str">
        <f t="shared" si="42"/>
        <v>||||||0</v>
      </c>
      <c r="B907" s="21" t="str">
        <f t="shared" si="43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44"/>
        <v>0</v>
      </c>
      <c r="N907" s="17"/>
      <c r="O907" s="17"/>
      <c r="P907" s="3"/>
    </row>
    <row r="908" spans="1:16" ht="24.95" hidden="1" customHeight="1">
      <c r="A908" s="21" t="str">
        <f t="shared" si="42"/>
        <v>||||||0</v>
      </c>
      <c r="B908" s="21" t="str">
        <f t="shared" si="43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44"/>
        <v>0</v>
      </c>
      <c r="N908" s="17"/>
      <c r="O908" s="17"/>
      <c r="P908" s="3"/>
    </row>
    <row r="909" spans="1:16" ht="24.95" hidden="1" customHeight="1">
      <c r="A909" s="21" t="str">
        <f t="shared" si="42"/>
        <v>||||||0</v>
      </c>
      <c r="B909" s="21" t="str">
        <f t="shared" si="43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44"/>
        <v>0</v>
      </c>
      <c r="N909" s="17"/>
      <c r="O909" s="17"/>
      <c r="P909" s="3"/>
    </row>
    <row r="910" spans="1:16" ht="24.95" hidden="1" customHeight="1">
      <c r="A910" s="21" t="str">
        <f t="shared" si="42"/>
        <v>||||||0</v>
      </c>
      <c r="B910" s="21" t="str">
        <f t="shared" si="43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44"/>
        <v>0</v>
      </c>
      <c r="N910" s="17"/>
      <c r="O910" s="17"/>
      <c r="P910" s="3"/>
    </row>
    <row r="911" spans="1:16" ht="24.95" hidden="1" customHeight="1">
      <c r="A911" s="21" t="str">
        <f t="shared" si="42"/>
        <v>||||||0</v>
      </c>
      <c r="B911" s="21" t="str">
        <f t="shared" si="43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44"/>
        <v>0</v>
      </c>
      <c r="N911" s="17"/>
      <c r="O911" s="17"/>
      <c r="P911" s="3"/>
    </row>
    <row r="912" spans="1:16" ht="24.95" hidden="1" customHeight="1">
      <c r="A912" s="21" t="str">
        <f t="shared" si="42"/>
        <v>||||||0</v>
      </c>
      <c r="B912" s="21" t="str">
        <f t="shared" si="43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44"/>
        <v>0</v>
      </c>
      <c r="N912" s="17"/>
      <c r="O912" s="17"/>
      <c r="P912" s="3"/>
    </row>
    <row r="913" spans="1:16" ht="24.95" hidden="1" customHeight="1">
      <c r="A913" s="21" t="str">
        <f t="shared" si="42"/>
        <v>||||||0</v>
      </c>
      <c r="B913" s="21" t="str">
        <f t="shared" si="43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44"/>
        <v>0</v>
      </c>
      <c r="N913" s="17"/>
      <c r="O913" s="17"/>
      <c r="P913" s="3"/>
    </row>
    <row r="914" spans="1:16" ht="24.95" hidden="1" customHeight="1">
      <c r="A914" s="21" t="str">
        <f t="shared" si="42"/>
        <v>||||||0</v>
      </c>
      <c r="B914" s="21" t="str">
        <f t="shared" si="43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44"/>
        <v>0</v>
      </c>
      <c r="N914" s="17"/>
      <c r="O914" s="17"/>
      <c r="P914" s="3"/>
    </row>
    <row r="915" spans="1:16" ht="24.95" hidden="1" customHeight="1">
      <c r="A915" s="21" t="str">
        <f t="shared" si="42"/>
        <v>||||||0</v>
      </c>
      <c r="B915" s="21" t="str">
        <f t="shared" si="43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44"/>
        <v>0</v>
      </c>
      <c r="N915" s="17"/>
      <c r="O915" s="17"/>
      <c r="P915" s="3"/>
    </row>
    <row r="916" spans="1:16" ht="24.95" hidden="1" customHeight="1">
      <c r="A916" s="21" t="str">
        <f t="shared" si="42"/>
        <v>||||||0</v>
      </c>
      <c r="B916" s="21" t="str">
        <f t="shared" si="43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44"/>
        <v>0</v>
      </c>
      <c r="N916" s="17"/>
      <c r="O916" s="17"/>
      <c r="P916" s="3"/>
    </row>
    <row r="917" spans="1:16" ht="24.95" hidden="1" customHeight="1">
      <c r="A917" s="21" t="str">
        <f t="shared" si="42"/>
        <v>||||||0</v>
      </c>
      <c r="B917" s="21" t="str">
        <f t="shared" si="43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44"/>
        <v>0</v>
      </c>
      <c r="N917" s="17"/>
      <c r="O917" s="17"/>
      <c r="P917" s="3"/>
    </row>
    <row r="918" spans="1:16" ht="24.95" hidden="1" customHeight="1">
      <c r="A918" s="21" t="str">
        <f t="shared" si="42"/>
        <v>||||||0</v>
      </c>
      <c r="B918" s="21" t="str">
        <f t="shared" si="43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44"/>
        <v>0</v>
      </c>
      <c r="N918" s="17"/>
      <c r="O918" s="17"/>
      <c r="P918" s="3"/>
    </row>
    <row r="919" spans="1:16" ht="24.95" hidden="1" customHeight="1">
      <c r="A919" s="21" t="str">
        <f t="shared" si="42"/>
        <v>||||||0</v>
      </c>
      <c r="B919" s="21" t="str">
        <f t="shared" si="43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44"/>
        <v>0</v>
      </c>
      <c r="N919" s="17"/>
      <c r="O919" s="17"/>
      <c r="P919" s="3"/>
    </row>
    <row r="920" spans="1:16" ht="24.95" hidden="1" customHeight="1">
      <c r="A920" s="21" t="str">
        <f t="shared" si="42"/>
        <v>||||||0</v>
      </c>
      <c r="B920" s="21" t="str">
        <f t="shared" si="43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44"/>
        <v>0</v>
      </c>
      <c r="N920" s="17"/>
      <c r="O920" s="17"/>
      <c r="P920" s="3"/>
    </row>
    <row r="921" spans="1:16" ht="24.95" hidden="1" customHeight="1">
      <c r="A921" s="21" t="str">
        <f t="shared" si="42"/>
        <v>||||||0</v>
      </c>
      <c r="B921" s="21" t="str">
        <f t="shared" si="43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44"/>
        <v>0</v>
      </c>
      <c r="N921" s="17"/>
      <c r="O921" s="17"/>
      <c r="P921" s="3"/>
    </row>
    <row r="922" spans="1:16" ht="24.95" hidden="1" customHeight="1">
      <c r="A922" s="21" t="str">
        <f t="shared" si="42"/>
        <v>||||||0</v>
      </c>
      <c r="B922" s="21" t="str">
        <f t="shared" si="43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44"/>
        <v>0</v>
      </c>
      <c r="N922" s="17"/>
      <c r="O922" s="17"/>
      <c r="P922" s="3"/>
    </row>
    <row r="923" spans="1:16" ht="24.95" hidden="1" customHeight="1">
      <c r="A923" s="21" t="str">
        <f t="shared" si="42"/>
        <v>||||||0</v>
      </c>
      <c r="B923" s="21" t="str">
        <f t="shared" si="43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44"/>
        <v>0</v>
      </c>
      <c r="N923" s="17"/>
      <c r="O923" s="17"/>
      <c r="P923" s="3"/>
    </row>
    <row r="924" spans="1:16" ht="24.95" hidden="1" customHeight="1">
      <c r="A924" s="21" t="str">
        <f t="shared" si="42"/>
        <v>||||||0</v>
      </c>
      <c r="B924" s="21" t="str">
        <f t="shared" si="43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44"/>
        <v>0</v>
      </c>
      <c r="N924" s="17"/>
      <c r="O924" s="17"/>
      <c r="P924" s="3"/>
    </row>
    <row r="925" spans="1:16" ht="24.95" hidden="1" customHeight="1">
      <c r="A925" s="21" t="str">
        <f t="shared" si="42"/>
        <v>||||||0</v>
      </c>
      <c r="B925" s="21" t="str">
        <f t="shared" si="43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44"/>
        <v>0</v>
      </c>
      <c r="N925" s="17"/>
      <c r="O925" s="17"/>
      <c r="P925" s="3"/>
    </row>
    <row r="926" spans="1:16" ht="24.95" hidden="1" customHeight="1">
      <c r="A926" s="21" t="str">
        <f t="shared" si="42"/>
        <v>||||||0</v>
      </c>
      <c r="B926" s="21" t="str">
        <f t="shared" si="43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44"/>
        <v>0</v>
      </c>
      <c r="N926" s="17"/>
      <c r="O926" s="17"/>
      <c r="P926" s="3"/>
    </row>
    <row r="927" spans="1:16" ht="24.95" hidden="1" customHeight="1">
      <c r="A927" s="21" t="str">
        <f t="shared" si="42"/>
        <v>||||||0</v>
      </c>
      <c r="B927" s="21" t="str">
        <f t="shared" si="43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44"/>
        <v>0</v>
      </c>
      <c r="N927" s="17"/>
      <c r="O927" s="17"/>
      <c r="P927" s="3"/>
    </row>
    <row r="928" spans="1:16" ht="24.95" hidden="1" customHeight="1">
      <c r="A928" s="21" t="str">
        <f t="shared" si="42"/>
        <v>||||||0</v>
      </c>
      <c r="B928" s="21" t="str">
        <f t="shared" si="43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44"/>
        <v>0</v>
      </c>
      <c r="N928" s="17"/>
      <c r="O928" s="17"/>
      <c r="P928" s="3"/>
    </row>
    <row r="929" spans="1:16" ht="24.95" hidden="1" customHeight="1">
      <c r="A929" s="21" t="str">
        <f t="shared" si="42"/>
        <v>||||||0</v>
      </c>
      <c r="B929" s="21" t="str">
        <f t="shared" si="43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44"/>
        <v>0</v>
      </c>
      <c r="N929" s="17"/>
      <c r="O929" s="17"/>
      <c r="P929" s="3"/>
    </row>
    <row r="930" spans="1:16" ht="24.95" hidden="1" customHeight="1">
      <c r="A930" s="21" t="str">
        <f t="shared" si="42"/>
        <v>||||||0</v>
      </c>
      <c r="B930" s="21" t="str">
        <f t="shared" si="43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44"/>
        <v>0</v>
      </c>
      <c r="N930" s="17"/>
      <c r="O930" s="17"/>
      <c r="P930" s="3"/>
    </row>
    <row r="931" spans="1:16" ht="24.95" hidden="1" customHeight="1">
      <c r="A931" s="21" t="str">
        <f t="shared" si="42"/>
        <v>||||||0</v>
      </c>
      <c r="B931" s="21" t="str">
        <f t="shared" si="43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44"/>
        <v>0</v>
      </c>
      <c r="N931" s="17"/>
      <c r="O931" s="17"/>
      <c r="P931" s="3"/>
    </row>
    <row r="932" spans="1:16" ht="24.95" hidden="1" customHeight="1">
      <c r="A932" s="21" t="str">
        <f t="shared" si="42"/>
        <v>||||||0</v>
      </c>
      <c r="B932" s="21" t="str">
        <f t="shared" si="43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44"/>
        <v>0</v>
      </c>
      <c r="N932" s="17"/>
      <c r="O932" s="17"/>
      <c r="P932" s="3"/>
    </row>
    <row r="933" spans="1:16" ht="24.95" hidden="1" customHeight="1">
      <c r="A933" s="21" t="str">
        <f t="shared" si="42"/>
        <v>||||||0</v>
      </c>
      <c r="B933" s="21" t="str">
        <f t="shared" si="43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44"/>
        <v>0</v>
      </c>
      <c r="N933" s="17"/>
      <c r="O933" s="17"/>
      <c r="P933" s="3"/>
    </row>
    <row r="934" spans="1:16" ht="24.95" hidden="1" customHeight="1">
      <c r="A934" s="21" t="str">
        <f t="shared" si="42"/>
        <v>||||||0</v>
      </c>
      <c r="B934" s="21" t="str">
        <f t="shared" si="43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44"/>
        <v>0</v>
      </c>
      <c r="N934" s="17"/>
      <c r="O934" s="17"/>
      <c r="P934" s="3"/>
    </row>
    <row r="935" spans="1:16" ht="24.95" hidden="1" customHeight="1">
      <c r="A935" s="21" t="str">
        <f t="shared" si="42"/>
        <v>||||||0</v>
      </c>
      <c r="B935" s="21" t="str">
        <f t="shared" si="43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44"/>
        <v>0</v>
      </c>
      <c r="N935" s="17"/>
      <c r="O935" s="17"/>
      <c r="P935" s="3"/>
    </row>
    <row r="936" spans="1:16" ht="24.95" hidden="1" customHeight="1">
      <c r="A936" s="21" t="str">
        <f t="shared" si="42"/>
        <v>||||||0</v>
      </c>
      <c r="B936" s="21" t="str">
        <f t="shared" si="43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44"/>
        <v>0</v>
      </c>
      <c r="N936" s="17"/>
      <c r="O936" s="17"/>
      <c r="P936" s="3"/>
    </row>
    <row r="937" spans="1:16" ht="24.95" hidden="1" customHeight="1">
      <c r="A937" s="21" t="str">
        <f t="shared" si="42"/>
        <v>||||||0</v>
      </c>
      <c r="B937" s="21" t="str">
        <f t="shared" si="43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44"/>
        <v>0</v>
      </c>
      <c r="N937" s="17"/>
      <c r="O937" s="17"/>
      <c r="P937" s="3"/>
    </row>
    <row r="938" spans="1:16" ht="24.95" hidden="1" customHeight="1">
      <c r="A938" s="21" t="str">
        <f t="shared" si="42"/>
        <v>||||||0</v>
      </c>
      <c r="B938" s="21" t="str">
        <f t="shared" si="43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44"/>
        <v>0</v>
      </c>
      <c r="N938" s="17"/>
      <c r="O938" s="17"/>
      <c r="P938" s="3"/>
    </row>
    <row r="939" spans="1:16" ht="24.95" hidden="1" customHeight="1">
      <c r="A939" s="21" t="str">
        <f t="shared" si="42"/>
        <v>||||||0</v>
      </c>
      <c r="B939" s="21" t="str">
        <f t="shared" si="43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44"/>
        <v>0</v>
      </c>
      <c r="N939" s="17"/>
      <c r="O939" s="17"/>
      <c r="P939" s="3"/>
    </row>
    <row r="940" spans="1:16" ht="24.95" hidden="1" customHeight="1">
      <c r="A940" s="21" t="str">
        <f t="shared" si="42"/>
        <v>||||||0</v>
      </c>
      <c r="B940" s="21" t="str">
        <f t="shared" si="43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44"/>
        <v>0</v>
      </c>
      <c r="N940" s="17"/>
      <c r="O940" s="17"/>
      <c r="P940" s="3"/>
    </row>
    <row r="941" spans="1:16" ht="24.95" hidden="1" customHeight="1">
      <c r="A941" s="21" t="str">
        <f t="shared" si="42"/>
        <v>||||||0</v>
      </c>
      <c r="B941" s="21" t="str">
        <f t="shared" si="43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44"/>
        <v>0</v>
      </c>
      <c r="N941" s="17"/>
      <c r="O941" s="17"/>
      <c r="P941" s="3"/>
    </row>
    <row r="942" spans="1:16" ht="24.95" hidden="1" customHeight="1">
      <c r="A942" s="21" t="str">
        <f t="shared" si="42"/>
        <v>||||||0</v>
      </c>
      <c r="B942" s="21" t="str">
        <f t="shared" si="43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44"/>
        <v>0</v>
      </c>
      <c r="N942" s="17"/>
      <c r="O942" s="17"/>
      <c r="P942" s="3"/>
    </row>
    <row r="943" spans="1:16" ht="24.95" hidden="1" customHeight="1">
      <c r="A943" s="21" t="str">
        <f t="shared" si="42"/>
        <v>||||||0</v>
      </c>
      <c r="B943" s="21" t="str">
        <f t="shared" si="43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44"/>
        <v>0</v>
      </c>
      <c r="N943" s="17"/>
      <c r="O943" s="17"/>
      <c r="P943" s="3"/>
    </row>
    <row r="944" spans="1:16" ht="24.95" hidden="1" customHeight="1">
      <c r="A944" s="21" t="str">
        <f t="shared" si="42"/>
        <v>||||||0</v>
      </c>
      <c r="B944" s="21" t="str">
        <f t="shared" si="43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44"/>
        <v>0</v>
      </c>
      <c r="N944" s="17"/>
      <c r="O944" s="17"/>
      <c r="P944" s="3"/>
    </row>
    <row r="945" spans="1:16" ht="24.95" hidden="1" customHeight="1">
      <c r="A945" s="21" t="str">
        <f t="shared" si="42"/>
        <v>||||||0</v>
      </c>
      <c r="B945" s="21" t="str">
        <f t="shared" si="43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si="44"/>
        <v>0</v>
      </c>
      <c r="N945" s="17"/>
      <c r="O945" s="17"/>
      <c r="P945" s="3"/>
    </row>
    <row r="946" spans="1:16" ht="24.95" hidden="1" customHeight="1">
      <c r="A946" s="21" t="str">
        <f t="shared" si="42"/>
        <v>||||||0</v>
      </c>
      <c r="B946" s="21" t="str">
        <f t="shared" si="43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44"/>
        <v>0</v>
      </c>
      <c r="N946" s="17"/>
      <c r="O946" s="17"/>
      <c r="P946" s="3"/>
    </row>
    <row r="947" spans="1:16" ht="24.95" hidden="1" customHeight="1">
      <c r="A947" s="21" t="str">
        <f t="shared" si="42"/>
        <v>||||||0</v>
      </c>
      <c r="B947" s="21" t="str">
        <f t="shared" si="43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44"/>
        <v>0</v>
      </c>
      <c r="N947" s="17"/>
      <c r="O947" s="17"/>
      <c r="P947" s="3"/>
    </row>
    <row r="948" spans="1:16" ht="24.95" hidden="1" customHeight="1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hidden="1" customHeight="1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hidden="1" customHeight="1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hidden="1" customHeight="1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hidden="1" customHeight="1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hidden="1" customHeight="1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hidden="1" customHeight="1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hidden="1" customHeight="1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hidden="1" customHeight="1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hidden="1" customHeight="1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hidden="1" customHeight="1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hidden="1" customHeight="1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hidden="1" customHeight="1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hidden="1" customHeight="1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hidden="1" customHeight="1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hidden="1" customHeight="1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hidden="1" customHeight="1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hidden="1" customHeight="1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hidden="1" customHeight="1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hidden="1" customHeight="1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hidden="1" customHeight="1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hidden="1" customHeight="1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hidden="1" customHeight="1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hidden="1" customHeight="1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hidden="1" customHeight="1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hidden="1" customHeight="1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hidden="1" customHeight="1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hidden="1" customHeight="1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hidden="1" customHeight="1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hidden="1" customHeight="1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hidden="1" customHeight="1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hidden="1" customHeight="1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hidden="1" customHeight="1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hidden="1" customHeight="1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hidden="1" customHeight="1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hidden="1" customHeight="1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hidden="1" customHeight="1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hidden="1" customHeight="1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hidden="1" customHeight="1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hidden="1" customHeight="1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hidden="1" customHeight="1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hidden="1" customHeight="1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hidden="1" customHeight="1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hidden="1" customHeight="1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hidden="1" customHeight="1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hidden="1" customHeight="1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hidden="1" customHeight="1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hidden="1" customHeight="1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hidden="1" customHeight="1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hidden="1" customHeight="1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hidden="1" customHeight="1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hidden="1" customHeight="1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hidden="1" customHeight="1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hidden="1" customHeight="1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hidden="1" customHeight="1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hidden="1" customHeight="1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hidden="1" customHeight="1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hidden="1" customHeight="1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hidden="1" customHeight="1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hidden="1" customHeight="1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hidden="1" customHeight="1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hidden="1" customHeight="1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hidden="1" customHeight="1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hidden="1" customHeight="1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hidden="1" customHeight="1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hidden="1" customHeight="1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hidden="1" customHeight="1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hidden="1" customHeight="1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hidden="1" customHeight="1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hidden="1" customHeight="1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hidden="1" customHeight="1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hidden="1" customHeight="1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hidden="1" customHeight="1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hidden="1" customHeight="1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hidden="1" customHeight="1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hidden="1" customHeight="1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hidden="1" customHeight="1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hidden="1" customHeight="1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hidden="1" customHeight="1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hidden="1" customHeight="1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hidden="1" customHeight="1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hidden="1" customHeight="1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hidden="1" customHeight="1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hidden="1" customHeight="1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hidden="1" customHeight="1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hidden="1" customHeight="1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hidden="1" customHeight="1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hidden="1" customHeight="1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hidden="1" customHeight="1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hidden="1" customHeight="1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hidden="1" customHeight="1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hidden="1" customHeight="1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hidden="1" customHeight="1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hidden="1" customHeight="1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hidden="1" customHeight="1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hidden="1" customHeight="1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hidden="1" customHeight="1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hidden="1" customHeight="1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hidden="1" customHeight="1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hidden="1" customHeight="1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hidden="1" customHeight="1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hidden="1" customHeight="1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hidden="1" customHeight="1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hidden="1" customHeight="1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hidden="1" customHeight="1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hidden="1" customHeight="1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hidden="1" customHeight="1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hidden="1" customHeight="1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hidden="1" customHeight="1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hidden="1" customHeight="1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hidden="1" customHeight="1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hidden="1" customHeight="1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hidden="1" customHeight="1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hidden="1" customHeight="1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hidden="1" customHeight="1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hidden="1" customHeight="1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hidden="1" customHeight="1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hidden="1" customHeight="1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hidden="1" customHeight="1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hidden="1" customHeight="1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hidden="1" customHeight="1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hidden="1" customHeight="1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hidden="1" customHeight="1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hidden="1" customHeight="1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hidden="1" customHeight="1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hidden="1" customHeight="1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hidden="1" customHeight="1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hidden="1" customHeight="1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hidden="1" customHeight="1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hidden="1" customHeight="1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hidden="1" customHeight="1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hidden="1" customHeight="1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hidden="1" customHeight="1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hidden="1" customHeight="1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hidden="1" customHeight="1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hidden="1" customHeight="1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hidden="1" customHeight="1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hidden="1" customHeight="1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hidden="1" customHeight="1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hidden="1" customHeight="1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hidden="1" customHeight="1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hidden="1" customHeight="1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hidden="1" customHeight="1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hidden="1" customHeight="1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hidden="1" customHeight="1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hidden="1" customHeight="1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hidden="1" customHeight="1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hidden="1" customHeight="1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hidden="1" customHeight="1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hidden="1" customHeight="1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hidden="1" customHeight="1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hidden="1" customHeight="1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hidden="1" customHeight="1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hidden="1" customHeight="1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hidden="1" customHeight="1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hidden="1" customHeight="1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hidden="1" customHeight="1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hidden="1" customHeight="1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hidden="1" customHeight="1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hidden="1" customHeight="1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hidden="1" customHeight="1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hidden="1" customHeight="1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hidden="1" customHeight="1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hidden="1" customHeight="1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hidden="1" customHeight="1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hidden="1" customHeight="1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hidden="1" customHeight="1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hidden="1" customHeight="1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hidden="1" customHeight="1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hidden="1" customHeight="1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hidden="1" customHeight="1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hidden="1" customHeight="1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hidden="1" customHeight="1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hidden="1" customHeight="1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hidden="1" customHeight="1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hidden="1" customHeight="1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hidden="1" customHeight="1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hidden="1" customHeight="1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hidden="1" customHeight="1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hidden="1" customHeight="1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hidden="1" customHeight="1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hidden="1" customHeight="1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hidden="1" customHeight="1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hidden="1" customHeight="1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hidden="1" customHeight="1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hidden="1" customHeight="1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hidden="1" customHeight="1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hidden="1" customHeight="1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hidden="1" customHeight="1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hidden="1" customHeight="1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hidden="1" customHeight="1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hidden="1" customHeight="1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hidden="1" customHeight="1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hidden="1" customHeight="1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hidden="1" customHeight="1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hidden="1" customHeight="1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hidden="1" customHeight="1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hidden="1" customHeight="1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hidden="1" customHeight="1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hidden="1" customHeight="1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hidden="1" customHeight="1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hidden="1" customHeight="1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hidden="1" customHeight="1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hidden="1" customHeight="1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hidden="1" customHeight="1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hidden="1" customHeight="1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hidden="1" customHeight="1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hidden="1" customHeight="1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hidden="1" customHeight="1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hidden="1" customHeight="1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hidden="1" customHeight="1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hidden="1" customHeight="1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hidden="1" customHeight="1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hidden="1" customHeight="1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hidden="1" customHeight="1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hidden="1" customHeight="1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hidden="1" customHeight="1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hidden="1" customHeight="1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hidden="1" customHeight="1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hidden="1" customHeight="1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hidden="1" customHeight="1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hidden="1" customHeight="1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hidden="1" customHeight="1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hidden="1" customHeight="1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hidden="1" customHeight="1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hidden="1" customHeight="1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hidden="1" customHeight="1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hidden="1" customHeight="1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hidden="1" customHeight="1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hidden="1" customHeight="1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hidden="1" customHeight="1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hidden="1" customHeight="1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hidden="1" customHeight="1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hidden="1" customHeight="1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hidden="1" customHeight="1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hidden="1" customHeight="1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hidden="1" customHeight="1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hidden="1" customHeight="1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hidden="1" customHeight="1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hidden="1" customHeight="1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hidden="1" customHeight="1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hidden="1" customHeight="1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hidden="1" customHeight="1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hidden="1" customHeight="1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hidden="1" customHeight="1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hidden="1" customHeight="1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hidden="1" customHeight="1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hidden="1" customHeight="1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hidden="1" customHeight="1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hidden="1" customHeight="1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hidden="1" customHeight="1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hidden="1" customHeight="1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hidden="1" customHeight="1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hidden="1" customHeight="1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hidden="1" customHeight="1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hidden="1" customHeight="1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hidden="1" customHeight="1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hidden="1" customHeight="1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hidden="1" customHeight="1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hidden="1" customHeight="1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hidden="1" customHeight="1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hidden="1" customHeight="1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hidden="1" customHeight="1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hidden="1" customHeight="1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hidden="1" customHeight="1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hidden="1" customHeight="1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hidden="1" customHeight="1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hidden="1" customHeight="1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hidden="1" customHeight="1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hidden="1" customHeight="1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hidden="1" customHeight="1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hidden="1" customHeight="1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hidden="1" customHeight="1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hidden="1" customHeight="1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hidden="1" customHeight="1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hidden="1" customHeight="1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hidden="1" customHeight="1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hidden="1" customHeight="1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hidden="1" customHeight="1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hidden="1" customHeight="1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hidden="1" customHeight="1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hidden="1" customHeight="1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hidden="1" customHeight="1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hidden="1" customHeight="1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hidden="1" customHeight="1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hidden="1" customHeight="1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hidden="1" customHeight="1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hidden="1" customHeight="1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hidden="1" customHeight="1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hidden="1" customHeight="1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hidden="1" customHeight="1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hidden="1" customHeight="1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hidden="1" customHeight="1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hidden="1" customHeight="1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hidden="1" customHeight="1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hidden="1" customHeight="1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hidden="1" customHeight="1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hidden="1" customHeight="1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hidden="1" customHeight="1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hidden="1" customHeight="1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hidden="1" customHeight="1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hidden="1" customHeight="1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hidden="1" customHeight="1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hidden="1" customHeight="1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hidden="1" customHeight="1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hidden="1" customHeight="1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hidden="1" customHeight="1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hidden="1" customHeight="1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hidden="1" customHeight="1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hidden="1" customHeight="1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hidden="1" customHeight="1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hidden="1" customHeight="1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hidden="1" customHeight="1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hidden="1" customHeight="1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hidden="1" customHeight="1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hidden="1" customHeight="1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hidden="1" customHeight="1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hidden="1" customHeight="1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hidden="1" customHeight="1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hidden="1" customHeight="1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hidden="1" customHeight="1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hidden="1" customHeight="1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hidden="1" customHeight="1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hidden="1" customHeight="1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hidden="1" customHeight="1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hidden="1" customHeight="1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hidden="1" customHeight="1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hidden="1" customHeight="1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hidden="1" customHeight="1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hidden="1" customHeight="1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hidden="1" customHeight="1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hidden="1" customHeight="1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hidden="1" customHeight="1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hidden="1" customHeight="1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hidden="1" customHeight="1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hidden="1" customHeight="1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hidden="1" customHeight="1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hidden="1" customHeight="1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hidden="1" customHeight="1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hidden="1" customHeight="1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hidden="1" customHeight="1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hidden="1" customHeight="1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hidden="1" customHeight="1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hidden="1" customHeight="1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hidden="1" customHeight="1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hidden="1" customHeight="1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hidden="1" customHeight="1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hidden="1" customHeight="1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hidden="1" customHeight="1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hidden="1" customHeight="1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hidden="1" customHeight="1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hidden="1" customHeight="1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hidden="1" customHeight="1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hidden="1" customHeight="1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hidden="1" customHeight="1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hidden="1" customHeight="1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hidden="1" customHeight="1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hidden="1" customHeight="1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hidden="1" customHeight="1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hidden="1" customHeight="1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hidden="1" customHeight="1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hidden="1" customHeight="1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hidden="1" customHeight="1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hidden="1" customHeight="1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hidden="1" customHeight="1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hidden="1" customHeight="1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hidden="1" customHeight="1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hidden="1" customHeight="1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hidden="1" customHeight="1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hidden="1" customHeight="1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hidden="1" customHeight="1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hidden="1" customHeight="1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hidden="1" customHeight="1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hidden="1" customHeight="1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hidden="1" customHeight="1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hidden="1" customHeight="1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hidden="1" customHeight="1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hidden="1" customHeight="1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hidden="1" customHeight="1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hidden="1" customHeight="1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hidden="1" customHeight="1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hidden="1" customHeight="1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hidden="1" customHeight="1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hidden="1" customHeight="1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hidden="1" customHeight="1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hidden="1" customHeight="1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hidden="1" customHeight="1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hidden="1" customHeight="1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hidden="1" customHeight="1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hidden="1" customHeight="1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hidden="1" customHeight="1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hidden="1" customHeight="1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hidden="1" customHeight="1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hidden="1" customHeight="1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hidden="1" customHeight="1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hidden="1" customHeight="1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hidden="1" customHeight="1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hidden="1" customHeight="1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hidden="1" customHeight="1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hidden="1" customHeight="1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hidden="1" customHeight="1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hidden="1" customHeight="1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hidden="1" customHeight="1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hidden="1" customHeight="1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hidden="1" customHeight="1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hidden="1" customHeight="1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hidden="1" customHeight="1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hidden="1" customHeight="1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hidden="1" customHeight="1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hidden="1" customHeight="1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hidden="1" customHeight="1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hidden="1" customHeight="1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hidden="1" customHeight="1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hidden="1" customHeight="1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hidden="1" customHeight="1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hidden="1" customHeight="1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hidden="1" customHeight="1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hidden="1" customHeight="1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hidden="1" customHeight="1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hidden="1" customHeight="1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hidden="1" customHeight="1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hidden="1" customHeight="1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hidden="1" customHeight="1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hidden="1" customHeight="1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hidden="1" customHeight="1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hidden="1" customHeight="1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hidden="1" customHeight="1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hidden="1" customHeight="1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hidden="1" customHeight="1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hidden="1" customHeight="1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hidden="1" customHeight="1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hidden="1" customHeight="1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hidden="1" customHeight="1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hidden="1" customHeight="1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hidden="1" customHeight="1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hidden="1" customHeight="1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hidden="1" customHeight="1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hidden="1" customHeight="1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hidden="1" customHeight="1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hidden="1" customHeight="1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hidden="1" customHeight="1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hidden="1" customHeight="1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hidden="1" customHeight="1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hidden="1" customHeight="1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hidden="1" customHeight="1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hidden="1" customHeight="1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hidden="1" customHeight="1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hidden="1" customHeight="1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hidden="1" customHeight="1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hidden="1" customHeight="1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hidden="1" customHeight="1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hidden="1" customHeight="1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hidden="1" customHeight="1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hidden="1" customHeight="1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hidden="1" customHeight="1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hidden="1" customHeight="1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hidden="1" customHeight="1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hidden="1" customHeight="1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hidden="1" customHeight="1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hidden="1" customHeight="1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hidden="1" customHeight="1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hidden="1" customHeight="1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hidden="1" customHeight="1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hidden="1" customHeight="1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hidden="1" customHeight="1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hidden="1" customHeight="1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hidden="1" customHeight="1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hidden="1" customHeight="1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hidden="1" customHeight="1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hidden="1" customHeight="1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hidden="1" customHeight="1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hidden="1" customHeight="1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hidden="1" customHeight="1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hidden="1" customHeight="1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hidden="1" customHeight="1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hidden="1" customHeight="1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hidden="1" customHeight="1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hidden="1" customHeight="1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hidden="1" customHeight="1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hidden="1" customHeight="1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hidden="1" customHeight="1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hidden="1" customHeight="1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hidden="1" customHeight="1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hidden="1" customHeight="1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hidden="1" customHeight="1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hidden="1" customHeight="1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hidden="1" customHeight="1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hidden="1" customHeight="1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hidden="1" customHeight="1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hidden="1" customHeight="1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hidden="1" customHeight="1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hidden="1" customHeight="1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hidden="1" customHeight="1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hidden="1" customHeight="1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hidden="1" customHeight="1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hidden="1" customHeight="1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hidden="1" customHeight="1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hidden="1" customHeight="1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hidden="1" customHeight="1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hidden="1" customHeight="1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hidden="1" customHeight="1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hidden="1" customHeight="1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hidden="1" customHeight="1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hidden="1" customHeight="1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hidden="1" customHeight="1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hidden="1" customHeight="1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hidden="1" customHeight="1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hidden="1" customHeight="1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hidden="1" customHeight="1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hidden="1" customHeight="1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hidden="1" customHeight="1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hidden="1" customHeight="1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hidden="1" customHeight="1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hidden="1" customHeight="1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hidden="1" customHeight="1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hidden="1" customHeight="1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hidden="1" customHeight="1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hidden="1" customHeight="1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hidden="1" customHeight="1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hidden="1" customHeight="1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hidden="1" customHeight="1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hidden="1" customHeight="1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hidden="1" customHeight="1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hidden="1" customHeight="1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hidden="1" customHeight="1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hidden="1" customHeight="1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hidden="1" customHeight="1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hidden="1" customHeight="1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hidden="1" customHeight="1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hidden="1" customHeight="1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hidden="1" customHeight="1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hidden="1" customHeight="1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hidden="1" customHeight="1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hidden="1" customHeight="1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hidden="1" customHeight="1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hidden="1" customHeight="1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hidden="1" customHeight="1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hidden="1" customHeight="1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hidden="1" customHeight="1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hidden="1" customHeight="1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hidden="1" customHeight="1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hidden="1" customHeight="1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hidden="1" customHeight="1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hidden="1" customHeight="1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hidden="1" customHeight="1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hidden="1" customHeight="1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hidden="1" customHeight="1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hidden="1" customHeight="1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hidden="1" customHeight="1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hidden="1" customHeight="1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hidden="1" customHeight="1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hidden="1" customHeight="1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hidden="1" customHeight="1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hidden="1" customHeight="1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hidden="1" customHeight="1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hidden="1" customHeight="1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hidden="1" customHeight="1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hidden="1" customHeight="1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hidden="1" customHeight="1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hidden="1" customHeight="1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hidden="1" customHeight="1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hidden="1" customHeight="1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hidden="1" customHeight="1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hidden="1" customHeight="1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hidden="1" customHeight="1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hidden="1" customHeight="1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hidden="1" customHeight="1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hidden="1" customHeight="1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hidden="1" customHeight="1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hidden="1" customHeight="1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hidden="1" customHeight="1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hidden="1" customHeight="1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hidden="1" customHeight="1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hidden="1" customHeight="1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hidden="1" customHeight="1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hidden="1" customHeight="1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hidden="1" customHeight="1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hidden="1" customHeight="1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hidden="1" customHeight="1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hidden="1" customHeight="1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hidden="1" customHeight="1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hidden="1" customHeight="1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hidden="1" customHeight="1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hidden="1" customHeight="1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hidden="1" customHeight="1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hidden="1" customHeight="1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hidden="1" customHeight="1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hidden="1" customHeight="1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hidden="1" customHeight="1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hidden="1" customHeight="1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hidden="1" customHeight="1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hidden="1" customHeight="1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hidden="1" customHeight="1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hidden="1" customHeight="1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hidden="1" customHeight="1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hidden="1" customHeight="1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hidden="1" customHeight="1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hidden="1" customHeight="1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hidden="1" customHeight="1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hidden="1" customHeight="1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hidden="1" customHeight="1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hidden="1" customHeight="1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hidden="1" customHeight="1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hidden="1" customHeight="1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hidden="1" customHeight="1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hidden="1" customHeight="1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hidden="1" customHeight="1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hidden="1" customHeight="1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hidden="1" customHeight="1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hidden="1" customHeight="1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hidden="1" customHeight="1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hidden="1" customHeight="1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hidden="1" customHeight="1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hidden="1" customHeight="1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hidden="1" customHeight="1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hidden="1" customHeight="1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hidden="1" customHeight="1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hidden="1" customHeight="1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hidden="1" customHeight="1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hidden="1" customHeight="1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hidden="1" customHeight="1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hidden="1" customHeight="1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hidden="1" customHeight="1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hidden="1" customHeight="1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hidden="1" customHeight="1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hidden="1" customHeight="1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hidden="1" customHeight="1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hidden="1" customHeight="1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hidden="1" customHeight="1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hidden="1" customHeight="1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hidden="1" customHeight="1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hidden="1" customHeight="1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hidden="1" customHeight="1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hidden="1" customHeight="1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hidden="1" customHeight="1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hidden="1" customHeight="1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hidden="1" customHeight="1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hidden="1" customHeight="1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hidden="1" customHeight="1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hidden="1" customHeight="1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hidden="1" customHeight="1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hidden="1" customHeight="1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hidden="1" customHeight="1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hidden="1" customHeight="1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hidden="1" customHeight="1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hidden="1" customHeight="1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hidden="1" customHeight="1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hidden="1" customHeight="1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hidden="1" customHeight="1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hidden="1" customHeight="1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hidden="1" customHeight="1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hidden="1" customHeight="1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hidden="1" customHeight="1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hidden="1" customHeight="1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hidden="1" customHeight="1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hidden="1" customHeight="1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hidden="1" customHeight="1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hidden="1" customHeight="1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hidden="1" customHeight="1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hidden="1" customHeight="1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hidden="1" customHeight="1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hidden="1" customHeight="1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hidden="1" customHeight="1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hidden="1" customHeight="1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hidden="1" customHeight="1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hidden="1" customHeight="1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hidden="1" customHeight="1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hidden="1" customHeight="1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hidden="1" customHeight="1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hidden="1" customHeight="1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hidden="1" customHeight="1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hidden="1" customHeight="1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hidden="1" customHeight="1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hidden="1" customHeight="1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hidden="1" customHeight="1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hidden="1" customHeight="1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hidden="1" customHeight="1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hidden="1" customHeight="1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hidden="1" customHeight="1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hidden="1" customHeight="1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hidden="1" customHeight="1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hidden="1" customHeight="1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hidden="1" customHeight="1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hidden="1" customHeight="1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hidden="1" customHeight="1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hidden="1" customHeight="1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hidden="1" customHeight="1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hidden="1" customHeight="1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hidden="1" customHeight="1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hidden="1" customHeight="1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hidden="1" customHeight="1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hidden="1" customHeight="1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hidden="1" customHeight="1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hidden="1" customHeight="1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hidden="1" customHeight="1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hidden="1" customHeight="1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hidden="1" customHeight="1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hidden="1" customHeight="1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hidden="1" customHeight="1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hidden="1" customHeight="1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hidden="1" customHeight="1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hidden="1" customHeight="1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hidden="1" customHeight="1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hidden="1" customHeight="1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hidden="1" customHeight="1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hidden="1" customHeight="1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hidden="1" customHeight="1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hidden="1" customHeight="1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hidden="1" customHeight="1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hidden="1" customHeight="1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hidden="1" customHeight="1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hidden="1" customHeight="1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hidden="1" customHeight="1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hidden="1" customHeight="1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hidden="1" customHeight="1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hidden="1" customHeight="1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hidden="1" customHeight="1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hidden="1" customHeight="1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hidden="1" customHeight="1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hidden="1" customHeight="1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hidden="1" customHeight="1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hidden="1" customHeight="1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hidden="1" customHeight="1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hidden="1" customHeight="1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hidden="1" customHeight="1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hidden="1" customHeight="1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hidden="1" customHeight="1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hidden="1" customHeight="1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hidden="1" customHeight="1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hidden="1" customHeight="1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hidden="1" customHeight="1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hidden="1" customHeight="1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hidden="1" customHeight="1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hidden="1" customHeight="1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hidden="1" customHeight="1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hidden="1" customHeight="1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hidden="1" customHeight="1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hidden="1" customHeight="1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hidden="1" customHeight="1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hidden="1" customHeight="1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hidden="1" customHeight="1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hidden="1" customHeight="1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hidden="1" customHeight="1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hidden="1" customHeight="1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hidden="1" customHeight="1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hidden="1" customHeight="1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hidden="1" customHeight="1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hidden="1" customHeight="1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hidden="1" customHeight="1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hidden="1" customHeight="1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hidden="1" customHeight="1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hidden="1" customHeight="1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hidden="1" customHeight="1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hidden="1" customHeight="1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hidden="1" customHeight="1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hidden="1" customHeight="1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hidden="1" customHeight="1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hidden="1" customHeight="1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hidden="1" customHeight="1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hidden="1" customHeight="1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hidden="1" customHeight="1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hidden="1" customHeight="1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hidden="1" customHeight="1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hidden="1" customHeight="1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hidden="1" customHeight="1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hidden="1" customHeight="1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hidden="1" customHeight="1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hidden="1" customHeight="1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hidden="1" customHeight="1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hidden="1" customHeight="1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hidden="1" customHeight="1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hidden="1" customHeight="1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hidden="1" customHeight="1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hidden="1" customHeight="1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hidden="1" customHeight="1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hidden="1" customHeight="1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hidden="1" customHeight="1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hidden="1" customHeight="1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hidden="1" customHeight="1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hidden="1" customHeight="1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hidden="1" customHeight="1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hidden="1" customHeight="1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hidden="1" customHeight="1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hidden="1" customHeight="1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hidden="1" customHeight="1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hidden="1" customHeight="1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hidden="1" customHeight="1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hidden="1" customHeight="1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hidden="1" customHeight="1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hidden="1" customHeight="1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hidden="1" customHeight="1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hidden="1" customHeight="1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hidden="1" customHeight="1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hidden="1" customHeight="1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hidden="1" customHeight="1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hidden="1" customHeight="1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hidden="1" customHeight="1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hidden="1" customHeight="1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hidden="1" customHeight="1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hidden="1" customHeight="1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hidden="1" customHeight="1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hidden="1" customHeight="1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hidden="1" customHeight="1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hidden="1" customHeight="1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hidden="1" customHeight="1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hidden="1" customHeight="1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hidden="1" customHeight="1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hidden="1" customHeight="1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hidden="1" customHeight="1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hidden="1" customHeight="1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hidden="1" customHeight="1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hidden="1" customHeight="1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hidden="1" customHeight="1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hidden="1" customHeight="1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hidden="1" customHeight="1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hidden="1" customHeight="1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hidden="1" customHeight="1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hidden="1" customHeight="1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hidden="1" customHeight="1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hidden="1" customHeight="1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hidden="1" customHeight="1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hidden="1" customHeight="1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hidden="1" customHeight="1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hidden="1" customHeight="1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hidden="1" customHeight="1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hidden="1" customHeight="1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hidden="1" customHeight="1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hidden="1" customHeight="1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hidden="1" customHeight="1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hidden="1" customHeight="1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hidden="1" customHeight="1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hidden="1" customHeight="1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hidden="1" customHeight="1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hidden="1" customHeight="1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hidden="1" customHeight="1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hidden="1" customHeight="1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hidden="1" customHeight="1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hidden="1" customHeight="1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hidden="1" customHeight="1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hidden="1" customHeight="1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hidden="1" customHeight="1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hidden="1" customHeight="1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hidden="1" customHeight="1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hidden="1" customHeight="1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hidden="1" customHeight="1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hidden="1" customHeight="1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hidden="1" customHeight="1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hidden="1" customHeight="1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hidden="1" customHeight="1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hidden="1" customHeight="1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hidden="1" customHeight="1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hidden="1" customHeight="1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hidden="1" customHeight="1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hidden="1" customHeight="1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hidden="1" customHeight="1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hidden="1" customHeight="1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hidden="1" customHeight="1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hidden="1" customHeight="1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hidden="1" customHeight="1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hidden="1" customHeight="1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hidden="1" customHeight="1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hidden="1" customHeight="1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hidden="1" customHeight="1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hidden="1" customHeight="1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hidden="1" customHeight="1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hidden="1" customHeight="1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hidden="1" customHeight="1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hidden="1" customHeight="1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hidden="1" customHeight="1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hidden="1" customHeight="1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hidden="1" customHeight="1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hidden="1" customHeight="1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hidden="1" customHeight="1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hidden="1" customHeight="1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hidden="1" customHeight="1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hidden="1" customHeight="1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hidden="1" customHeight="1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hidden="1" customHeight="1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hidden="1" customHeight="1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hidden="1" customHeight="1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hidden="1" customHeight="1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hidden="1" customHeight="1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hidden="1" customHeight="1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hidden="1" customHeight="1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hidden="1" customHeight="1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hidden="1" customHeight="1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hidden="1" customHeight="1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hidden="1" customHeight="1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hidden="1" customHeight="1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hidden="1" customHeight="1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hidden="1" customHeight="1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hidden="1" customHeight="1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hidden="1" customHeight="1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hidden="1" customHeight="1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hidden="1" customHeight="1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hidden="1" customHeight="1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hidden="1" customHeight="1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hidden="1" customHeight="1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hidden="1" customHeight="1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hidden="1" customHeight="1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hidden="1" customHeight="1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hidden="1" customHeight="1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hidden="1" customHeight="1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hidden="1" customHeight="1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hidden="1" customHeight="1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hidden="1" customHeight="1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hidden="1" customHeight="1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hidden="1" customHeight="1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hidden="1" customHeight="1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hidden="1" customHeight="1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hidden="1" customHeight="1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hidden="1" customHeight="1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hidden="1" customHeight="1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hidden="1" customHeight="1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hidden="1" customHeight="1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hidden="1" customHeight="1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hidden="1" customHeight="1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hidden="1" customHeight="1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hidden="1" customHeight="1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hidden="1" customHeight="1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hidden="1" customHeight="1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hidden="1" customHeight="1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hidden="1" customHeight="1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hidden="1" customHeight="1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hidden="1" customHeight="1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hidden="1" customHeight="1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hidden="1" customHeight="1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hidden="1" customHeight="1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hidden="1" customHeight="1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hidden="1" customHeight="1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hidden="1" customHeight="1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hidden="1" customHeight="1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hidden="1" customHeight="1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hidden="1" customHeight="1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hidden="1" customHeight="1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hidden="1" customHeight="1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hidden="1" customHeight="1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hidden="1" customHeight="1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hidden="1" customHeight="1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hidden="1" customHeight="1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hidden="1" customHeight="1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hidden="1" customHeight="1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hidden="1" customHeight="1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hidden="1" customHeight="1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hidden="1" customHeight="1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hidden="1" customHeight="1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hidden="1" customHeight="1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hidden="1" customHeight="1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hidden="1" customHeight="1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hidden="1" customHeight="1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hidden="1" customHeight="1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hidden="1" customHeight="1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hidden="1" customHeight="1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hidden="1" customHeight="1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hidden="1" customHeight="1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hidden="1" customHeight="1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hidden="1" customHeight="1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hidden="1" customHeight="1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hidden="1" customHeight="1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hidden="1" customHeight="1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hidden="1" customHeight="1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hidden="1" customHeight="1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hidden="1" customHeight="1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hidden="1" customHeight="1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hidden="1" customHeight="1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hidden="1" customHeight="1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hidden="1" customHeight="1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hidden="1" customHeight="1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hidden="1" customHeight="1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hidden="1" customHeight="1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hidden="1" customHeight="1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hidden="1" customHeight="1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hidden="1" customHeight="1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hidden="1" customHeight="1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hidden="1" customHeight="1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hidden="1" customHeight="1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hidden="1" customHeight="1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hidden="1" customHeight="1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hidden="1" customHeight="1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hidden="1" customHeight="1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hidden="1" customHeight="1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hidden="1" customHeight="1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hidden="1" customHeight="1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hidden="1" customHeight="1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hidden="1" customHeight="1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hidden="1" customHeight="1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hidden="1" customHeight="1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hidden="1" customHeight="1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hidden="1" customHeight="1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hidden="1" customHeight="1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hidden="1" customHeight="1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hidden="1" customHeight="1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hidden="1" customHeight="1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hidden="1" customHeight="1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hidden="1" customHeight="1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hidden="1" customHeight="1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hidden="1" customHeight="1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hidden="1" customHeight="1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hidden="1" customHeight="1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hidden="1" customHeight="1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hidden="1" customHeight="1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hidden="1" customHeight="1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hidden="1" customHeight="1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hidden="1" customHeight="1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hidden="1" customHeight="1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hidden="1" customHeight="1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hidden="1" customHeight="1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hidden="1" customHeight="1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hidden="1" customHeight="1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hidden="1" customHeight="1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hidden="1" customHeight="1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hidden="1" customHeight="1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hidden="1" customHeight="1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hidden="1" customHeight="1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hidden="1" customHeight="1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hidden="1" customHeight="1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hidden="1" customHeight="1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hidden="1" customHeight="1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hidden="1" customHeight="1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hidden="1" customHeight="1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hidden="1" customHeight="1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hidden="1" customHeight="1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hidden="1" customHeight="1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hidden="1" customHeight="1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hidden="1" customHeight="1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hidden="1" customHeight="1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hidden="1" customHeight="1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hidden="1" customHeight="1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hidden="1" customHeight="1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hidden="1" customHeight="1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hidden="1" customHeight="1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hidden="1" customHeight="1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hidden="1" customHeight="1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hidden="1" customHeight="1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hidden="1" customHeight="1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hidden="1" customHeight="1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hidden="1" customHeight="1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hidden="1" customHeight="1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hidden="1" customHeight="1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hidden="1" customHeight="1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hidden="1" customHeight="1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hidden="1" customHeight="1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hidden="1" customHeight="1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hidden="1" customHeight="1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hidden="1" customHeight="1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hidden="1" customHeight="1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hidden="1" customHeight="1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hidden="1" customHeight="1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hidden="1" customHeight="1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hidden="1" customHeight="1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hidden="1" customHeight="1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hidden="1" customHeight="1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hidden="1" customHeight="1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hidden="1" customHeight="1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hidden="1" customHeight="1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hidden="1" customHeight="1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hidden="1" customHeight="1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hidden="1" customHeight="1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hidden="1" customHeight="1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hidden="1" customHeight="1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hidden="1" customHeight="1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hidden="1" customHeight="1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hidden="1" customHeight="1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hidden="1" customHeight="1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hidden="1" customHeight="1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hidden="1" customHeight="1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hidden="1" customHeight="1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hidden="1" customHeight="1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hidden="1" customHeight="1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hidden="1" customHeight="1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hidden="1" customHeight="1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hidden="1" customHeight="1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hidden="1" customHeight="1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hidden="1" customHeight="1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hidden="1" customHeight="1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hidden="1" customHeight="1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hidden="1" customHeight="1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hidden="1" customHeight="1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hidden="1" customHeight="1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hidden="1" customHeight="1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hidden="1" customHeight="1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hidden="1" customHeight="1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hidden="1" customHeight="1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hidden="1" customHeight="1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hidden="1" customHeight="1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hidden="1" customHeight="1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hidden="1" customHeight="1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hidden="1" customHeight="1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hidden="1" customHeight="1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hidden="1" customHeight="1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hidden="1" customHeight="1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hidden="1" customHeight="1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hidden="1" customHeight="1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hidden="1" customHeight="1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hidden="1" customHeight="1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hidden="1" customHeight="1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hidden="1" customHeight="1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hidden="1" customHeight="1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hidden="1" customHeight="1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hidden="1" customHeight="1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hidden="1" customHeight="1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hidden="1" customHeight="1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hidden="1" customHeight="1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hidden="1" customHeight="1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hidden="1" customHeight="1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hidden="1" customHeight="1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hidden="1" customHeight="1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hidden="1" customHeight="1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hidden="1" customHeight="1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hidden="1" customHeight="1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hidden="1" customHeight="1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hidden="1" customHeight="1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hidden="1" customHeight="1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hidden="1" customHeight="1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hidden="1" customHeight="1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hidden="1" customHeight="1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hidden="1" customHeight="1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hidden="1" customHeight="1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hidden="1" customHeight="1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hidden="1" customHeight="1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hidden="1" customHeight="1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hidden="1" customHeight="1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hidden="1" customHeight="1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hidden="1" customHeight="1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hidden="1" customHeight="1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hidden="1" customHeight="1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hidden="1" customHeight="1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hidden="1" customHeight="1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hidden="1" customHeight="1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hidden="1" customHeight="1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hidden="1" customHeight="1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hidden="1" customHeight="1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hidden="1" customHeight="1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hidden="1" customHeight="1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hidden="1" customHeight="1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hidden="1" customHeight="1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hidden="1" customHeight="1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hidden="1" customHeight="1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hidden="1" customHeight="1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hidden="1" customHeight="1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hidden="1" customHeight="1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hidden="1" customHeight="1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hidden="1" customHeight="1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hidden="1" customHeight="1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hidden="1" customHeight="1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hidden="1" customHeight="1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hidden="1" customHeight="1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hidden="1" customHeight="1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hidden="1" customHeight="1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hidden="1" customHeight="1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hidden="1" customHeight="1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hidden="1" customHeight="1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hidden="1" customHeight="1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hidden="1" customHeight="1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hidden="1" customHeight="1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hidden="1" customHeight="1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hidden="1" customHeight="1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hidden="1" customHeight="1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hidden="1" customHeight="1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hidden="1" customHeight="1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hidden="1" customHeight="1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hidden="1" customHeight="1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hidden="1" customHeight="1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hidden="1" customHeight="1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hidden="1" customHeight="1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hidden="1" customHeight="1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hidden="1" customHeight="1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hidden="1" customHeight="1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hidden="1" customHeight="1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hidden="1" customHeight="1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hidden="1" customHeight="1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hidden="1" customHeight="1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hidden="1" customHeight="1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hidden="1" customHeight="1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hidden="1" customHeight="1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hidden="1" customHeight="1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hidden="1" customHeight="1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hidden="1" customHeight="1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hidden="1" customHeight="1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hidden="1" customHeight="1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hidden="1" customHeight="1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hidden="1" customHeight="1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hidden="1" customHeight="1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hidden="1" customHeight="1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hidden="1" customHeight="1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hidden="1" customHeight="1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hidden="1" customHeight="1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hidden="1" customHeight="1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hidden="1" customHeight="1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hidden="1" customHeight="1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hidden="1" customHeight="1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hidden="1" customHeight="1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hidden="1" customHeight="1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hidden="1" customHeight="1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hidden="1" customHeight="1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hidden="1" customHeight="1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hidden="1" customHeight="1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hidden="1" customHeight="1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hidden="1" customHeight="1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hidden="1" customHeight="1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hidden="1" customHeight="1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hidden="1" customHeight="1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hidden="1" customHeight="1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hidden="1" customHeight="1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hidden="1" customHeight="1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hidden="1" customHeight="1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hidden="1" customHeight="1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hidden="1" customHeight="1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hidden="1" customHeight="1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hidden="1" customHeight="1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hidden="1" customHeight="1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hidden="1" customHeight="1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hidden="1" customHeight="1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hidden="1" customHeight="1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hidden="1" customHeight="1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hidden="1" customHeight="1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hidden="1" customHeight="1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hidden="1" customHeight="1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hidden="1" customHeight="1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hidden="1" customHeight="1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hidden="1" customHeight="1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hidden="1" customHeight="1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hidden="1" customHeight="1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hidden="1" customHeight="1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hidden="1" customHeight="1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hidden="1" customHeight="1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hidden="1" customHeight="1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hidden="1" customHeight="1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hidden="1" customHeight="1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hidden="1" customHeight="1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hidden="1" customHeight="1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hidden="1" customHeight="1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hidden="1" customHeight="1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hidden="1" customHeight="1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hidden="1" customHeight="1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hidden="1" customHeight="1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hidden="1" customHeight="1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hidden="1" customHeight="1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hidden="1" customHeight="1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hidden="1" customHeight="1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hidden="1" customHeight="1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hidden="1" customHeight="1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hidden="1" customHeight="1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hidden="1" customHeight="1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hidden="1" customHeight="1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hidden="1" customHeight="1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hidden="1" customHeight="1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hidden="1" customHeight="1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hidden="1" customHeight="1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hidden="1" customHeight="1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hidden="1" customHeight="1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hidden="1" customHeight="1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hidden="1" customHeight="1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hidden="1" customHeight="1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hidden="1" customHeight="1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hidden="1" customHeight="1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hidden="1" customHeight="1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hidden="1" customHeight="1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hidden="1" customHeight="1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hidden="1" customHeight="1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hidden="1" customHeight="1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hidden="1" customHeight="1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hidden="1" customHeight="1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hidden="1" customHeight="1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hidden="1" customHeight="1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hidden="1" customHeight="1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hidden="1" customHeight="1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hidden="1" customHeight="1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hidden="1" customHeight="1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hidden="1" customHeight="1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hidden="1" customHeight="1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hidden="1" customHeight="1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hidden="1" customHeight="1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hidden="1" customHeight="1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hidden="1" customHeight="1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hidden="1" customHeight="1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hidden="1" customHeight="1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hidden="1" customHeight="1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hidden="1" customHeight="1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hidden="1" customHeight="1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hidden="1" customHeight="1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hidden="1" customHeight="1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hidden="1" customHeight="1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hidden="1" customHeight="1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hidden="1" customHeight="1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hidden="1" customHeight="1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hidden="1" customHeight="1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hidden="1" customHeight="1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hidden="1" customHeight="1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hidden="1" customHeight="1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hidden="1" customHeight="1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hidden="1" customHeight="1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hidden="1" customHeight="1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hidden="1" customHeight="1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hidden="1" customHeight="1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hidden="1" customHeight="1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hidden="1" customHeight="1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hidden="1" customHeight="1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hidden="1" customHeight="1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hidden="1" customHeight="1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hidden="1" customHeight="1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hidden="1" customHeight="1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hidden="1" customHeight="1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hidden="1" customHeight="1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hidden="1" customHeight="1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hidden="1" customHeight="1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hidden="1" customHeight="1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hidden="1" customHeight="1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hidden="1" customHeight="1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hidden="1" customHeight="1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hidden="1" customHeight="1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hidden="1" customHeight="1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hidden="1" customHeight="1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hidden="1" customHeight="1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hidden="1" customHeight="1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hidden="1" customHeight="1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hidden="1" customHeight="1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hidden="1" customHeight="1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hidden="1" customHeight="1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hidden="1" customHeight="1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hidden="1" customHeight="1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hidden="1" customHeight="1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hidden="1" customHeight="1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hidden="1" customHeight="1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hidden="1" customHeight="1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hidden="1" customHeight="1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hidden="1" customHeight="1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hidden="1" customHeight="1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hidden="1" customHeight="1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hidden="1" customHeight="1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hidden="1" customHeight="1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hidden="1" customHeight="1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hidden="1" customHeight="1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hidden="1" customHeight="1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hidden="1" customHeight="1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hidden="1" customHeight="1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hidden="1" customHeight="1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hidden="1" customHeight="1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hidden="1" customHeight="1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hidden="1" customHeight="1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hidden="1" customHeight="1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hidden="1" customHeight="1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hidden="1" customHeight="1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hidden="1" customHeight="1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hidden="1" customHeight="1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hidden="1" customHeight="1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hidden="1" customHeight="1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hidden="1" customHeight="1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hidden="1" customHeight="1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hidden="1" customHeight="1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hidden="1" customHeight="1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hidden="1" customHeight="1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hidden="1" customHeight="1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hidden="1" customHeight="1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hidden="1" customHeight="1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hidden="1" customHeight="1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hidden="1" customHeight="1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hidden="1" customHeight="1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hidden="1" customHeight="1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hidden="1" customHeight="1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hidden="1" customHeight="1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hidden="1" customHeight="1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hidden="1" customHeight="1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hidden="1" customHeight="1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hidden="1" customHeight="1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hidden="1" customHeight="1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hidden="1" customHeight="1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hidden="1" customHeight="1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hidden="1" customHeight="1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hidden="1" customHeight="1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hidden="1" customHeight="1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hidden="1" customHeight="1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hidden="1" customHeight="1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hidden="1" customHeight="1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hidden="1" customHeight="1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hidden="1" customHeight="1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hidden="1" customHeight="1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hidden="1" customHeight="1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hidden="1" customHeight="1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hidden="1" customHeight="1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hidden="1" customHeight="1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hidden="1" customHeight="1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hidden="1" customHeight="1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hidden="1" customHeight="1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hidden="1" customHeight="1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hidden="1" customHeight="1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hidden="1" customHeight="1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hidden="1" customHeight="1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hidden="1" customHeight="1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hidden="1" customHeight="1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hidden="1" customHeight="1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hidden="1" customHeight="1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hidden="1" customHeight="1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hidden="1" customHeight="1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hidden="1" customHeight="1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hidden="1" customHeight="1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hidden="1" customHeight="1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hidden="1" customHeight="1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hidden="1" customHeight="1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hidden="1" customHeight="1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hidden="1" customHeight="1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hidden="1" customHeight="1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hidden="1" customHeight="1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hidden="1" customHeight="1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hidden="1" customHeight="1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hidden="1" customHeight="1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hidden="1" customHeight="1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hidden="1" customHeight="1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hidden="1" customHeight="1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hidden="1" customHeight="1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hidden="1" customHeight="1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hidden="1" customHeight="1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hidden="1" customHeight="1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hidden="1" customHeight="1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hidden="1" customHeight="1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hidden="1" customHeight="1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hidden="1" customHeight="1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hidden="1" customHeight="1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hidden="1" customHeight="1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hidden="1" customHeight="1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hidden="1" customHeight="1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hidden="1" customHeight="1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hidden="1" customHeight="1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hidden="1" customHeight="1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hidden="1" customHeight="1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hidden="1" customHeight="1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hidden="1" customHeight="1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hidden="1" customHeight="1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hidden="1" customHeight="1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hidden="1" customHeight="1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hidden="1" customHeight="1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hidden="1" customHeight="1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hidden="1" customHeight="1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hidden="1" customHeight="1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hidden="1" customHeight="1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hidden="1" customHeight="1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hidden="1" customHeight="1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hidden="1" customHeight="1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hidden="1" customHeight="1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hidden="1" customHeight="1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hidden="1" customHeight="1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hidden="1" customHeight="1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hidden="1" customHeight="1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hidden="1" customHeight="1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hidden="1" customHeight="1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hidden="1" customHeight="1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hidden="1" customHeight="1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hidden="1" customHeight="1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hidden="1" customHeight="1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hidden="1" customHeight="1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hidden="1" customHeight="1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hidden="1" customHeight="1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hidden="1" customHeight="1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hidden="1" customHeight="1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hidden="1" customHeight="1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hidden="1" customHeight="1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hidden="1" customHeight="1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hidden="1" customHeight="1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hidden="1" customHeight="1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hidden="1" customHeight="1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hidden="1" customHeight="1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hidden="1" customHeight="1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hidden="1" customHeight="1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hidden="1" customHeight="1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hidden="1" customHeight="1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hidden="1" customHeight="1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hidden="1" customHeight="1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hidden="1" customHeight="1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hidden="1" customHeight="1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hidden="1" customHeight="1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hidden="1" customHeight="1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hidden="1" customHeight="1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hidden="1" customHeight="1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hidden="1" customHeight="1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hidden="1" customHeight="1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hidden="1" customHeight="1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hidden="1" customHeight="1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hidden="1" customHeight="1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hidden="1" customHeight="1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hidden="1" customHeight="1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hidden="1" customHeight="1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hidden="1" customHeight="1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hidden="1" customHeight="1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hidden="1" customHeight="1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hidden="1" customHeight="1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hidden="1" customHeight="1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hidden="1" customHeight="1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hidden="1" customHeight="1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hidden="1" customHeight="1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hidden="1" customHeight="1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hidden="1" customHeight="1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hidden="1" customHeight="1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hidden="1" customHeight="1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hidden="1" customHeight="1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hidden="1" customHeight="1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hidden="1" customHeight="1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hidden="1" customHeight="1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hidden="1" customHeight="1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hidden="1" customHeight="1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hidden="1" customHeight="1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hidden="1" customHeight="1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hidden="1" customHeight="1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hidden="1" customHeight="1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hidden="1" customHeight="1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hidden="1" customHeight="1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hidden="1" customHeight="1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hidden="1" customHeight="1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hidden="1" customHeight="1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hidden="1" customHeight="1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hidden="1" customHeight="1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hidden="1" customHeight="1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hidden="1" customHeight="1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hidden="1" customHeight="1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hidden="1" customHeight="1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hidden="1" customHeight="1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hidden="1" customHeight="1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hidden="1" customHeight="1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hidden="1" customHeight="1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hidden="1" customHeight="1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hidden="1" customHeight="1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hidden="1" customHeight="1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hidden="1" customHeight="1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hidden="1" customHeight="1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hidden="1" customHeight="1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hidden="1" customHeight="1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hidden="1" customHeight="1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hidden="1" customHeight="1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hidden="1" customHeight="1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hidden="1" customHeight="1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hidden="1" customHeight="1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hidden="1" customHeight="1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hidden="1" customHeight="1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hidden="1" customHeight="1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hidden="1" customHeight="1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hidden="1" customHeight="1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hidden="1" customHeight="1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hidden="1" customHeight="1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hidden="1" customHeight="1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hidden="1" customHeight="1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hidden="1" customHeight="1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hidden="1" customHeight="1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hidden="1" customHeight="1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hidden="1" customHeight="1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hidden="1" customHeight="1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hidden="1" customHeight="1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hidden="1" customHeight="1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hidden="1" customHeight="1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hidden="1" customHeight="1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hidden="1" customHeight="1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hidden="1" customHeight="1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hidden="1" customHeight="1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hidden="1" customHeight="1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hidden="1" customHeight="1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hidden="1" customHeight="1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hidden="1" customHeight="1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hidden="1" customHeight="1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hidden="1" customHeight="1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hidden="1" customHeight="1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hidden="1" customHeight="1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hidden="1" customHeight="1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hidden="1" customHeight="1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hidden="1" customHeight="1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hidden="1" customHeight="1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hidden="1" customHeight="1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hidden="1" customHeight="1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hidden="1" customHeight="1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hidden="1" customHeight="1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hidden="1" customHeight="1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hidden="1" customHeight="1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hidden="1" customHeight="1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hidden="1" customHeight="1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hidden="1" customHeight="1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hidden="1" customHeight="1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hidden="1" customHeight="1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hidden="1" customHeight="1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hidden="1" customHeight="1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hidden="1" customHeight="1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hidden="1" customHeight="1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hidden="1" customHeight="1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hidden="1" customHeight="1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hidden="1" customHeight="1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hidden="1" customHeight="1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hidden="1" customHeight="1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hidden="1" customHeight="1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hidden="1" customHeight="1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hidden="1" customHeight="1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hidden="1" customHeight="1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hidden="1" customHeight="1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hidden="1" customHeight="1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hidden="1" customHeight="1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hidden="1" customHeight="1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hidden="1" customHeight="1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hidden="1" customHeight="1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hidden="1" customHeight="1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hidden="1" customHeight="1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hidden="1" customHeight="1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hidden="1" customHeight="1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hidden="1" customHeight="1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hidden="1" customHeight="1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hidden="1" customHeight="1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hidden="1" customHeight="1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hidden="1" customHeight="1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hidden="1" customHeight="1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hidden="1" customHeight="1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hidden="1" customHeight="1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hidden="1" customHeight="1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hidden="1" customHeight="1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hidden="1" customHeight="1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hidden="1" customHeight="1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hidden="1" customHeight="1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hidden="1" customHeight="1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hidden="1" customHeight="1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hidden="1" customHeight="1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hidden="1" customHeight="1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hidden="1" customHeight="1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hidden="1" customHeight="1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hidden="1" customHeight="1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hidden="1" customHeight="1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hidden="1" customHeight="1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hidden="1" customHeight="1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hidden="1" customHeight="1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hidden="1" customHeight="1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hidden="1" customHeight="1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hidden="1" customHeight="1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hidden="1" customHeight="1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hidden="1" customHeight="1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hidden="1" customHeight="1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hidden="1" customHeight="1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hidden="1" customHeight="1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hidden="1" customHeight="1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hidden="1" customHeight="1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hidden="1" customHeight="1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hidden="1" customHeight="1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hidden="1" customHeight="1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hidden="1" customHeight="1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hidden="1" customHeight="1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hidden="1" customHeight="1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hidden="1" customHeight="1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hidden="1" customHeight="1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hidden="1" customHeight="1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hidden="1" customHeight="1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hidden="1" customHeight="1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hidden="1" customHeight="1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hidden="1" customHeight="1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hidden="1" customHeight="1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hidden="1" customHeight="1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hidden="1" customHeight="1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hidden="1" customHeight="1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hidden="1" customHeight="1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hidden="1" customHeight="1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hidden="1" customHeight="1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hidden="1" customHeight="1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hidden="1" customHeight="1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hidden="1" customHeight="1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hidden="1" customHeight="1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hidden="1" customHeight="1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hidden="1" customHeight="1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hidden="1" customHeight="1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hidden="1" customHeight="1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hidden="1" customHeight="1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hidden="1" customHeight="1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hidden="1" customHeight="1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hidden="1" customHeight="1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hidden="1" customHeight="1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hidden="1" customHeight="1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hidden="1" customHeight="1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hidden="1" customHeight="1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hidden="1" customHeight="1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hidden="1" customHeight="1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hidden="1" customHeight="1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hidden="1" customHeight="1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hidden="1" customHeight="1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hidden="1" customHeight="1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hidden="1" customHeight="1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hidden="1" customHeight="1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hidden="1" customHeight="1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hidden="1" customHeight="1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hidden="1" customHeight="1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hidden="1" customHeight="1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hidden="1" customHeight="1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hidden="1" customHeight="1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hidden="1" customHeight="1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hidden="1" customHeight="1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hidden="1" customHeight="1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hidden="1" customHeight="1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hidden="1" customHeight="1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hidden="1" customHeight="1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hidden="1" customHeight="1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hidden="1" customHeight="1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hidden="1" customHeight="1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hidden="1" customHeight="1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hidden="1" customHeight="1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hidden="1" customHeight="1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hidden="1" customHeight="1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hidden="1" customHeight="1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hidden="1" customHeight="1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hidden="1" customHeight="1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hidden="1" customHeight="1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hidden="1" customHeight="1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hidden="1" customHeight="1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hidden="1" customHeight="1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hidden="1" customHeight="1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hidden="1" customHeight="1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hidden="1" customHeight="1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hidden="1" customHeight="1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hidden="1" customHeight="1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hidden="1" customHeight="1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hidden="1" customHeight="1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hidden="1" customHeight="1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hidden="1" customHeight="1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hidden="1" customHeight="1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hidden="1" customHeight="1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hidden="1" customHeight="1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hidden="1" customHeight="1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hidden="1" customHeight="1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hidden="1" customHeight="1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hidden="1" customHeight="1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hidden="1" customHeight="1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hidden="1" customHeight="1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hidden="1" customHeight="1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hidden="1" customHeight="1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hidden="1" customHeight="1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hidden="1" customHeight="1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hidden="1" customHeight="1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hidden="1" customHeight="1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hidden="1" customHeight="1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hidden="1" customHeight="1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hidden="1" customHeight="1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hidden="1" customHeight="1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hidden="1" customHeight="1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hidden="1" customHeight="1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hidden="1" customHeight="1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hidden="1" customHeight="1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hidden="1" customHeight="1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hidden="1" customHeight="1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hidden="1" customHeight="1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hidden="1" customHeight="1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hidden="1" customHeight="1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hidden="1" customHeight="1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hidden="1" customHeight="1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hidden="1" customHeight="1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hidden="1" customHeight="1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hidden="1" customHeight="1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hidden="1" customHeight="1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hidden="1" customHeight="1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hidden="1" customHeight="1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hidden="1" customHeight="1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hidden="1" customHeight="1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hidden="1" customHeight="1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hidden="1" customHeight="1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hidden="1" customHeight="1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hidden="1" customHeight="1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hidden="1" customHeight="1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hidden="1" customHeight="1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hidden="1" customHeight="1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hidden="1" customHeight="1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hidden="1" customHeight="1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hidden="1" customHeight="1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hidden="1" customHeight="1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hidden="1" customHeight="1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hidden="1" customHeight="1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hidden="1" customHeight="1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hidden="1" customHeight="1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hidden="1" customHeight="1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hidden="1" customHeight="1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hidden="1" customHeight="1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hidden="1" customHeight="1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hidden="1" customHeight="1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hidden="1" customHeight="1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hidden="1" customHeight="1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hidden="1" customHeight="1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hidden="1" customHeight="1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hidden="1" customHeight="1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hidden="1" customHeight="1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hidden="1" customHeight="1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hidden="1" customHeight="1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hidden="1" customHeight="1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hidden="1" customHeight="1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hidden="1" customHeight="1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hidden="1" customHeight="1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hidden="1" customHeight="1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hidden="1" customHeight="1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hidden="1" customHeight="1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hidden="1" customHeight="1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hidden="1" customHeight="1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hidden="1" customHeight="1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hidden="1" customHeight="1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hidden="1" customHeight="1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hidden="1" customHeight="1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hidden="1" customHeight="1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hidden="1" customHeight="1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hidden="1" customHeight="1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hidden="1" customHeight="1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hidden="1" customHeight="1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hidden="1" customHeight="1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hidden="1" customHeight="1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hidden="1" customHeight="1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hidden="1" customHeight="1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hidden="1" customHeight="1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hidden="1" customHeight="1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hidden="1" customHeight="1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hidden="1" customHeight="1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hidden="1" customHeight="1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hidden="1" customHeight="1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hidden="1" customHeight="1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hidden="1" customHeight="1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hidden="1" customHeight="1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hidden="1" customHeight="1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hidden="1" customHeight="1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hidden="1" customHeight="1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hidden="1" customHeight="1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hidden="1" customHeight="1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hidden="1" customHeight="1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hidden="1" customHeight="1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hidden="1" customHeight="1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hidden="1" customHeight="1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hidden="1" customHeight="1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hidden="1" customHeight="1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hidden="1" customHeight="1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hidden="1" customHeight="1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hidden="1" customHeight="1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hidden="1" customHeight="1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hidden="1" customHeight="1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hidden="1" customHeight="1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hidden="1" customHeight="1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hidden="1" customHeight="1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hidden="1" customHeight="1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hidden="1" customHeight="1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hidden="1" customHeight="1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hidden="1" customHeight="1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hidden="1" customHeight="1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hidden="1" customHeight="1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hidden="1" customHeight="1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hidden="1" customHeight="1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hidden="1" customHeight="1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hidden="1" customHeight="1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hidden="1" customHeight="1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hidden="1" customHeight="1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hidden="1" customHeight="1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hidden="1" customHeight="1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hidden="1" customHeight="1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hidden="1" customHeight="1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hidden="1" customHeight="1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hidden="1" customHeight="1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hidden="1" customHeight="1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hidden="1" customHeight="1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hidden="1" customHeight="1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hidden="1" customHeight="1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hidden="1" customHeight="1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hidden="1" customHeight="1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hidden="1" customHeight="1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hidden="1" customHeight="1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hidden="1" customHeight="1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hidden="1" customHeight="1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hidden="1" customHeight="1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hidden="1" customHeight="1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hidden="1" customHeight="1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hidden="1" customHeight="1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hidden="1" customHeight="1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hidden="1" customHeight="1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hidden="1" customHeight="1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hidden="1" customHeight="1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hidden="1" customHeight="1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hidden="1" customHeight="1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hidden="1" customHeight="1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hidden="1" customHeight="1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hidden="1" customHeight="1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hidden="1" customHeight="1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hidden="1" customHeight="1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hidden="1" customHeight="1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hidden="1" customHeight="1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hidden="1" customHeight="1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hidden="1" customHeight="1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hidden="1" customHeight="1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hidden="1" customHeight="1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hidden="1" customHeight="1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hidden="1" customHeight="1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hidden="1" customHeight="1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hidden="1" customHeight="1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hidden="1" customHeight="1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hidden="1" customHeight="1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hidden="1" customHeight="1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hidden="1" customHeight="1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hidden="1" customHeight="1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hidden="1" customHeight="1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hidden="1" customHeight="1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hidden="1" customHeight="1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hidden="1" customHeight="1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hidden="1" customHeight="1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hidden="1" customHeight="1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hidden="1" customHeight="1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hidden="1" customHeight="1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hidden="1" customHeight="1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hidden="1" customHeight="1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hidden="1" customHeight="1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hidden="1" customHeight="1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hidden="1" customHeight="1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hidden="1" customHeight="1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hidden="1" customHeight="1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hidden="1" customHeight="1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hidden="1" customHeight="1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hidden="1" customHeight="1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hidden="1" customHeight="1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hidden="1" customHeight="1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hidden="1" customHeight="1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hidden="1" customHeight="1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hidden="1" customHeight="1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hidden="1" customHeight="1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hidden="1" customHeight="1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hidden="1" customHeight="1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hidden="1" customHeight="1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hidden="1" customHeight="1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hidden="1" customHeight="1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hidden="1" customHeight="1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hidden="1" customHeight="1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hidden="1" customHeight="1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hidden="1" customHeight="1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hidden="1" customHeight="1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hidden="1" customHeight="1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hidden="1" customHeight="1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hidden="1" customHeight="1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hidden="1" customHeight="1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hidden="1" customHeight="1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hidden="1" customHeight="1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hidden="1" customHeight="1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hidden="1" customHeight="1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hidden="1" customHeight="1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hidden="1" customHeight="1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hidden="1" customHeight="1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hidden="1" customHeight="1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hidden="1" customHeight="1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hidden="1" customHeight="1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hidden="1" customHeight="1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hidden="1" customHeight="1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hidden="1" customHeight="1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hidden="1" customHeight="1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hidden="1" customHeight="1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hidden="1" customHeight="1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hidden="1" customHeight="1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hidden="1" customHeight="1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hidden="1" customHeight="1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hidden="1" customHeight="1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hidden="1" customHeight="1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hidden="1" customHeight="1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hidden="1" customHeight="1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hidden="1" customHeight="1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hidden="1" customHeight="1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hidden="1" customHeight="1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hidden="1" customHeight="1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hidden="1" customHeight="1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hidden="1" customHeight="1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hidden="1" customHeight="1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hidden="1" customHeight="1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hidden="1" customHeight="1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hidden="1" customHeight="1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hidden="1" customHeight="1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hidden="1" customHeight="1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hidden="1" customHeight="1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hidden="1" customHeight="1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hidden="1" customHeight="1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hidden="1" customHeight="1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hidden="1" customHeight="1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hidden="1" customHeight="1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hidden="1" customHeight="1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hidden="1" customHeight="1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hidden="1" customHeight="1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hidden="1" customHeight="1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hidden="1" customHeight="1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hidden="1" customHeight="1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hidden="1" customHeight="1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hidden="1" customHeight="1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hidden="1" customHeight="1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hidden="1" customHeight="1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hidden="1" customHeight="1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hidden="1" customHeight="1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hidden="1" customHeight="1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hidden="1" customHeight="1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hidden="1" customHeight="1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hidden="1" customHeight="1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hidden="1" customHeight="1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hidden="1" customHeight="1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hidden="1" customHeight="1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hidden="1" customHeight="1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hidden="1" customHeight="1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hidden="1" customHeight="1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hidden="1" customHeight="1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hidden="1" customHeight="1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hidden="1" customHeight="1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hidden="1" customHeight="1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hidden="1" customHeight="1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hidden="1" customHeight="1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hidden="1" customHeight="1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hidden="1" customHeight="1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hidden="1" customHeight="1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hidden="1" customHeight="1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hidden="1" customHeight="1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hidden="1" customHeight="1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hidden="1" customHeight="1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hidden="1" customHeight="1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hidden="1" customHeight="1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hidden="1" customHeight="1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hidden="1" customHeight="1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hidden="1" customHeight="1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hidden="1" customHeight="1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hidden="1" customHeight="1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hidden="1" customHeight="1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hidden="1" customHeight="1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hidden="1" customHeight="1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hidden="1" customHeight="1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hidden="1" customHeight="1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hidden="1" customHeight="1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hidden="1" customHeight="1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hidden="1" customHeight="1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hidden="1" customHeight="1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hidden="1" customHeight="1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hidden="1" customHeight="1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hidden="1" customHeight="1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hidden="1" customHeight="1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hidden="1" customHeight="1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hidden="1" customHeight="1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hidden="1" customHeight="1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hidden="1" customHeight="1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hidden="1" customHeight="1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hidden="1" customHeight="1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hidden="1" customHeight="1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hidden="1" customHeight="1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hidden="1" customHeight="1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hidden="1" customHeight="1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hidden="1" customHeight="1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hidden="1" customHeight="1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hidden="1" customHeight="1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hidden="1" customHeight="1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hidden="1" customHeight="1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hidden="1" customHeight="1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hidden="1" customHeight="1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hidden="1" customHeight="1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hidden="1" customHeight="1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hidden="1" customHeight="1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hidden="1" customHeight="1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hidden="1" customHeight="1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hidden="1" customHeight="1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hidden="1" customHeight="1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hidden="1" customHeight="1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hidden="1" customHeight="1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hidden="1" customHeight="1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hidden="1" customHeight="1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hidden="1" customHeight="1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hidden="1" customHeight="1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hidden="1" customHeight="1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hidden="1" customHeight="1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hidden="1" customHeight="1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hidden="1" customHeight="1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hidden="1" customHeight="1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hidden="1" customHeight="1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hidden="1" customHeight="1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hidden="1" customHeight="1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hidden="1" customHeight="1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hidden="1" customHeight="1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hidden="1" customHeight="1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hidden="1" customHeight="1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hidden="1" customHeight="1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hidden="1" customHeight="1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hidden="1" customHeight="1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hidden="1" customHeight="1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hidden="1" customHeight="1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hidden="1" customHeight="1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hidden="1" customHeight="1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hidden="1" customHeight="1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hidden="1" customHeight="1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hidden="1" customHeight="1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hidden="1" customHeight="1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hidden="1" customHeight="1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hidden="1" customHeight="1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hidden="1" customHeight="1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hidden="1" customHeight="1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hidden="1" customHeight="1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hidden="1" customHeight="1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hidden="1" customHeight="1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hidden="1" customHeight="1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hidden="1" customHeight="1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hidden="1" customHeight="1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hidden="1" customHeight="1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hidden="1" customHeight="1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hidden="1" customHeight="1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hidden="1" customHeight="1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hidden="1" customHeight="1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hidden="1" customHeight="1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hidden="1" customHeight="1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hidden="1" customHeight="1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hidden="1" customHeight="1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hidden="1" customHeight="1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hidden="1" customHeight="1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hidden="1" customHeight="1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hidden="1" customHeight="1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hidden="1" customHeight="1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hidden="1" customHeight="1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hidden="1" customHeight="1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hidden="1" customHeight="1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hidden="1" customHeight="1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hidden="1" customHeight="1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hidden="1" customHeight="1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hidden="1" customHeight="1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hidden="1" customHeight="1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hidden="1" customHeight="1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hidden="1" customHeight="1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hidden="1" customHeight="1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hidden="1" customHeight="1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hidden="1" customHeight="1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hidden="1" customHeight="1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hidden="1" customHeight="1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hidden="1" customHeight="1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hidden="1" customHeight="1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hidden="1" customHeight="1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hidden="1" customHeight="1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hidden="1" customHeight="1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hidden="1" customHeight="1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hidden="1" customHeight="1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hidden="1" customHeight="1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hidden="1" customHeight="1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hidden="1" customHeight="1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hidden="1" customHeight="1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hidden="1" customHeight="1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hidden="1" customHeight="1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hidden="1" customHeight="1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hidden="1" customHeight="1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hidden="1" customHeight="1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hidden="1" customHeight="1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hidden="1" customHeight="1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hidden="1" customHeight="1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hidden="1" customHeight="1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hidden="1" customHeight="1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hidden="1" customHeight="1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hidden="1" customHeight="1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hidden="1" customHeight="1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hidden="1" customHeight="1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hidden="1" customHeight="1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hidden="1" customHeight="1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hidden="1" customHeight="1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hidden="1" customHeight="1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hidden="1" customHeight="1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hidden="1" customHeight="1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hidden="1" customHeight="1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hidden="1" customHeight="1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hidden="1" customHeight="1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hidden="1" customHeight="1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hidden="1" customHeight="1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hidden="1" customHeight="1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hidden="1" customHeight="1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hidden="1" customHeight="1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hidden="1" customHeight="1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hidden="1" customHeight="1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hidden="1" customHeight="1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hidden="1" customHeight="1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hidden="1" customHeight="1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hidden="1" customHeight="1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hidden="1" customHeight="1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hidden="1" customHeight="1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hidden="1" customHeight="1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hidden="1" customHeight="1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hidden="1" customHeight="1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hidden="1" customHeight="1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hidden="1" customHeight="1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hidden="1" customHeight="1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hidden="1" customHeight="1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hidden="1" customHeight="1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hidden="1" customHeight="1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hidden="1" customHeight="1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hidden="1" customHeight="1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hidden="1" customHeight="1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hidden="1" customHeight="1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hidden="1" customHeight="1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hidden="1" customHeight="1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hidden="1" customHeight="1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hidden="1" customHeight="1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hidden="1" customHeight="1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hidden="1" customHeight="1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hidden="1" customHeight="1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hidden="1" customHeight="1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hidden="1" customHeight="1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hidden="1" customHeight="1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hidden="1" customHeight="1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hidden="1" customHeight="1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hidden="1" customHeight="1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hidden="1" customHeight="1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hidden="1" customHeight="1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hidden="1" customHeight="1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hidden="1" customHeight="1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hidden="1" customHeight="1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hidden="1" customHeight="1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hidden="1" customHeight="1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hidden="1" customHeight="1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hidden="1" customHeight="1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hidden="1" customHeight="1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hidden="1" customHeight="1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hidden="1" customHeight="1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hidden="1" customHeight="1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hidden="1" customHeight="1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hidden="1" customHeight="1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hidden="1" customHeight="1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hidden="1" customHeight="1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hidden="1" customHeight="1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hidden="1" customHeight="1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hidden="1" customHeight="1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hidden="1" customHeight="1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hidden="1" customHeight="1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hidden="1" customHeight="1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hidden="1" customHeight="1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hidden="1" customHeight="1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hidden="1" customHeight="1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hidden="1" customHeight="1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hidden="1" customHeight="1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hidden="1" customHeight="1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hidden="1" customHeight="1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hidden="1" customHeight="1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hidden="1" customHeight="1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hidden="1" customHeight="1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hidden="1" customHeight="1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hidden="1" customHeight="1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hidden="1" customHeight="1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hidden="1" customHeight="1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hidden="1" customHeight="1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hidden="1" customHeight="1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hidden="1" customHeight="1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hidden="1" customHeight="1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hidden="1" customHeight="1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hidden="1" customHeight="1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hidden="1" customHeight="1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hidden="1" customHeight="1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hidden="1" customHeight="1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hidden="1" customHeight="1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hidden="1" customHeight="1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hidden="1" customHeight="1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hidden="1" customHeight="1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hidden="1" customHeight="1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hidden="1" customHeight="1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hidden="1" customHeight="1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hidden="1" customHeight="1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hidden="1" customHeight="1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hidden="1" customHeight="1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hidden="1" customHeight="1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hidden="1" customHeight="1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hidden="1" customHeight="1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hidden="1" customHeight="1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hidden="1" customHeight="1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hidden="1" customHeight="1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hidden="1" customHeight="1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hidden="1" customHeight="1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hidden="1" customHeight="1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hidden="1" customHeight="1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hidden="1" customHeight="1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hidden="1" customHeight="1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hidden="1" customHeight="1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hidden="1" customHeight="1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hidden="1" customHeight="1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hidden="1" customHeight="1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hidden="1" customHeight="1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hidden="1" customHeight="1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hidden="1" customHeight="1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hidden="1" customHeight="1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hidden="1" customHeight="1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hidden="1" customHeight="1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hidden="1" customHeight="1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hidden="1" customHeight="1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hidden="1" customHeight="1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hidden="1" customHeight="1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hidden="1" customHeight="1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hidden="1" customHeight="1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hidden="1" customHeight="1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hidden="1" customHeight="1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hidden="1" customHeight="1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hidden="1" customHeight="1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hidden="1" customHeight="1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hidden="1" customHeight="1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hidden="1" customHeight="1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hidden="1" customHeight="1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hidden="1" customHeight="1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hidden="1" customHeight="1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hidden="1" customHeight="1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hidden="1" customHeight="1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hidden="1" customHeight="1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hidden="1" customHeight="1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hidden="1" customHeight="1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hidden="1" customHeight="1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hidden="1" customHeight="1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hidden="1" customHeight="1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hidden="1" customHeight="1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hidden="1" customHeight="1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hidden="1" customHeight="1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hidden="1" customHeight="1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hidden="1" customHeight="1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hidden="1" customHeight="1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hidden="1" customHeight="1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hidden="1" customHeight="1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hidden="1" customHeight="1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hidden="1" customHeight="1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hidden="1" customHeight="1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hidden="1" customHeight="1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hidden="1" customHeight="1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hidden="1" customHeight="1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hidden="1" customHeight="1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hidden="1" customHeight="1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hidden="1" customHeight="1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hidden="1" customHeight="1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hidden="1" customHeight="1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hidden="1" customHeight="1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hidden="1" customHeight="1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hidden="1" customHeight="1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hidden="1" customHeight="1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hidden="1" customHeight="1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hidden="1" customHeight="1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hidden="1" customHeight="1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hidden="1" customHeight="1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hidden="1" customHeight="1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hidden="1" customHeight="1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hidden="1" customHeight="1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hidden="1" customHeight="1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hidden="1" customHeight="1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hidden="1" customHeight="1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hidden="1" customHeight="1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hidden="1" customHeight="1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hidden="1" customHeight="1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hidden="1" customHeight="1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hidden="1" customHeight="1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hidden="1" customHeight="1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hidden="1" customHeight="1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hidden="1" customHeight="1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hidden="1" customHeight="1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hidden="1" customHeight="1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hidden="1" customHeight="1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hidden="1" customHeight="1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hidden="1" customHeight="1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hidden="1" customHeight="1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hidden="1" customHeight="1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hidden="1" customHeight="1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hidden="1" customHeight="1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hidden="1" customHeight="1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hidden="1" customHeight="1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hidden="1" customHeight="1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hidden="1" customHeight="1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hidden="1" customHeight="1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hidden="1" customHeight="1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hidden="1" customHeight="1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hidden="1" customHeight="1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hidden="1" customHeight="1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hidden="1" customHeight="1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hidden="1" customHeight="1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hidden="1" customHeight="1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hidden="1" customHeight="1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hidden="1" customHeight="1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hidden="1" customHeight="1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hidden="1" customHeight="1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hidden="1" customHeight="1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hidden="1" customHeight="1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hidden="1" customHeight="1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hidden="1" customHeight="1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hidden="1" customHeight="1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hidden="1" customHeight="1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hidden="1" customHeight="1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hidden="1" customHeight="1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hidden="1" customHeight="1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hidden="1" customHeight="1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hidden="1" customHeight="1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hidden="1" customHeight="1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hidden="1" customHeight="1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hidden="1" customHeight="1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hidden="1" customHeight="1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hidden="1" customHeight="1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hidden="1" customHeight="1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hidden="1" customHeight="1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hidden="1" customHeight="1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hidden="1" customHeight="1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hidden="1" customHeight="1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hidden="1" customHeight="1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hidden="1" customHeight="1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hidden="1" customHeight="1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hidden="1" customHeight="1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hidden="1" customHeight="1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hidden="1" customHeight="1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hidden="1" customHeight="1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hidden="1" customHeight="1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hidden="1" customHeight="1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hidden="1" customHeight="1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hidden="1" customHeight="1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hidden="1" customHeight="1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hidden="1" customHeight="1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hidden="1" customHeight="1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hidden="1" customHeight="1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hidden="1" customHeight="1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hidden="1" customHeight="1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hidden="1" customHeight="1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hidden="1" customHeight="1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hidden="1" customHeight="1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hidden="1" customHeight="1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hidden="1" customHeight="1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hidden="1" customHeight="1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hidden="1" customHeight="1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hidden="1" customHeight="1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hidden="1" customHeight="1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hidden="1" customHeight="1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hidden="1" customHeight="1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hidden="1" customHeight="1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hidden="1" customHeight="1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hidden="1" customHeight="1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hidden="1" customHeight="1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hidden="1" customHeight="1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hidden="1" customHeight="1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hidden="1" customHeight="1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hidden="1" customHeight="1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hidden="1" customHeight="1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hidden="1" customHeight="1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hidden="1" customHeight="1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hidden="1" customHeight="1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hidden="1" customHeight="1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hidden="1" customHeight="1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hidden="1" customHeight="1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hidden="1" customHeight="1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hidden="1" customHeight="1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hidden="1" customHeight="1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hidden="1" customHeight="1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hidden="1" customHeight="1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hidden="1" customHeight="1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hidden="1" customHeight="1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hidden="1" customHeight="1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hidden="1" customHeight="1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hidden="1" customHeight="1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hidden="1" customHeight="1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hidden="1" customHeight="1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hidden="1" customHeight="1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hidden="1" customHeight="1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hidden="1" customHeight="1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hidden="1" customHeight="1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hidden="1" customHeight="1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hidden="1" customHeight="1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hidden="1" customHeight="1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hidden="1" customHeight="1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hidden="1" customHeight="1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hidden="1" customHeight="1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hidden="1" customHeight="1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hidden="1" customHeight="1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hidden="1" customHeight="1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hidden="1" customHeight="1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hidden="1" customHeight="1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hidden="1" customHeight="1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hidden="1" customHeight="1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hidden="1" customHeight="1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hidden="1" customHeight="1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hidden="1" customHeight="1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hidden="1" customHeight="1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hidden="1" customHeight="1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hidden="1" customHeight="1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hidden="1" customHeight="1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hidden="1" customHeight="1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hidden="1" customHeight="1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hidden="1" customHeight="1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hidden="1" customHeight="1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hidden="1" customHeight="1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hidden="1" customHeight="1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hidden="1" customHeight="1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hidden="1" customHeight="1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hidden="1" customHeight="1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hidden="1" customHeight="1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hidden="1" customHeight="1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hidden="1" customHeight="1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hidden="1" customHeight="1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hidden="1" customHeight="1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hidden="1" customHeight="1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hidden="1" customHeight="1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hidden="1" customHeight="1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hidden="1" customHeight="1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hidden="1" customHeight="1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hidden="1" customHeight="1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hidden="1" customHeight="1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hidden="1" customHeight="1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hidden="1" customHeight="1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hidden="1" customHeight="1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hidden="1" customHeight="1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hidden="1" customHeight="1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hidden="1" customHeight="1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hidden="1" customHeight="1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hidden="1" customHeight="1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hidden="1" customHeight="1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hidden="1" customHeight="1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hidden="1" customHeight="1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hidden="1" customHeight="1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hidden="1" customHeight="1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hidden="1" customHeight="1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hidden="1" customHeight="1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hidden="1" customHeight="1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hidden="1" customHeight="1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hidden="1" customHeight="1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hidden="1" customHeight="1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hidden="1" customHeight="1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hidden="1" customHeight="1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hidden="1" customHeight="1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hidden="1" customHeight="1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hidden="1" customHeight="1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hidden="1" customHeight="1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hidden="1" customHeight="1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hidden="1" customHeight="1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hidden="1" customHeight="1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hidden="1" customHeight="1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hidden="1" customHeight="1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hidden="1" customHeight="1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hidden="1" customHeight="1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hidden="1" customHeight="1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hidden="1" customHeight="1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hidden="1" customHeight="1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hidden="1" customHeight="1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hidden="1" customHeight="1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hidden="1" customHeight="1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hidden="1" customHeight="1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hidden="1" customHeight="1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hidden="1" customHeight="1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hidden="1" customHeight="1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hidden="1" customHeight="1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hidden="1" customHeight="1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hidden="1" customHeight="1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hidden="1" customHeight="1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hidden="1" customHeight="1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hidden="1" customHeight="1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hidden="1" customHeight="1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hidden="1" customHeight="1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hidden="1" customHeight="1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hidden="1" customHeight="1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hidden="1" customHeight="1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hidden="1" customHeight="1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hidden="1" customHeight="1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hidden="1" customHeight="1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hidden="1" customHeight="1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hidden="1" customHeight="1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hidden="1" customHeight="1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hidden="1" customHeight="1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hidden="1" customHeight="1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hidden="1" customHeight="1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hidden="1" customHeight="1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hidden="1" customHeight="1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hidden="1" customHeight="1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hidden="1" customHeight="1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hidden="1" customHeight="1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hidden="1" customHeight="1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hidden="1" customHeight="1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hidden="1" customHeight="1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hidden="1" customHeight="1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hidden="1" customHeight="1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hidden="1" customHeight="1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hidden="1" customHeight="1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hidden="1" customHeight="1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hidden="1" customHeight="1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hidden="1" customHeight="1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hidden="1" customHeight="1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hidden="1" customHeight="1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hidden="1" customHeight="1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hidden="1" customHeight="1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hidden="1" customHeight="1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hidden="1" customHeight="1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hidden="1" customHeight="1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hidden="1" customHeight="1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hidden="1" customHeight="1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hidden="1" customHeight="1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hidden="1" customHeight="1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hidden="1" customHeight="1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hidden="1" customHeight="1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hidden="1" customHeight="1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hidden="1" customHeight="1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hidden="1" customHeight="1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hidden="1" customHeight="1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hidden="1" customHeight="1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hidden="1" customHeight="1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hidden="1" customHeight="1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hidden="1" customHeight="1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hidden="1" customHeight="1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hidden="1" customHeight="1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hidden="1" customHeight="1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hidden="1" customHeight="1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hidden="1" customHeight="1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hidden="1" customHeight="1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hidden="1" customHeight="1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hidden="1" customHeight="1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hidden="1" customHeight="1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hidden="1" customHeight="1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hidden="1" customHeight="1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hidden="1" customHeight="1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hidden="1" customHeight="1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hidden="1" customHeight="1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hidden="1" customHeight="1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hidden="1" customHeight="1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hidden="1" customHeight="1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hidden="1" customHeight="1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hidden="1" customHeight="1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hidden="1" customHeight="1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hidden="1" customHeight="1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hidden="1" customHeight="1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hidden="1" customHeight="1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hidden="1" customHeight="1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hidden="1" customHeight="1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hidden="1" customHeight="1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hidden="1" customHeight="1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hidden="1" customHeight="1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hidden="1" customHeight="1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hidden="1" customHeight="1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hidden="1" customHeight="1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hidden="1" customHeight="1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hidden="1" customHeight="1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hidden="1" customHeight="1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hidden="1" customHeight="1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hidden="1" customHeight="1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hidden="1" customHeight="1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hidden="1" customHeight="1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hidden="1" customHeight="1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hidden="1" customHeight="1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hidden="1" customHeight="1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hidden="1" customHeight="1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hidden="1" customHeight="1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hidden="1" customHeight="1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hidden="1" customHeight="1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hidden="1" customHeight="1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hidden="1" customHeight="1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hidden="1" customHeight="1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hidden="1" customHeight="1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hidden="1" customHeight="1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hidden="1" customHeight="1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hidden="1" customHeight="1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hidden="1" customHeight="1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hidden="1" customHeight="1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hidden="1" customHeight="1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hidden="1" customHeight="1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hidden="1" customHeight="1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hidden="1" customHeight="1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hidden="1" customHeight="1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hidden="1" customHeight="1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hidden="1" customHeight="1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hidden="1" customHeight="1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hidden="1" customHeight="1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hidden="1" customHeight="1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hidden="1" customHeight="1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hidden="1" customHeight="1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hidden="1" customHeight="1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hidden="1" customHeight="1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hidden="1" customHeight="1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hidden="1" customHeight="1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hidden="1" customHeight="1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hidden="1" customHeight="1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hidden="1" customHeight="1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hidden="1" customHeight="1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hidden="1" customHeight="1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hidden="1" customHeight="1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hidden="1" customHeight="1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hidden="1" customHeight="1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hidden="1" customHeight="1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hidden="1" customHeight="1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hidden="1" customHeight="1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hidden="1" customHeight="1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hidden="1" customHeight="1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hidden="1" customHeight="1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hidden="1" customHeight="1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hidden="1" customHeight="1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hidden="1" customHeight="1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hidden="1" customHeight="1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hidden="1" customHeight="1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hidden="1" customHeight="1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hidden="1" customHeight="1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hidden="1" customHeight="1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hidden="1" customHeight="1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hidden="1" customHeight="1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hidden="1" customHeight="1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hidden="1" customHeight="1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hidden="1" customHeight="1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hidden="1" customHeight="1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hidden="1" customHeight="1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hidden="1" customHeight="1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hidden="1" customHeight="1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hidden="1" customHeight="1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hidden="1" customHeight="1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hidden="1" customHeight="1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hidden="1" customHeight="1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hidden="1" customHeight="1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hidden="1" customHeight="1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hidden="1" customHeight="1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hidden="1" customHeight="1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hidden="1" customHeight="1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hidden="1" customHeight="1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hidden="1" customHeight="1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hidden="1" customHeight="1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hidden="1" customHeight="1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hidden="1" customHeight="1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hidden="1" customHeight="1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hidden="1" customHeight="1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hidden="1" customHeight="1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hidden="1" customHeight="1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hidden="1" customHeight="1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hidden="1" customHeight="1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hidden="1" customHeight="1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hidden="1" customHeight="1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hidden="1" customHeight="1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hidden="1" customHeight="1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hidden="1" customHeight="1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hidden="1" customHeight="1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hidden="1" customHeight="1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hidden="1" customHeight="1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hidden="1" customHeight="1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hidden="1" customHeight="1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hidden="1" customHeight="1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hidden="1" customHeight="1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hidden="1" customHeight="1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hidden="1" customHeight="1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hidden="1" customHeight="1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hidden="1" customHeight="1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hidden="1" customHeight="1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hidden="1" customHeight="1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hidden="1" customHeight="1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hidden="1" customHeight="1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hidden="1" customHeight="1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hidden="1" customHeight="1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hidden="1" customHeight="1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hidden="1" customHeight="1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hidden="1" customHeight="1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hidden="1" customHeight="1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hidden="1" customHeight="1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hidden="1" customHeight="1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hidden="1" customHeight="1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hidden="1" customHeight="1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hidden="1" customHeight="1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hidden="1" customHeight="1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hidden="1" customHeight="1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hidden="1" customHeight="1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hidden="1" customHeight="1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hidden="1" customHeight="1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hidden="1" customHeight="1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hidden="1" customHeight="1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hidden="1" customHeight="1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hidden="1" customHeight="1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hidden="1" customHeight="1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hidden="1" customHeight="1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hidden="1" customHeight="1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hidden="1" customHeight="1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hidden="1" customHeight="1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hidden="1" customHeight="1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hidden="1" customHeight="1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hidden="1" customHeight="1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hidden="1" customHeight="1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hidden="1" customHeight="1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hidden="1" customHeight="1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hidden="1" customHeight="1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hidden="1" customHeight="1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hidden="1" customHeight="1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hidden="1" customHeight="1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hidden="1" customHeight="1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hidden="1" customHeight="1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hidden="1" customHeight="1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hidden="1" customHeight="1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hidden="1" customHeight="1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hidden="1" customHeight="1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hidden="1" customHeight="1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hidden="1" customHeight="1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hidden="1" customHeight="1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hidden="1" customHeight="1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hidden="1" customHeight="1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hidden="1" customHeight="1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hidden="1" customHeight="1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hidden="1" customHeight="1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hidden="1" customHeight="1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hidden="1" customHeight="1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hidden="1" customHeight="1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hidden="1" customHeight="1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hidden="1" customHeight="1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hidden="1" customHeight="1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hidden="1" customHeight="1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hidden="1" customHeight="1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hidden="1" customHeight="1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hidden="1" customHeight="1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hidden="1" customHeight="1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hidden="1" customHeight="1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hidden="1" customHeight="1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hidden="1" customHeight="1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hidden="1" customHeight="1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hidden="1" customHeight="1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hidden="1" customHeight="1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hidden="1" customHeight="1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hidden="1" customHeight="1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hidden="1" customHeight="1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hidden="1" customHeight="1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hidden="1" customHeight="1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hidden="1" customHeight="1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hidden="1" customHeight="1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hidden="1" customHeight="1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hidden="1" customHeight="1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hidden="1" customHeight="1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hidden="1" customHeight="1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hidden="1" customHeight="1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hidden="1" customHeight="1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hidden="1" customHeight="1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hidden="1" customHeight="1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hidden="1" customHeight="1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hidden="1" customHeight="1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hidden="1" customHeight="1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hidden="1" customHeight="1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hidden="1" customHeight="1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hidden="1" customHeight="1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hidden="1" customHeight="1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hidden="1" customHeight="1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hidden="1" customHeight="1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hidden="1" customHeight="1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hidden="1" customHeight="1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hidden="1" customHeight="1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hidden="1" customHeight="1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hidden="1" customHeight="1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hidden="1" customHeight="1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hidden="1" customHeight="1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hidden="1" customHeight="1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hidden="1" customHeight="1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hidden="1" customHeight="1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hidden="1" customHeight="1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hidden="1" customHeight="1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hidden="1" customHeight="1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hidden="1" customHeight="1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hidden="1" customHeight="1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hidden="1" customHeight="1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hidden="1" customHeight="1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hidden="1" customHeight="1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hidden="1" customHeight="1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hidden="1" customHeight="1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hidden="1" customHeight="1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hidden="1" customHeight="1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hidden="1" customHeight="1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hidden="1" customHeight="1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hidden="1" customHeight="1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hidden="1" customHeight="1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hidden="1" customHeight="1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hidden="1" customHeight="1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hidden="1" customHeight="1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hidden="1" customHeight="1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hidden="1" customHeight="1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hidden="1" customHeight="1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hidden="1" customHeight="1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hidden="1" customHeight="1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hidden="1" customHeight="1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hidden="1" customHeight="1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hidden="1" customHeight="1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hidden="1" customHeight="1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hidden="1" customHeight="1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hidden="1" customHeight="1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hidden="1" customHeight="1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hidden="1" customHeight="1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hidden="1" customHeight="1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hidden="1" customHeight="1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hidden="1" customHeight="1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hidden="1" customHeight="1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hidden="1" customHeight="1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hidden="1" customHeight="1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hidden="1" customHeight="1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hidden="1" customHeight="1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hidden="1" customHeight="1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hidden="1" customHeight="1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hidden="1" customHeight="1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hidden="1" customHeight="1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hidden="1" customHeight="1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hidden="1" customHeight="1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hidden="1" customHeight="1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hidden="1" customHeight="1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hidden="1" customHeight="1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hidden="1" customHeight="1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hidden="1" customHeight="1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hidden="1" customHeight="1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hidden="1" customHeight="1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hidden="1" customHeight="1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hidden="1" customHeight="1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hidden="1" customHeight="1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hidden="1" customHeight="1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hidden="1" customHeight="1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hidden="1" customHeight="1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hidden="1" customHeight="1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hidden="1" customHeight="1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hidden="1" customHeight="1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hidden="1" customHeight="1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hidden="1" customHeight="1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hidden="1" customHeight="1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hidden="1" customHeight="1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hidden="1" customHeight="1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hidden="1" customHeight="1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hidden="1" customHeight="1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hidden="1" customHeight="1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hidden="1" customHeight="1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hidden="1" customHeight="1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hidden="1" customHeight="1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hidden="1" customHeight="1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hidden="1" customHeight="1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hidden="1" customHeight="1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hidden="1" customHeight="1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hidden="1" customHeight="1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hidden="1" customHeight="1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hidden="1" customHeight="1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hidden="1" customHeight="1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hidden="1" customHeight="1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hidden="1" customHeight="1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hidden="1" customHeight="1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hidden="1" customHeight="1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hidden="1" customHeight="1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hidden="1" customHeight="1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hidden="1" customHeight="1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hidden="1" customHeight="1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hidden="1" customHeight="1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hidden="1" customHeight="1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hidden="1" customHeight="1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hidden="1" customHeight="1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hidden="1" customHeight="1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hidden="1" customHeight="1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hidden="1" customHeight="1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hidden="1" customHeight="1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hidden="1" customHeight="1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hidden="1" customHeight="1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hidden="1" customHeight="1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hidden="1" customHeight="1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hidden="1" customHeight="1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hidden="1" customHeight="1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hidden="1" customHeight="1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hidden="1" customHeight="1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hidden="1" customHeight="1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hidden="1" customHeight="1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hidden="1" customHeight="1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hidden="1" customHeight="1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hidden="1" customHeight="1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hidden="1" customHeight="1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hidden="1" customHeight="1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hidden="1" customHeight="1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hidden="1" customHeight="1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hidden="1" customHeight="1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hidden="1" customHeight="1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hidden="1" customHeight="1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hidden="1" customHeight="1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hidden="1" customHeight="1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hidden="1" customHeight="1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hidden="1" customHeight="1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hidden="1" customHeight="1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hidden="1" customHeight="1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hidden="1" customHeight="1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hidden="1" customHeight="1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hidden="1" customHeight="1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hidden="1" customHeight="1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hidden="1" customHeight="1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hidden="1" customHeight="1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hidden="1" customHeight="1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hidden="1" customHeight="1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hidden="1" customHeight="1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hidden="1" customHeight="1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hidden="1" customHeight="1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hidden="1" customHeight="1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hidden="1" customHeight="1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hidden="1" customHeight="1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hidden="1" customHeight="1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hidden="1" customHeight="1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hidden="1" customHeight="1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hidden="1" customHeight="1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hidden="1" customHeight="1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hidden="1" customHeight="1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hidden="1" customHeight="1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hidden="1" customHeight="1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hidden="1" customHeight="1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hidden="1" customHeight="1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hidden="1" customHeight="1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hidden="1" customHeight="1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hidden="1" customHeight="1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hidden="1" customHeight="1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hidden="1" customHeight="1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hidden="1" customHeight="1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hidden="1" customHeight="1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hidden="1" customHeight="1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hidden="1" customHeight="1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hidden="1" customHeight="1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hidden="1" customHeight="1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hidden="1" customHeight="1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hidden="1" customHeight="1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hidden="1" customHeight="1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hidden="1" customHeight="1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hidden="1" customHeight="1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hidden="1" customHeight="1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hidden="1" customHeight="1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hidden="1" customHeight="1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hidden="1" customHeight="1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hidden="1" customHeight="1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hidden="1" customHeight="1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hidden="1" customHeight="1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hidden="1" customHeight="1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hidden="1" customHeight="1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hidden="1" customHeight="1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hidden="1" customHeight="1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hidden="1" customHeight="1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hidden="1" customHeight="1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hidden="1" customHeight="1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hidden="1" customHeight="1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hidden="1" customHeight="1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hidden="1" customHeight="1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hidden="1" customHeight="1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hidden="1" customHeight="1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hidden="1" customHeight="1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hidden="1" customHeight="1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hidden="1" customHeight="1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hidden="1" customHeight="1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hidden="1" customHeight="1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hidden="1" customHeight="1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hidden="1" customHeight="1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hidden="1" customHeight="1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hidden="1" customHeight="1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hidden="1" customHeight="1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hidden="1" customHeight="1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hidden="1" customHeight="1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hidden="1" customHeight="1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hidden="1" customHeight="1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hidden="1" customHeight="1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hidden="1" customHeight="1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hidden="1" customHeight="1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hidden="1" customHeight="1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hidden="1" customHeight="1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hidden="1" customHeight="1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hidden="1" customHeight="1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hidden="1" customHeight="1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hidden="1" customHeight="1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hidden="1" customHeight="1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hidden="1" customHeight="1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hidden="1" customHeight="1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hidden="1" customHeight="1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hidden="1" customHeight="1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hidden="1" customHeight="1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hidden="1" customHeight="1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hidden="1" customHeight="1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hidden="1" customHeight="1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hidden="1" customHeight="1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hidden="1" customHeight="1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hidden="1" customHeight="1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hidden="1" customHeight="1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hidden="1" customHeight="1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hidden="1" customHeight="1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hidden="1" customHeight="1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hidden="1" customHeight="1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hidden="1" customHeight="1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hidden="1" customHeight="1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hidden="1" customHeight="1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hidden="1" customHeight="1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hidden="1" customHeight="1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hidden="1" customHeight="1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hidden="1" customHeight="1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hidden="1" customHeight="1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hidden="1" customHeight="1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hidden="1" customHeight="1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hidden="1" customHeight="1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hidden="1" customHeight="1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hidden="1" customHeight="1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hidden="1" customHeight="1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hidden="1" customHeight="1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hidden="1" customHeight="1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hidden="1" customHeight="1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hidden="1" customHeight="1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hidden="1" customHeight="1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hidden="1" customHeight="1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hidden="1" customHeight="1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hidden="1" customHeight="1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hidden="1" customHeight="1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hidden="1" customHeight="1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hidden="1" customHeight="1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hidden="1" customHeight="1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hidden="1" customHeight="1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hidden="1" customHeight="1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hidden="1" customHeight="1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hidden="1" customHeight="1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hidden="1" customHeight="1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hidden="1" customHeight="1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hidden="1" customHeight="1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hidden="1" customHeight="1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hidden="1" customHeight="1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hidden="1" customHeight="1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hidden="1" customHeight="1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hidden="1" customHeight="1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hidden="1" customHeight="1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hidden="1" customHeight="1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hidden="1" customHeight="1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hidden="1" customHeight="1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hidden="1" customHeight="1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hidden="1" customHeight="1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hidden="1" customHeight="1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hidden="1" customHeight="1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hidden="1" customHeight="1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hidden="1" customHeight="1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hidden="1" customHeight="1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hidden="1" customHeight="1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hidden="1" customHeight="1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hidden="1" customHeight="1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hidden="1" customHeight="1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hidden="1" customHeight="1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hidden="1" customHeight="1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hidden="1" customHeight="1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hidden="1" customHeight="1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hidden="1" customHeight="1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hidden="1" customHeight="1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hidden="1" customHeight="1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hidden="1" customHeight="1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hidden="1" customHeight="1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hidden="1" customHeight="1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hidden="1" customHeight="1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hidden="1" customHeight="1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hidden="1" customHeight="1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hidden="1" customHeight="1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hidden="1" customHeight="1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hidden="1" customHeight="1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hidden="1" customHeight="1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hidden="1" customHeight="1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hidden="1" customHeight="1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hidden="1" customHeight="1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hidden="1" customHeight="1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hidden="1" customHeight="1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hidden="1" customHeight="1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hidden="1" customHeight="1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hidden="1" customHeight="1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hidden="1" customHeight="1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hidden="1" customHeight="1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hidden="1" customHeight="1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hidden="1" customHeight="1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hidden="1" customHeight="1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hidden="1" customHeight="1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hidden="1" customHeight="1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hidden="1" customHeight="1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hidden="1" customHeight="1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hidden="1" customHeight="1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hidden="1" customHeight="1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hidden="1" customHeight="1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hidden="1" customHeight="1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hidden="1" customHeight="1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hidden="1" customHeight="1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hidden="1" customHeight="1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hidden="1" customHeight="1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hidden="1" customHeight="1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hidden="1" customHeight="1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hidden="1" customHeight="1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hidden="1" customHeight="1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hidden="1" customHeight="1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hidden="1" customHeight="1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hidden="1" customHeight="1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hidden="1" customHeight="1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hidden="1" customHeight="1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hidden="1" customHeight="1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hidden="1" customHeight="1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hidden="1" customHeight="1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hidden="1" customHeight="1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hidden="1" customHeight="1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hidden="1" customHeight="1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hidden="1" customHeight="1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hidden="1" customHeight="1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hidden="1" customHeight="1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hidden="1" customHeight="1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hidden="1" customHeight="1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hidden="1" customHeight="1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hidden="1" customHeight="1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hidden="1" customHeight="1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hidden="1" customHeight="1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hidden="1" customHeight="1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hidden="1" customHeight="1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hidden="1" customHeight="1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hidden="1" customHeight="1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hidden="1" customHeight="1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hidden="1" customHeight="1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hidden="1" customHeight="1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hidden="1" customHeight="1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hidden="1" customHeight="1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hidden="1" customHeight="1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hidden="1" customHeight="1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hidden="1" customHeight="1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hidden="1" customHeight="1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hidden="1" customHeight="1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hidden="1" customHeight="1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hidden="1" customHeight="1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hidden="1" customHeight="1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hidden="1" customHeight="1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hidden="1" customHeight="1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hidden="1" customHeight="1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hidden="1" customHeight="1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hidden="1" customHeight="1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hidden="1" customHeight="1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hidden="1" customHeight="1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hidden="1" customHeight="1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hidden="1" customHeight="1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hidden="1" customHeight="1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hidden="1" customHeight="1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hidden="1" customHeight="1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hidden="1" customHeight="1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hidden="1" customHeight="1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hidden="1" customHeight="1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hidden="1" customHeight="1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hidden="1" customHeight="1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hidden="1" customHeight="1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hidden="1" customHeight="1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hidden="1" customHeight="1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hidden="1" customHeight="1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hidden="1" customHeight="1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hidden="1" customHeight="1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hidden="1" customHeight="1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hidden="1" customHeight="1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hidden="1" customHeight="1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hidden="1" customHeight="1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hidden="1" customHeight="1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hidden="1" customHeight="1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hidden="1" customHeight="1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hidden="1" customHeight="1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hidden="1" customHeight="1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hidden="1" customHeight="1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hidden="1" customHeight="1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hidden="1" customHeight="1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hidden="1" customHeight="1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hidden="1" customHeight="1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hidden="1" customHeight="1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hidden="1" customHeight="1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hidden="1" customHeight="1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hidden="1" customHeight="1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hidden="1" customHeight="1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hidden="1" customHeight="1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hidden="1" customHeight="1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hidden="1" customHeight="1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hidden="1" customHeight="1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hidden="1" customHeight="1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hidden="1" customHeight="1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hidden="1" customHeight="1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hidden="1" customHeight="1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hidden="1" customHeight="1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hidden="1" customHeight="1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hidden="1" customHeight="1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hidden="1" customHeight="1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hidden="1" customHeight="1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hidden="1" customHeight="1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hidden="1" customHeight="1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hidden="1" customHeight="1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hidden="1" customHeight="1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hidden="1" customHeight="1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hidden="1" customHeight="1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hidden="1" customHeight="1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hidden="1" customHeight="1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hidden="1" customHeight="1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hidden="1" customHeight="1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hidden="1" customHeight="1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hidden="1" customHeight="1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hidden="1" customHeight="1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hidden="1" customHeight="1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hidden="1" customHeight="1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hidden="1" customHeight="1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hidden="1" customHeight="1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hidden="1" customHeight="1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hidden="1" customHeight="1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hidden="1" customHeight="1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hidden="1" customHeight="1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hidden="1" customHeight="1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hidden="1" customHeight="1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hidden="1" customHeight="1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hidden="1" customHeight="1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hidden="1" customHeight="1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hidden="1" customHeight="1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hidden="1" customHeight="1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hidden="1" customHeight="1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hidden="1" customHeight="1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hidden="1" customHeight="1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hidden="1" customHeight="1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hidden="1" customHeight="1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hidden="1" customHeight="1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hidden="1" customHeight="1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hidden="1" customHeight="1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hidden="1" customHeight="1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hidden="1" customHeight="1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hidden="1" customHeight="1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hidden="1" customHeight="1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hidden="1" customHeight="1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hidden="1" customHeight="1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hidden="1" customHeight="1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hidden="1" customHeight="1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hidden="1" customHeight="1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hidden="1" customHeight="1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hidden="1" customHeight="1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hidden="1" customHeight="1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hidden="1" customHeight="1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hidden="1" customHeight="1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hidden="1" customHeight="1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hidden="1" customHeight="1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hidden="1" customHeight="1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hidden="1" customHeight="1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hidden="1" customHeight="1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hidden="1" customHeight="1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hidden="1" customHeight="1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hidden="1" customHeight="1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hidden="1" customHeight="1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hidden="1" customHeight="1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hidden="1" customHeight="1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hidden="1" customHeight="1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hidden="1" customHeight="1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hidden="1" customHeight="1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hidden="1" customHeight="1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hidden="1" customHeight="1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hidden="1" customHeight="1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hidden="1" customHeight="1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hidden="1" customHeight="1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hidden="1" customHeight="1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hidden="1" customHeight="1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hidden="1" customHeight="1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hidden="1" customHeight="1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hidden="1" customHeight="1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hidden="1" customHeight="1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hidden="1" customHeight="1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hidden="1" customHeight="1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hidden="1" customHeight="1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hidden="1" customHeight="1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hidden="1" customHeight="1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hidden="1" customHeight="1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hidden="1" customHeight="1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hidden="1" customHeight="1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hidden="1" customHeight="1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hidden="1" customHeight="1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hidden="1" customHeight="1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hidden="1" customHeight="1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hidden="1" customHeight="1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hidden="1" customHeight="1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hidden="1" customHeight="1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hidden="1" customHeight="1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hidden="1" customHeight="1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hidden="1" customHeight="1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hidden="1" customHeight="1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hidden="1" customHeight="1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hidden="1" customHeight="1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hidden="1" customHeight="1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hidden="1" customHeight="1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hidden="1" customHeight="1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hidden="1" customHeight="1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hidden="1" customHeight="1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hidden="1" customHeight="1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hidden="1" customHeight="1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hidden="1" customHeight="1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hidden="1" customHeight="1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hidden="1" customHeight="1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hidden="1" customHeight="1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hidden="1" customHeight="1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hidden="1" customHeight="1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hidden="1" customHeight="1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hidden="1" customHeight="1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hidden="1" customHeight="1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hidden="1" customHeight="1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hidden="1" customHeight="1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hidden="1" customHeight="1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hidden="1" customHeight="1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hidden="1" customHeight="1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hidden="1" customHeight="1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hidden="1" customHeight="1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hidden="1" customHeight="1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hidden="1" customHeight="1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hidden="1" customHeight="1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hidden="1" customHeight="1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hidden="1" customHeight="1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hidden="1" customHeight="1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hidden="1" customHeight="1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hidden="1" customHeight="1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hidden="1" customHeight="1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hidden="1" customHeight="1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hidden="1" customHeight="1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hidden="1" customHeight="1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hidden="1" customHeight="1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hidden="1" customHeight="1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hidden="1" customHeight="1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hidden="1" customHeight="1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hidden="1" customHeight="1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hidden="1" customHeight="1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hidden="1" customHeight="1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hidden="1" customHeight="1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hidden="1" customHeight="1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hidden="1" customHeight="1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hidden="1" customHeight="1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hidden="1" customHeight="1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hidden="1" customHeight="1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hidden="1" customHeight="1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hidden="1" customHeight="1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hidden="1" customHeight="1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hidden="1" customHeight="1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hidden="1" customHeight="1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hidden="1" customHeight="1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hidden="1" customHeight="1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hidden="1" customHeight="1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hidden="1" customHeight="1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hidden="1" customHeight="1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hidden="1" customHeight="1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hidden="1" customHeight="1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hidden="1" customHeight="1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hidden="1" customHeight="1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hidden="1" customHeight="1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hidden="1" customHeight="1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hidden="1" customHeight="1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hidden="1" customHeight="1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hidden="1" customHeight="1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hidden="1" customHeight="1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hidden="1" customHeight="1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hidden="1" customHeight="1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hidden="1" customHeight="1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hidden="1" customHeight="1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hidden="1" customHeight="1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hidden="1" customHeight="1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hidden="1" customHeight="1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hidden="1" customHeight="1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hidden="1" customHeight="1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hidden="1" customHeight="1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hidden="1" customHeight="1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hidden="1" customHeight="1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hidden="1" customHeight="1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hidden="1" customHeight="1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hidden="1" customHeight="1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hidden="1" customHeight="1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hidden="1" customHeight="1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hidden="1" customHeight="1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hidden="1" customHeight="1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hidden="1" customHeight="1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hidden="1" customHeight="1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hidden="1" customHeight="1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hidden="1" customHeight="1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hidden="1" customHeight="1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hidden="1" customHeight="1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hidden="1" customHeight="1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hidden="1" customHeight="1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hidden="1" customHeight="1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hidden="1" customHeight="1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hidden="1" customHeight="1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hidden="1" customHeight="1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hidden="1" customHeight="1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hidden="1" customHeight="1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hidden="1" customHeight="1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hidden="1" customHeight="1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hidden="1" customHeight="1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hidden="1" customHeight="1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hidden="1" customHeight="1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hidden="1" customHeight="1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hidden="1" customHeight="1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hidden="1" customHeight="1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hidden="1" customHeight="1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hidden="1" customHeight="1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hidden="1" customHeight="1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hidden="1" customHeight="1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hidden="1" customHeight="1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hidden="1" customHeight="1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hidden="1" customHeight="1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hidden="1" customHeight="1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hidden="1" customHeight="1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hidden="1" customHeight="1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hidden="1" customHeight="1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hidden="1" customHeight="1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hidden="1" customHeight="1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hidden="1" customHeight="1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hidden="1" customHeight="1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hidden="1" customHeight="1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hidden="1" customHeight="1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hidden="1" customHeight="1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hidden="1" customHeight="1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hidden="1" customHeight="1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hidden="1" customHeight="1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hidden="1" customHeight="1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hidden="1" customHeight="1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hidden="1" customHeight="1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hidden="1" customHeight="1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hidden="1" customHeight="1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hidden="1" customHeight="1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hidden="1" customHeight="1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hidden="1" customHeight="1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hidden="1" customHeight="1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hidden="1" customHeight="1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hidden="1" customHeight="1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hidden="1" customHeight="1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hidden="1" customHeight="1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hidden="1" customHeight="1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hidden="1" customHeight="1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hidden="1" customHeight="1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hidden="1" customHeight="1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hidden="1" customHeight="1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hidden="1" customHeight="1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hidden="1" customHeight="1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hidden="1" customHeight="1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hidden="1" customHeight="1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hidden="1" customHeight="1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hidden="1" customHeight="1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hidden="1" customHeight="1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hidden="1" customHeight="1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hidden="1" customHeight="1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hidden="1" customHeight="1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hidden="1" customHeight="1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hidden="1" customHeight="1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hidden="1" customHeight="1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hidden="1" customHeight="1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hidden="1" customHeight="1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hidden="1" customHeight="1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hidden="1" customHeight="1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hidden="1" customHeight="1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hidden="1" customHeight="1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hidden="1" customHeight="1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hidden="1" customHeight="1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hidden="1" customHeight="1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hidden="1" customHeight="1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hidden="1" customHeight="1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hidden="1" customHeight="1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hidden="1" customHeight="1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hidden="1" customHeight="1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hidden="1" customHeight="1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hidden="1" customHeight="1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hidden="1" customHeight="1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hidden="1" customHeight="1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hidden="1" customHeight="1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hidden="1" customHeight="1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hidden="1" customHeight="1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hidden="1" customHeight="1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hidden="1" customHeight="1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hidden="1" customHeight="1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hidden="1" customHeight="1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hidden="1" customHeight="1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hidden="1" customHeight="1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hidden="1" customHeight="1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hidden="1" customHeight="1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hidden="1" customHeight="1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hidden="1" customHeight="1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hidden="1" customHeight="1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hidden="1" customHeight="1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hidden="1" customHeight="1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hidden="1" customHeight="1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hidden="1" customHeight="1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hidden="1" customHeight="1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hidden="1" customHeight="1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hidden="1" customHeight="1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hidden="1" customHeight="1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hidden="1" customHeight="1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hidden="1" customHeight="1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hidden="1" customHeight="1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hidden="1" customHeight="1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hidden="1" customHeight="1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hidden="1" customHeight="1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hidden="1" customHeight="1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hidden="1" customHeight="1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hidden="1" customHeight="1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hidden="1" customHeight="1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hidden="1" customHeight="1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hidden="1" customHeight="1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hidden="1" customHeight="1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hidden="1" customHeight="1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hidden="1" customHeight="1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hidden="1" customHeight="1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hidden="1" customHeight="1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hidden="1" customHeight="1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hidden="1" customHeight="1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hidden="1" customHeight="1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hidden="1" customHeight="1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hidden="1" customHeight="1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hidden="1" customHeight="1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hidden="1" customHeight="1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hidden="1" customHeight="1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hidden="1" customHeight="1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hidden="1" customHeight="1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hidden="1" customHeight="1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hidden="1" customHeight="1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hidden="1" customHeight="1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hidden="1" customHeight="1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hidden="1" customHeight="1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hidden="1" customHeight="1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hidden="1" customHeight="1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hidden="1" customHeight="1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hidden="1" customHeight="1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hidden="1" customHeight="1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hidden="1" customHeight="1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hidden="1" customHeight="1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hidden="1" customHeight="1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hidden="1" customHeight="1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hidden="1" customHeight="1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hidden="1" customHeight="1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hidden="1" customHeight="1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hidden="1" customHeight="1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hidden="1" customHeight="1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hidden="1" customHeight="1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hidden="1" customHeight="1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hidden="1" customHeight="1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hidden="1" customHeight="1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hidden="1" customHeight="1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hidden="1" customHeight="1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hidden="1" customHeight="1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hidden="1" customHeight="1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hidden="1" customHeight="1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hidden="1" customHeight="1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hidden="1" customHeight="1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hidden="1" customHeight="1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hidden="1" customHeight="1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hidden="1" customHeight="1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hidden="1" customHeight="1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hidden="1" customHeight="1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hidden="1" customHeight="1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hidden="1" customHeight="1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hidden="1" customHeight="1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hidden="1" customHeight="1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hidden="1" customHeight="1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hidden="1" customHeight="1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hidden="1" customHeight="1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hidden="1" customHeight="1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hidden="1" customHeight="1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hidden="1" customHeight="1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hidden="1" customHeight="1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hidden="1" customHeight="1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hidden="1" customHeight="1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hidden="1" customHeight="1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hidden="1" customHeight="1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hidden="1" customHeight="1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hidden="1" customHeight="1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hidden="1" customHeight="1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hidden="1" customHeight="1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hidden="1" customHeight="1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hidden="1" customHeight="1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hidden="1" customHeight="1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hidden="1" customHeight="1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hidden="1" customHeight="1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hidden="1" customHeight="1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hidden="1" customHeight="1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hidden="1" customHeight="1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hidden="1" customHeight="1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hidden="1" customHeight="1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hidden="1" customHeight="1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hidden="1" customHeight="1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hidden="1" customHeight="1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hidden="1" customHeight="1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hidden="1" customHeight="1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hidden="1" customHeight="1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hidden="1" customHeight="1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hidden="1" customHeight="1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hidden="1" customHeight="1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hidden="1" customHeight="1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hidden="1" customHeight="1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hidden="1" customHeight="1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hidden="1" customHeight="1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hidden="1" customHeight="1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hidden="1" customHeight="1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hidden="1" customHeight="1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hidden="1" customHeight="1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hidden="1" customHeight="1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hidden="1" customHeight="1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hidden="1" customHeight="1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hidden="1" customHeight="1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hidden="1" customHeight="1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hidden="1" customHeight="1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hidden="1" customHeight="1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hidden="1" customHeight="1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hidden="1" customHeight="1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hidden="1" customHeight="1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hidden="1" customHeight="1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hidden="1" customHeight="1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hidden="1" customHeight="1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hidden="1" customHeight="1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hidden="1" customHeight="1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hidden="1" customHeight="1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hidden="1" customHeight="1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hidden="1" customHeight="1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hidden="1" customHeight="1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hidden="1" customHeight="1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hidden="1" customHeight="1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hidden="1" customHeight="1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hidden="1" customHeight="1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hidden="1" customHeight="1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hidden="1" customHeight="1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hidden="1" customHeight="1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hidden="1" customHeight="1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hidden="1" customHeight="1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hidden="1" customHeight="1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hidden="1" customHeight="1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hidden="1" customHeight="1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hidden="1" customHeight="1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hidden="1" customHeight="1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hidden="1" customHeight="1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hidden="1" customHeight="1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hidden="1" customHeight="1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hidden="1" customHeight="1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hidden="1" customHeight="1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hidden="1" customHeight="1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hidden="1" customHeight="1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hidden="1" customHeight="1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hidden="1" customHeight="1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hidden="1" customHeight="1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hidden="1" customHeight="1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hidden="1" customHeight="1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hidden="1" customHeight="1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hidden="1" customHeight="1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hidden="1" customHeight="1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hidden="1" customHeight="1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hidden="1" customHeight="1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hidden="1" customHeight="1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hidden="1" customHeight="1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hidden="1" customHeight="1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hidden="1" customHeight="1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hidden="1" customHeight="1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hidden="1" customHeight="1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hidden="1" customHeight="1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hidden="1" customHeight="1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hidden="1" customHeight="1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hidden="1" customHeight="1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hidden="1" customHeight="1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hidden="1" customHeight="1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hidden="1" customHeight="1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hidden="1" customHeight="1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hidden="1" customHeight="1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hidden="1" customHeight="1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hidden="1" customHeight="1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hidden="1" customHeight="1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hidden="1" customHeight="1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hidden="1" customHeight="1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hidden="1" customHeight="1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hidden="1" customHeight="1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hidden="1" customHeight="1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hidden="1" customHeight="1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hidden="1" customHeight="1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hidden="1" customHeight="1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hidden="1" customHeight="1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hidden="1" customHeight="1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hidden="1" customHeight="1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hidden="1" customHeight="1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hidden="1" customHeight="1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hidden="1" customHeight="1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hidden="1" customHeight="1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hidden="1" customHeight="1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hidden="1" customHeight="1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hidden="1" customHeight="1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hidden="1" customHeight="1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hidden="1" customHeight="1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hidden="1" customHeight="1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hidden="1" customHeight="1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hidden="1" customHeight="1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hidden="1" customHeight="1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hidden="1" customHeight="1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hidden="1" customHeight="1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hidden="1" customHeight="1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hidden="1" customHeight="1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hidden="1" customHeight="1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hidden="1" customHeight="1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hidden="1" customHeight="1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hidden="1" customHeight="1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hidden="1" customHeight="1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hidden="1" customHeight="1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hidden="1" customHeight="1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hidden="1" customHeight="1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hidden="1" customHeight="1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hidden="1" customHeight="1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hidden="1" customHeight="1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hidden="1" customHeight="1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hidden="1" customHeight="1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hidden="1" customHeight="1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hidden="1" customHeight="1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hidden="1" customHeight="1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hidden="1" customHeight="1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hidden="1" customHeight="1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hidden="1" customHeight="1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hidden="1" customHeight="1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hidden="1" customHeight="1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hidden="1" customHeight="1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hidden="1" customHeight="1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hidden="1" customHeight="1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hidden="1" customHeight="1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hidden="1" customHeight="1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hidden="1" customHeight="1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hidden="1" customHeight="1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hidden="1" customHeight="1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hidden="1" customHeight="1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hidden="1" customHeight="1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hidden="1" customHeight="1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hidden="1" customHeight="1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hidden="1" customHeight="1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hidden="1" customHeight="1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hidden="1" customHeight="1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hidden="1" customHeight="1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hidden="1" customHeight="1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hidden="1" customHeight="1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hidden="1" customHeight="1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hidden="1" customHeight="1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hidden="1" customHeight="1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hidden="1" customHeight="1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hidden="1" customHeight="1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hidden="1" customHeight="1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hidden="1" customHeight="1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hidden="1" customHeight="1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hidden="1" customHeight="1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hidden="1" customHeight="1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hidden="1" customHeight="1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hidden="1" customHeight="1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hidden="1" customHeight="1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hidden="1" customHeight="1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hidden="1" customHeight="1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hidden="1" customHeight="1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hidden="1" customHeight="1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hidden="1" customHeight="1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hidden="1" customHeight="1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hidden="1" customHeight="1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hidden="1" customHeight="1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hidden="1" customHeight="1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hidden="1" customHeight="1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hidden="1" customHeight="1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hidden="1" customHeight="1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hidden="1" customHeight="1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hidden="1" customHeight="1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hidden="1" customHeight="1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hidden="1" customHeight="1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hidden="1" customHeight="1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hidden="1" customHeight="1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hidden="1" customHeight="1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hidden="1" customHeight="1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hidden="1" customHeight="1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hidden="1" customHeight="1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hidden="1" customHeight="1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hidden="1" customHeight="1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hidden="1" customHeight="1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hidden="1" customHeight="1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hidden="1" customHeight="1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hidden="1" customHeight="1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hidden="1" customHeight="1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hidden="1" customHeight="1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hidden="1" customHeight="1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hidden="1" customHeight="1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hidden="1" customHeight="1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hidden="1" customHeight="1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hidden="1" customHeight="1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hidden="1" customHeight="1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hidden="1" customHeight="1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hidden="1" customHeight="1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hidden="1" customHeight="1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hidden="1" customHeight="1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hidden="1" customHeight="1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hidden="1" customHeight="1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hidden="1" customHeight="1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hidden="1" customHeight="1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hidden="1" customHeight="1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hidden="1" customHeight="1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hidden="1" customHeight="1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hidden="1" customHeight="1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hidden="1" customHeight="1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hidden="1" customHeight="1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hidden="1" customHeight="1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hidden="1" customHeight="1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hidden="1" customHeight="1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hidden="1" customHeight="1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hidden="1" customHeight="1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hidden="1" customHeight="1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hidden="1" customHeight="1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hidden="1" customHeight="1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hidden="1" customHeight="1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hidden="1" customHeight="1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hidden="1" customHeight="1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hidden="1" customHeight="1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hidden="1" customHeight="1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hidden="1" customHeight="1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hidden="1" customHeight="1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hidden="1" customHeight="1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hidden="1" customHeight="1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hidden="1" customHeight="1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hidden="1" customHeight="1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hidden="1" customHeight="1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hidden="1" customHeight="1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hidden="1" customHeight="1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hidden="1" customHeight="1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hidden="1" customHeight="1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hidden="1" customHeight="1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hidden="1" customHeight="1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hidden="1" customHeight="1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hidden="1" customHeight="1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hidden="1" customHeight="1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hidden="1" customHeight="1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hidden="1" customHeight="1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hidden="1" customHeight="1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hidden="1" customHeight="1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hidden="1" customHeight="1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hidden="1" customHeight="1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hidden="1" customHeight="1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hidden="1" customHeight="1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hidden="1" customHeight="1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hidden="1" customHeight="1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hidden="1" customHeight="1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hidden="1" customHeight="1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hidden="1" customHeight="1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hidden="1" customHeight="1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hidden="1" customHeight="1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hidden="1" customHeight="1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hidden="1" customHeight="1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hidden="1" customHeight="1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hidden="1" customHeight="1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hidden="1" customHeight="1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hidden="1" customHeight="1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hidden="1" customHeight="1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hidden="1" customHeight="1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hidden="1" customHeight="1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hidden="1" customHeight="1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hidden="1" customHeight="1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hidden="1" customHeight="1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hidden="1" customHeight="1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hidden="1" customHeight="1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hidden="1" customHeight="1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hidden="1" customHeight="1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hidden="1" customHeight="1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hidden="1" customHeight="1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hidden="1" customHeight="1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hidden="1" customHeight="1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hidden="1" customHeight="1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hidden="1" customHeight="1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hidden="1" customHeight="1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hidden="1" customHeight="1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hidden="1" customHeight="1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hidden="1" customHeight="1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hidden="1" customHeight="1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hidden="1" customHeight="1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hidden="1" customHeight="1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hidden="1" customHeight="1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hidden="1" customHeight="1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hidden="1" customHeight="1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hidden="1" customHeight="1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hidden="1" customHeight="1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hidden="1" customHeight="1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hidden="1" customHeight="1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hidden="1" customHeight="1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hidden="1" customHeight="1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hidden="1" customHeight="1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hidden="1" customHeight="1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hidden="1" customHeight="1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hidden="1" customHeight="1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hidden="1" customHeight="1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hidden="1" customHeight="1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hidden="1" customHeight="1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hidden="1" customHeight="1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hidden="1" customHeight="1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hidden="1" customHeight="1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hidden="1" customHeight="1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hidden="1" customHeight="1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hidden="1" customHeight="1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hidden="1" customHeight="1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hidden="1" customHeight="1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hidden="1" customHeight="1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hidden="1" customHeight="1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hidden="1" customHeight="1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hidden="1" customHeight="1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hidden="1" customHeight="1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hidden="1" customHeight="1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hidden="1" customHeight="1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hidden="1" customHeight="1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hidden="1" customHeight="1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hidden="1" customHeight="1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hidden="1" customHeight="1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hidden="1" customHeight="1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hidden="1" customHeight="1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hidden="1" customHeight="1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hidden="1" customHeight="1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hidden="1" customHeight="1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hidden="1" customHeight="1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hidden="1" customHeight="1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hidden="1" customHeight="1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hidden="1" customHeight="1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hidden="1" customHeight="1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hidden="1" customHeight="1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hidden="1" customHeight="1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hidden="1" customHeight="1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hidden="1" customHeight="1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hidden="1" customHeight="1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hidden="1" customHeight="1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hidden="1" customHeight="1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hidden="1" customHeight="1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hidden="1" customHeight="1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hidden="1" customHeight="1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hidden="1" customHeight="1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hidden="1" customHeight="1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hidden="1" customHeight="1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hidden="1" customHeight="1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hidden="1" customHeight="1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hidden="1" customHeight="1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hidden="1" customHeight="1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hidden="1" customHeight="1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hidden="1" customHeight="1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hidden="1" customHeight="1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hidden="1" customHeight="1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hidden="1" customHeight="1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hidden="1" customHeight="1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hidden="1" customHeight="1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hidden="1" customHeight="1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hidden="1" customHeight="1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hidden="1" customHeight="1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hidden="1" customHeight="1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hidden="1" customHeight="1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hidden="1" customHeight="1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hidden="1" customHeight="1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hidden="1" customHeight="1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hidden="1" customHeight="1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hidden="1" customHeight="1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hidden="1" customHeight="1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hidden="1" customHeight="1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hidden="1" customHeight="1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hidden="1" customHeight="1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hidden="1" customHeight="1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hidden="1" customHeight="1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hidden="1" customHeight="1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hidden="1" customHeight="1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hidden="1" customHeight="1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hidden="1" customHeight="1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hidden="1" customHeight="1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hidden="1" customHeight="1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hidden="1" customHeight="1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hidden="1" customHeight="1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hidden="1" customHeight="1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hidden="1" customHeight="1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hidden="1" customHeight="1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hidden="1" customHeight="1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hidden="1" customHeight="1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hidden="1" customHeight="1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hidden="1" customHeight="1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hidden="1" customHeight="1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hidden="1" customHeight="1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hidden="1" customHeight="1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hidden="1" customHeight="1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hidden="1" customHeight="1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hidden="1" customHeight="1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hidden="1" customHeight="1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hidden="1" customHeight="1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hidden="1" customHeight="1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hidden="1" customHeight="1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hidden="1" customHeight="1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hidden="1" customHeight="1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hidden="1" customHeight="1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hidden="1" customHeight="1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hidden="1" customHeight="1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hidden="1" customHeight="1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hidden="1" customHeight="1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hidden="1" customHeight="1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hidden="1" customHeight="1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hidden="1" customHeight="1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hidden="1" customHeight="1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hidden="1" customHeight="1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hidden="1" customHeight="1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hidden="1" customHeight="1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hidden="1" customHeight="1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hidden="1" customHeight="1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hidden="1" customHeight="1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hidden="1" customHeight="1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hidden="1" customHeight="1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hidden="1" customHeight="1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hidden="1" customHeight="1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hidden="1" customHeight="1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hidden="1" customHeight="1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hidden="1" customHeight="1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hidden="1" customHeight="1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hidden="1" customHeight="1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hidden="1" customHeight="1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hidden="1" customHeight="1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hidden="1" customHeight="1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hidden="1" customHeight="1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hidden="1" customHeight="1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hidden="1" customHeight="1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hidden="1" customHeight="1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hidden="1" customHeight="1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hidden="1" customHeight="1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hidden="1" customHeight="1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hidden="1" customHeight="1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hidden="1" customHeight="1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hidden="1" customHeight="1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hidden="1" customHeight="1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hidden="1" customHeight="1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hidden="1" customHeight="1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hidden="1" customHeight="1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hidden="1" customHeight="1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hidden="1" customHeight="1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hidden="1" customHeight="1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hidden="1" customHeight="1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hidden="1" customHeight="1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hidden="1" customHeight="1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hidden="1" customHeight="1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hidden="1" customHeight="1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hidden="1" customHeight="1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hidden="1" customHeight="1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hidden="1" customHeight="1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hidden="1" customHeight="1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hidden="1" customHeight="1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hidden="1" customHeight="1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hidden="1" customHeight="1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hidden="1" customHeight="1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hidden="1" customHeight="1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hidden="1" customHeight="1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hidden="1" customHeight="1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hidden="1" customHeight="1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hidden="1" customHeight="1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hidden="1" customHeight="1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hidden="1" customHeight="1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hidden="1" customHeight="1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hidden="1" customHeight="1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hidden="1" customHeight="1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hidden="1" customHeight="1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hidden="1" customHeight="1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hidden="1" customHeight="1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hidden="1" customHeight="1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hidden="1" customHeight="1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hidden="1" customHeight="1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hidden="1" customHeight="1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hidden="1" customHeight="1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hidden="1" customHeight="1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hidden="1" customHeight="1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hidden="1" customHeight="1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hidden="1" customHeight="1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hidden="1" customHeight="1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hidden="1" customHeight="1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hidden="1" customHeight="1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hidden="1" customHeight="1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hidden="1" customHeight="1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hidden="1" customHeight="1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hidden="1" customHeight="1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hidden="1" customHeight="1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hidden="1" customHeight="1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hidden="1" customHeight="1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hidden="1" customHeight="1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hidden="1" customHeight="1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hidden="1" customHeight="1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hidden="1" customHeight="1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hidden="1" customHeight="1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hidden="1" customHeight="1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hidden="1" customHeight="1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hidden="1" customHeight="1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hidden="1" customHeight="1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hidden="1" customHeight="1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hidden="1" customHeight="1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hidden="1" customHeight="1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hidden="1" customHeight="1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hidden="1" customHeight="1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hidden="1" customHeight="1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hidden="1" customHeight="1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hidden="1" customHeight="1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hidden="1" customHeight="1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hidden="1" customHeight="1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hidden="1" customHeight="1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hidden="1" customHeight="1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hidden="1" customHeight="1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hidden="1" customHeight="1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hidden="1" customHeight="1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hidden="1" customHeight="1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hidden="1" customHeight="1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hidden="1" customHeight="1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hidden="1" customHeight="1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hidden="1" customHeight="1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hidden="1" customHeight="1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hidden="1" customHeight="1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hidden="1" customHeight="1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hidden="1" customHeight="1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hidden="1" customHeight="1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hidden="1" customHeight="1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hidden="1" customHeight="1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hidden="1" customHeight="1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hidden="1" customHeight="1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hidden="1" customHeight="1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hidden="1" customHeight="1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hidden="1" customHeight="1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hidden="1" customHeight="1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hidden="1" customHeight="1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hidden="1" customHeight="1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hidden="1" customHeight="1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hidden="1" customHeight="1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hidden="1" customHeight="1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hidden="1" customHeight="1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hidden="1" customHeight="1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hidden="1" customHeight="1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hidden="1" customHeight="1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hidden="1" customHeight="1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hidden="1" customHeight="1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hidden="1" customHeight="1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hidden="1" customHeight="1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hidden="1" customHeight="1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hidden="1" customHeight="1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hidden="1" customHeight="1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hidden="1" customHeight="1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hidden="1" customHeight="1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hidden="1" customHeight="1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hidden="1" customHeight="1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hidden="1" customHeight="1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hidden="1" customHeight="1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hidden="1" customHeight="1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hidden="1" customHeight="1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hidden="1" customHeight="1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hidden="1" customHeight="1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hidden="1" customHeight="1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hidden="1" customHeight="1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hidden="1" customHeight="1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hidden="1" customHeight="1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hidden="1" customHeight="1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hidden="1" customHeight="1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hidden="1" customHeight="1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hidden="1" customHeight="1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hidden="1" customHeight="1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hidden="1" customHeight="1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hidden="1" customHeight="1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hidden="1" customHeight="1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hidden="1" customHeight="1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hidden="1" customHeight="1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hidden="1" customHeight="1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hidden="1" customHeight="1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hidden="1" customHeight="1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hidden="1" customHeight="1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hidden="1" customHeight="1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hidden="1" customHeight="1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hidden="1" customHeight="1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hidden="1" customHeight="1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hidden="1" customHeight="1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hidden="1" customHeight="1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hidden="1" customHeight="1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hidden="1" customHeight="1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hidden="1" customHeight="1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hidden="1" customHeight="1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hidden="1" customHeight="1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hidden="1" customHeight="1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hidden="1" customHeight="1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hidden="1" customHeight="1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hidden="1" customHeight="1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hidden="1" customHeight="1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hidden="1" customHeight="1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hidden="1" customHeight="1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hidden="1" customHeight="1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hidden="1" customHeight="1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hidden="1" customHeight="1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hidden="1" customHeight="1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hidden="1" customHeight="1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hidden="1" customHeight="1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hidden="1" customHeight="1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hidden="1" customHeight="1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hidden="1" customHeight="1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hidden="1" customHeight="1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hidden="1" customHeight="1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hidden="1" customHeight="1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hidden="1" customHeight="1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hidden="1" customHeight="1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hidden="1" customHeight="1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hidden="1" customHeight="1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hidden="1" customHeight="1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hidden="1" customHeight="1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hidden="1" customHeight="1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hidden="1" customHeight="1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hidden="1" customHeight="1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hidden="1" customHeight="1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hidden="1" customHeight="1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hidden="1" customHeight="1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hidden="1" customHeight="1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hidden="1" customHeight="1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hidden="1" customHeight="1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hidden="1" customHeight="1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hidden="1" customHeight="1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hidden="1" customHeight="1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hidden="1" customHeight="1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hidden="1" customHeight="1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hidden="1" customHeight="1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hidden="1" customHeight="1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hidden="1" customHeight="1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hidden="1" customHeight="1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hidden="1" customHeight="1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hidden="1" customHeight="1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hidden="1" customHeight="1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hidden="1" customHeight="1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hidden="1" customHeight="1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hidden="1" customHeight="1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hidden="1" customHeight="1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hidden="1" customHeight="1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hidden="1" customHeight="1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hidden="1" customHeight="1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hidden="1" customHeight="1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hidden="1" customHeight="1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hidden="1" customHeight="1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hidden="1" customHeight="1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hidden="1" customHeight="1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hidden="1" customHeight="1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hidden="1" customHeight="1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hidden="1" customHeight="1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hidden="1" customHeight="1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hidden="1" customHeight="1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hidden="1" customHeight="1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hidden="1" customHeight="1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hidden="1" customHeight="1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hidden="1" customHeight="1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hidden="1" customHeight="1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hidden="1" customHeight="1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hidden="1" customHeight="1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hidden="1" customHeight="1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hidden="1" customHeight="1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hidden="1" customHeight="1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hidden="1" customHeight="1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hidden="1" customHeight="1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hidden="1" customHeight="1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hidden="1" customHeight="1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hidden="1" customHeight="1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hidden="1" customHeight="1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hidden="1" customHeight="1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hidden="1" customHeight="1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hidden="1" customHeight="1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hidden="1" customHeight="1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hidden="1" customHeight="1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hidden="1" customHeight="1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hidden="1" customHeight="1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hidden="1" customHeight="1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hidden="1" customHeight="1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hidden="1" customHeight="1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hidden="1" customHeight="1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hidden="1" customHeight="1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hidden="1" customHeight="1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hidden="1" customHeight="1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hidden="1" customHeight="1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hidden="1" customHeight="1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hidden="1" customHeight="1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hidden="1" customHeight="1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hidden="1" customHeight="1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hidden="1" customHeight="1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hidden="1" customHeight="1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hidden="1" customHeight="1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hidden="1" customHeight="1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hidden="1" customHeight="1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hidden="1" customHeight="1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hidden="1" customHeight="1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hidden="1" customHeight="1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hidden="1" customHeight="1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hidden="1" customHeight="1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hidden="1" customHeight="1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hidden="1" customHeight="1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hidden="1" customHeight="1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hidden="1" customHeight="1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hidden="1" customHeight="1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hidden="1" customHeight="1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hidden="1" customHeight="1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hidden="1" customHeight="1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hidden="1" customHeight="1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hidden="1" customHeight="1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hidden="1" customHeight="1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hidden="1" customHeight="1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hidden="1" customHeight="1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hidden="1" customHeight="1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hidden="1" customHeight="1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hidden="1" customHeight="1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hidden="1" customHeight="1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hidden="1" customHeight="1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hidden="1" customHeight="1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hidden="1" customHeight="1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hidden="1" customHeight="1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hidden="1" customHeight="1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hidden="1" customHeight="1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hidden="1" customHeight="1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hidden="1" customHeight="1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hidden="1" customHeight="1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hidden="1" customHeight="1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hidden="1" customHeight="1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hidden="1" customHeight="1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hidden="1" customHeight="1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hidden="1" customHeight="1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hidden="1" customHeight="1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hidden="1" customHeight="1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hidden="1" customHeight="1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hidden="1" customHeight="1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hidden="1" customHeight="1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hidden="1" customHeight="1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hidden="1" customHeight="1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hidden="1" customHeight="1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hidden="1" customHeight="1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hidden="1" customHeight="1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hidden="1" customHeight="1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hidden="1" customHeight="1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hidden="1" customHeight="1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hidden="1" customHeight="1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hidden="1" customHeight="1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hidden="1" customHeight="1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hidden="1" customHeight="1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hidden="1" customHeight="1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hidden="1" customHeight="1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hidden="1" customHeight="1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hidden="1" customHeight="1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hidden="1" customHeight="1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hidden="1" customHeight="1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hidden="1" customHeight="1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hidden="1" customHeight="1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hidden="1" customHeight="1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hidden="1" customHeight="1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hidden="1" customHeight="1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hidden="1" customHeight="1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hidden="1" customHeight="1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hidden="1" customHeight="1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hidden="1" customHeight="1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hidden="1" customHeight="1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hidden="1" customHeight="1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hidden="1" customHeight="1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hidden="1" customHeight="1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hidden="1" customHeight="1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hidden="1" customHeight="1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hidden="1" customHeight="1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hidden="1" customHeight="1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hidden="1" customHeight="1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hidden="1" customHeight="1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hidden="1" customHeight="1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hidden="1" customHeight="1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hidden="1" customHeight="1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hidden="1" customHeight="1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hidden="1" customHeight="1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hidden="1" customHeight="1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hidden="1" customHeight="1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hidden="1" customHeight="1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hidden="1" customHeight="1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hidden="1" customHeight="1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hidden="1" customHeight="1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hidden="1" customHeight="1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hidden="1" customHeight="1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hidden="1" customHeight="1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hidden="1" customHeight="1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hidden="1" customHeight="1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hidden="1" customHeight="1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hidden="1" customHeight="1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hidden="1" customHeight="1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hidden="1" customHeight="1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hidden="1" customHeight="1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hidden="1" customHeight="1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hidden="1" customHeight="1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hidden="1" customHeight="1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hidden="1" customHeight="1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hidden="1" customHeight="1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hidden="1" customHeight="1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hidden="1" customHeight="1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hidden="1" customHeight="1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hidden="1" customHeight="1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hidden="1" customHeight="1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hidden="1" customHeight="1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hidden="1" customHeight="1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hidden="1" customHeight="1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hidden="1" customHeight="1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hidden="1" customHeight="1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hidden="1" customHeight="1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hidden="1" customHeight="1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hidden="1" customHeight="1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hidden="1" customHeight="1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hidden="1" customHeight="1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hidden="1" customHeight="1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hidden="1" customHeight="1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hidden="1" customHeight="1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hidden="1" customHeight="1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hidden="1" customHeight="1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hidden="1" customHeight="1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hidden="1" customHeight="1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hidden="1" customHeight="1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hidden="1" customHeight="1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hidden="1" customHeight="1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hidden="1" customHeight="1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hidden="1" customHeight="1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hidden="1" customHeight="1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hidden="1" customHeight="1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hidden="1" customHeight="1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hidden="1" customHeight="1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hidden="1" customHeight="1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hidden="1" customHeight="1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hidden="1" customHeight="1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hidden="1" customHeight="1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hidden="1" customHeight="1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hidden="1" customHeight="1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hidden="1" customHeight="1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hidden="1" customHeight="1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hidden="1" customHeight="1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hidden="1" customHeight="1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hidden="1" customHeight="1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hidden="1" customHeight="1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hidden="1" customHeight="1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hidden="1" customHeight="1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hidden="1" customHeight="1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hidden="1" customHeight="1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hidden="1" customHeight="1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hidden="1" customHeight="1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hidden="1" customHeight="1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hidden="1" customHeight="1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hidden="1" customHeight="1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hidden="1" customHeight="1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hidden="1" customHeight="1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hidden="1" customHeight="1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hidden="1" customHeight="1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hidden="1" customHeight="1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hidden="1" customHeight="1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hidden="1" customHeight="1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hidden="1" customHeight="1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hidden="1" customHeight="1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hidden="1" customHeight="1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hidden="1" customHeight="1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hidden="1" customHeight="1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hidden="1" customHeight="1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hidden="1" customHeight="1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hidden="1" customHeight="1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hidden="1" customHeight="1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hidden="1" customHeight="1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hidden="1" customHeight="1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hidden="1" customHeight="1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hidden="1" customHeight="1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hidden="1" customHeight="1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hidden="1" customHeight="1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hidden="1" customHeight="1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hidden="1" customHeight="1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hidden="1" customHeight="1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hidden="1" customHeight="1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hidden="1" customHeight="1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hidden="1" customHeight="1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hidden="1" customHeight="1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hidden="1" customHeight="1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hidden="1" customHeight="1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hidden="1" customHeight="1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hidden="1" customHeight="1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hidden="1" customHeight="1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hidden="1" customHeight="1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hidden="1" customHeight="1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hidden="1" customHeight="1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hidden="1" customHeight="1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hidden="1" customHeight="1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hidden="1" customHeight="1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hidden="1" customHeight="1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hidden="1" customHeight="1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hidden="1" customHeight="1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hidden="1" customHeight="1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hidden="1" customHeight="1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hidden="1" customHeight="1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hidden="1" customHeight="1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hidden="1" customHeight="1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hidden="1" customHeight="1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hidden="1" customHeight="1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hidden="1" customHeight="1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hidden="1" customHeight="1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hidden="1" customHeight="1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hidden="1" customHeight="1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hidden="1" customHeight="1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hidden="1" customHeight="1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hidden="1" customHeight="1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hidden="1" customHeight="1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hidden="1" customHeight="1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hidden="1" customHeight="1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hidden="1" customHeight="1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hidden="1" customHeight="1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hidden="1" customHeight="1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hidden="1" customHeight="1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hidden="1" customHeight="1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hidden="1" customHeight="1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hidden="1" customHeight="1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hidden="1" customHeight="1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hidden="1" customHeight="1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hidden="1" customHeight="1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hidden="1" customHeight="1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hidden="1" customHeight="1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hidden="1" customHeight="1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hidden="1" customHeight="1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hidden="1" customHeight="1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hidden="1" customHeight="1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hidden="1" customHeight="1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hidden="1" customHeight="1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hidden="1" customHeight="1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hidden="1" customHeight="1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hidden="1" customHeight="1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hidden="1" customHeight="1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hidden="1" customHeight="1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hidden="1" customHeight="1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hidden="1" customHeight="1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hidden="1" customHeight="1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hidden="1" customHeight="1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hidden="1" customHeight="1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hidden="1" customHeight="1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hidden="1" customHeight="1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hidden="1" customHeight="1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hidden="1" customHeight="1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hidden="1" customHeight="1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hidden="1" customHeight="1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hidden="1" customHeight="1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hidden="1" customHeight="1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hidden="1" customHeight="1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hidden="1" customHeight="1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hidden="1" customHeight="1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hidden="1" customHeight="1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hidden="1" customHeight="1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hidden="1" customHeight="1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hidden="1" customHeight="1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hidden="1" customHeight="1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hidden="1" customHeight="1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hidden="1" customHeight="1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hidden="1" customHeight="1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hidden="1" customHeight="1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hidden="1" customHeight="1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hidden="1" customHeight="1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hidden="1" customHeight="1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hidden="1" customHeight="1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hidden="1" customHeight="1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hidden="1" customHeight="1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hidden="1" customHeight="1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hidden="1" customHeight="1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hidden="1" customHeight="1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hidden="1" customHeight="1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hidden="1" customHeight="1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hidden="1" customHeight="1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hidden="1" customHeight="1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hidden="1" customHeight="1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hidden="1" customHeight="1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hidden="1" customHeight="1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hidden="1" customHeight="1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hidden="1" customHeight="1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hidden="1" customHeight="1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hidden="1" customHeight="1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hidden="1" customHeight="1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hidden="1" customHeight="1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hidden="1" customHeight="1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hidden="1" customHeight="1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hidden="1" customHeight="1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hidden="1" customHeight="1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hidden="1" customHeight="1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hidden="1" customHeight="1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hidden="1" customHeight="1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hidden="1" customHeight="1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hidden="1" customHeight="1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hidden="1" customHeight="1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hidden="1" customHeight="1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hidden="1" customHeight="1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hidden="1" customHeight="1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hidden="1" customHeight="1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hidden="1" customHeight="1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hidden="1" customHeight="1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hidden="1" customHeight="1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hidden="1" customHeight="1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hidden="1" customHeight="1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hidden="1" customHeight="1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hidden="1" customHeight="1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hidden="1" customHeight="1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hidden="1" customHeight="1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hidden="1" customHeight="1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hidden="1" customHeight="1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hidden="1" customHeight="1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hidden="1" customHeight="1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hidden="1" customHeight="1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hidden="1" customHeight="1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hidden="1" customHeight="1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hidden="1" customHeight="1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hidden="1" customHeight="1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hidden="1" customHeight="1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hidden="1" customHeight="1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hidden="1" customHeight="1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hidden="1" customHeight="1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hidden="1" customHeight="1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hidden="1" customHeight="1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hidden="1" customHeight="1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hidden="1" customHeight="1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hidden="1" customHeight="1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hidden="1" customHeight="1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hidden="1" customHeight="1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hidden="1" customHeight="1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hidden="1" customHeight="1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hidden="1" customHeight="1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hidden="1" customHeight="1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hidden="1" customHeight="1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hidden="1" customHeight="1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hidden="1" customHeight="1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hidden="1" customHeight="1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hidden="1" customHeight="1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hidden="1" customHeight="1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hidden="1" customHeight="1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hidden="1" customHeight="1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hidden="1" customHeight="1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hidden="1" customHeight="1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hidden="1" customHeight="1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hidden="1" customHeight="1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hidden="1" customHeight="1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hidden="1" customHeight="1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hidden="1" customHeight="1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hidden="1" customHeight="1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hidden="1" customHeight="1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hidden="1" customHeight="1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hidden="1" customHeight="1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hidden="1" customHeight="1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hidden="1" customHeight="1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hidden="1" customHeight="1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hidden="1" customHeight="1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hidden="1" customHeight="1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hidden="1" customHeight="1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hidden="1" customHeight="1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hidden="1" customHeight="1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hidden="1" customHeight="1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hidden="1" customHeight="1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hidden="1" customHeight="1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hidden="1" customHeight="1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hidden="1" customHeight="1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hidden="1" customHeight="1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hidden="1" customHeight="1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hidden="1" customHeight="1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hidden="1" customHeight="1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hidden="1" customHeight="1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hidden="1" customHeight="1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hidden="1" customHeight="1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hidden="1" customHeight="1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hidden="1" customHeight="1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hidden="1" customHeight="1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hidden="1" customHeight="1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hidden="1" customHeight="1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hidden="1" customHeight="1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hidden="1" customHeight="1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hidden="1" customHeight="1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hidden="1" customHeight="1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hidden="1" customHeight="1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hidden="1" customHeight="1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hidden="1" customHeight="1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hidden="1" customHeight="1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hidden="1" customHeight="1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hidden="1" customHeight="1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hidden="1" customHeight="1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hidden="1" customHeight="1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hidden="1" customHeight="1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hidden="1" customHeight="1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hidden="1" customHeight="1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hidden="1" customHeight="1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hidden="1" customHeight="1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hidden="1" customHeight="1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hidden="1" customHeight="1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hidden="1" customHeight="1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hidden="1" customHeight="1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hidden="1" customHeight="1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hidden="1" customHeight="1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hidden="1" customHeight="1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hidden="1" customHeight="1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hidden="1" customHeight="1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hidden="1" customHeight="1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hidden="1" customHeight="1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hidden="1" customHeight="1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hidden="1" customHeight="1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hidden="1" customHeight="1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hidden="1" customHeight="1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hidden="1" customHeight="1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hidden="1" customHeight="1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hidden="1" customHeight="1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hidden="1" customHeight="1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hidden="1" customHeight="1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hidden="1" customHeight="1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hidden="1" customHeight="1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hidden="1" customHeight="1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hidden="1" customHeight="1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hidden="1" customHeight="1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hidden="1" customHeight="1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hidden="1" customHeight="1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hidden="1" customHeight="1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hidden="1" customHeight="1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hidden="1" customHeight="1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hidden="1" customHeight="1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hidden="1" customHeight="1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hidden="1" customHeight="1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hidden="1" customHeight="1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hidden="1" customHeight="1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hidden="1" customHeight="1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hidden="1" customHeight="1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hidden="1" customHeight="1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hidden="1" customHeight="1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hidden="1" customHeight="1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hidden="1" customHeight="1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hidden="1" customHeight="1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hidden="1" customHeight="1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hidden="1" customHeight="1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hidden="1" customHeight="1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hidden="1" customHeight="1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hidden="1" customHeight="1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hidden="1" customHeight="1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hidden="1" customHeight="1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hidden="1" customHeight="1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hidden="1" customHeight="1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hidden="1" customHeight="1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hidden="1" customHeight="1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hidden="1" customHeight="1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hidden="1" customHeight="1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hidden="1" customHeight="1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hidden="1" customHeight="1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hidden="1" customHeight="1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hidden="1" customHeight="1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hidden="1" customHeight="1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hidden="1" customHeight="1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hidden="1" customHeight="1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hidden="1" customHeight="1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hidden="1" customHeight="1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hidden="1" customHeight="1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hidden="1" customHeight="1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hidden="1" customHeight="1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hidden="1" customHeight="1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hidden="1" customHeight="1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hidden="1" customHeight="1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hidden="1" customHeight="1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hidden="1" customHeight="1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hidden="1" customHeight="1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hidden="1" customHeight="1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hidden="1" customHeight="1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hidden="1" customHeight="1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hidden="1" customHeight="1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hidden="1" customHeight="1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hidden="1" customHeight="1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hidden="1" customHeight="1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hidden="1" customHeight="1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hidden="1" customHeight="1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hidden="1" customHeight="1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hidden="1" customHeight="1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hidden="1" customHeight="1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hidden="1" customHeight="1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hidden="1" customHeight="1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hidden="1" customHeight="1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hidden="1" customHeight="1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hidden="1" customHeight="1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hidden="1" customHeight="1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hidden="1" customHeight="1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hidden="1" customHeight="1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hidden="1" customHeight="1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hidden="1" customHeight="1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hidden="1" customHeight="1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hidden="1" customHeight="1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hidden="1" customHeight="1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hidden="1" customHeight="1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hidden="1" customHeight="1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hidden="1" customHeight="1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hidden="1" customHeight="1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hidden="1" customHeight="1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hidden="1" customHeight="1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hidden="1" customHeight="1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hidden="1" customHeight="1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hidden="1" customHeight="1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hidden="1" customHeight="1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hidden="1" customHeight="1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hidden="1" customHeight="1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hidden="1" customHeight="1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hidden="1" customHeight="1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hidden="1" customHeight="1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hidden="1" customHeight="1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hidden="1" customHeight="1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hidden="1" customHeight="1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hidden="1" customHeight="1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hidden="1" customHeight="1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hidden="1" customHeight="1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hidden="1" customHeight="1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hidden="1" customHeight="1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hidden="1" customHeight="1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hidden="1" customHeight="1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hidden="1" customHeight="1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hidden="1" customHeight="1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hidden="1" customHeight="1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hidden="1" customHeight="1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hidden="1" customHeight="1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hidden="1" customHeight="1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hidden="1" customHeight="1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hidden="1" customHeight="1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hidden="1" customHeight="1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hidden="1" customHeight="1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hidden="1" customHeight="1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hidden="1" customHeight="1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hidden="1" customHeight="1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hidden="1" customHeight="1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hidden="1" customHeight="1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hidden="1" customHeight="1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hidden="1" customHeight="1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hidden="1" customHeight="1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hidden="1" customHeight="1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hidden="1" customHeight="1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hidden="1" customHeight="1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hidden="1" customHeight="1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hidden="1" customHeight="1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hidden="1" customHeight="1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hidden="1" customHeight="1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hidden="1" customHeight="1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hidden="1" customHeight="1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hidden="1" customHeight="1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hidden="1" customHeight="1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hidden="1" customHeight="1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hidden="1" customHeight="1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hidden="1" customHeight="1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hidden="1" customHeight="1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hidden="1" customHeight="1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hidden="1" customHeight="1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hidden="1" customHeight="1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hidden="1" customHeight="1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hidden="1" customHeight="1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hidden="1" customHeight="1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hidden="1" customHeight="1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hidden="1" customHeight="1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hidden="1" customHeight="1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hidden="1" customHeight="1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hidden="1" customHeight="1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hidden="1" customHeight="1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hidden="1" customHeight="1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hidden="1" customHeight="1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hidden="1" customHeight="1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hidden="1" customHeight="1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hidden="1" customHeight="1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hidden="1" customHeight="1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hidden="1" customHeight="1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hidden="1" customHeight="1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hidden="1" customHeight="1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hidden="1" customHeight="1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hidden="1" customHeight="1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hidden="1" customHeight="1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hidden="1" customHeight="1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hidden="1" customHeight="1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hidden="1" customHeight="1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hidden="1" customHeight="1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hidden="1" customHeight="1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hidden="1" customHeight="1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hidden="1" customHeight="1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hidden="1" customHeight="1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hidden="1" customHeight="1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hidden="1" customHeight="1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hidden="1" customHeight="1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hidden="1" customHeight="1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hidden="1" customHeight="1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hidden="1" customHeight="1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hidden="1" customHeight="1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hidden="1" customHeight="1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hidden="1" customHeight="1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hidden="1" customHeight="1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hidden="1" customHeight="1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hidden="1" customHeight="1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hidden="1" customHeight="1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hidden="1" customHeight="1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hidden="1" customHeight="1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hidden="1" customHeight="1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hidden="1" customHeight="1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hidden="1" customHeight="1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hidden="1" customHeight="1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hidden="1" customHeight="1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hidden="1" customHeight="1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hidden="1" customHeight="1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hidden="1" customHeight="1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hidden="1" customHeight="1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hidden="1" customHeight="1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hidden="1" customHeight="1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hidden="1" customHeight="1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hidden="1" customHeight="1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hidden="1" customHeight="1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hidden="1" customHeight="1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hidden="1" customHeight="1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hidden="1" customHeight="1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hidden="1" customHeight="1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hidden="1" customHeight="1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hidden="1" customHeight="1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hidden="1" customHeight="1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hidden="1" customHeight="1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hidden="1" customHeight="1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hidden="1" customHeight="1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hidden="1" customHeight="1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hidden="1" customHeight="1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hidden="1" customHeight="1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hidden="1" customHeight="1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hidden="1" customHeight="1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hidden="1" customHeight="1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hidden="1" customHeight="1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hidden="1" customHeight="1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hidden="1" customHeight="1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hidden="1" customHeight="1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hidden="1" customHeight="1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hidden="1" customHeight="1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hidden="1" customHeight="1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hidden="1" customHeight="1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hidden="1" customHeight="1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hidden="1" customHeight="1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hidden="1" customHeight="1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hidden="1" customHeight="1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hidden="1" customHeight="1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hidden="1" customHeight="1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hidden="1" customHeight="1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hidden="1" customHeight="1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hidden="1" customHeight="1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hidden="1" customHeight="1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hidden="1" customHeight="1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hidden="1" customHeight="1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hidden="1" customHeight="1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hidden="1" customHeight="1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hidden="1" customHeight="1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hidden="1" customHeight="1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hidden="1" customHeight="1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hidden="1" customHeight="1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hidden="1" customHeight="1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hidden="1" customHeight="1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hidden="1" customHeight="1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hidden="1" customHeight="1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hidden="1" customHeight="1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hidden="1" customHeight="1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hidden="1" customHeight="1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hidden="1" customHeight="1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hidden="1" customHeight="1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hidden="1" customHeight="1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hidden="1" customHeight="1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hidden="1" customHeight="1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hidden="1" customHeight="1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hidden="1" customHeight="1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hidden="1" customHeight="1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hidden="1" customHeight="1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hidden="1" customHeight="1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hidden="1" customHeight="1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hidden="1" customHeight="1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hidden="1" customHeight="1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hidden="1" customHeight="1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hidden="1" customHeight="1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hidden="1" customHeight="1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hidden="1" customHeight="1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hidden="1" customHeight="1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hidden="1" customHeight="1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hidden="1" customHeight="1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hidden="1" customHeight="1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hidden="1" customHeight="1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hidden="1" customHeight="1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hidden="1" customHeight="1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hidden="1" customHeight="1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hidden="1" customHeight="1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hidden="1" customHeight="1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hidden="1" customHeight="1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hidden="1" customHeight="1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hidden="1" customHeight="1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hidden="1" customHeight="1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hidden="1" customHeight="1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hidden="1" customHeight="1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hidden="1" customHeight="1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hidden="1" customHeight="1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hidden="1" customHeight="1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hidden="1" customHeight="1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hidden="1" customHeight="1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hidden="1" customHeight="1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hidden="1" customHeight="1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hidden="1" customHeight="1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hidden="1" customHeight="1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hidden="1" customHeight="1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hidden="1" customHeight="1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hidden="1" customHeight="1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hidden="1" customHeight="1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hidden="1" customHeight="1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hidden="1" customHeight="1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hidden="1" customHeight="1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hidden="1" customHeight="1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hidden="1" customHeight="1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hidden="1" customHeight="1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hidden="1" customHeight="1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hidden="1" customHeight="1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hidden="1" customHeight="1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hidden="1" customHeight="1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hidden="1" customHeight="1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hidden="1" customHeight="1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hidden="1" customHeight="1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hidden="1" customHeight="1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hidden="1" customHeight="1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hidden="1" customHeight="1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hidden="1" customHeight="1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hidden="1" customHeight="1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hidden="1" customHeight="1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hidden="1" customHeight="1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hidden="1" customHeight="1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hidden="1" customHeight="1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hidden="1" customHeight="1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hidden="1" customHeight="1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hidden="1" customHeight="1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hidden="1" customHeight="1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hidden="1" customHeight="1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hidden="1" customHeight="1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hidden="1" customHeight="1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hidden="1" customHeight="1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hidden="1" customHeight="1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hidden="1" customHeight="1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hidden="1" customHeight="1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hidden="1" customHeight="1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hidden="1" customHeight="1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hidden="1" customHeight="1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hidden="1" customHeight="1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hidden="1" customHeight="1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hidden="1" customHeight="1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hidden="1" customHeight="1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hidden="1" customHeight="1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hidden="1" customHeight="1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hidden="1" customHeight="1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hidden="1" customHeight="1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hidden="1" customHeight="1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hidden="1" customHeight="1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hidden="1" customHeight="1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hidden="1" customHeight="1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hidden="1" customHeight="1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hidden="1" customHeight="1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hidden="1" customHeight="1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hidden="1" customHeight="1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hidden="1" customHeight="1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hidden="1" customHeight="1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hidden="1" customHeight="1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hidden="1" customHeight="1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hidden="1" customHeight="1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hidden="1" customHeight="1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hidden="1" customHeight="1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hidden="1" customHeight="1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hidden="1" customHeight="1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hidden="1" customHeight="1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hidden="1" customHeight="1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hidden="1" customHeight="1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hidden="1" customHeight="1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hidden="1" customHeight="1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hidden="1" customHeight="1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hidden="1" customHeight="1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hidden="1" customHeight="1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hidden="1" customHeight="1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hidden="1" customHeight="1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hidden="1" customHeight="1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hidden="1" customHeight="1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hidden="1" customHeight="1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hidden="1" customHeight="1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hidden="1" customHeight="1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hidden="1" customHeight="1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hidden="1" customHeight="1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hidden="1" customHeight="1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hidden="1" customHeight="1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hidden="1" customHeight="1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hidden="1" customHeight="1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hidden="1" customHeight="1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hidden="1" customHeight="1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hidden="1" customHeight="1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hidden="1" customHeight="1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hidden="1" customHeight="1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hidden="1" customHeight="1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hidden="1" customHeight="1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hidden="1" customHeight="1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hidden="1" customHeight="1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hidden="1" customHeight="1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hidden="1" customHeight="1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hidden="1" customHeight="1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hidden="1" customHeight="1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hidden="1" customHeight="1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hidden="1" customHeight="1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hidden="1" customHeight="1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hidden="1" customHeight="1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hidden="1" customHeight="1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hidden="1" customHeight="1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hidden="1" customHeight="1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hidden="1" customHeight="1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hidden="1" customHeight="1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hidden="1" customHeight="1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hidden="1" customHeight="1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hidden="1" customHeight="1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hidden="1" customHeight="1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hidden="1" customHeight="1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hidden="1" customHeight="1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hidden="1" customHeight="1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hidden="1" customHeight="1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hidden="1" customHeight="1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hidden="1" customHeight="1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hidden="1" customHeight="1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hidden="1" customHeight="1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hidden="1" customHeight="1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hidden="1" customHeight="1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hidden="1" customHeight="1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hidden="1" customHeight="1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hidden="1" customHeight="1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hidden="1" customHeight="1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hidden="1" customHeight="1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hidden="1" customHeight="1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hidden="1" customHeight="1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hidden="1" customHeight="1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hidden="1" customHeight="1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hidden="1" customHeight="1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hidden="1" customHeight="1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hidden="1" customHeight="1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hidden="1" customHeight="1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hidden="1" customHeight="1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hidden="1" customHeight="1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hidden="1" customHeight="1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hidden="1" customHeight="1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hidden="1" customHeight="1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hidden="1" customHeight="1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hidden="1" customHeight="1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hidden="1" customHeight="1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hidden="1" customHeight="1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hidden="1" customHeight="1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hidden="1" customHeight="1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hidden="1" customHeight="1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hidden="1" customHeight="1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hidden="1" customHeight="1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hidden="1" customHeight="1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hidden="1" customHeight="1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hidden="1" customHeight="1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hidden="1" customHeight="1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hidden="1" customHeight="1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hidden="1" customHeight="1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hidden="1" customHeight="1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hidden="1" customHeight="1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hidden="1" customHeight="1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hidden="1" customHeight="1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hidden="1" customHeight="1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hidden="1" customHeight="1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hidden="1" customHeight="1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hidden="1" customHeight="1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hidden="1" customHeight="1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hidden="1" customHeight="1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hidden="1" customHeight="1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hidden="1" customHeight="1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hidden="1" customHeight="1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hidden="1" customHeight="1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hidden="1" customHeight="1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hidden="1" customHeight="1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hidden="1" customHeight="1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hidden="1" customHeight="1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hidden="1" customHeight="1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hidden="1" customHeight="1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hidden="1" customHeight="1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hidden="1" customHeight="1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hidden="1" customHeight="1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hidden="1" customHeight="1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hidden="1" customHeight="1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hidden="1" customHeight="1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hidden="1" customHeight="1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hidden="1" customHeight="1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hidden="1" customHeight="1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hidden="1" customHeight="1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hidden="1" customHeight="1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hidden="1" customHeight="1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hidden="1" customHeight="1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hidden="1" customHeight="1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hidden="1" customHeight="1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hidden="1" customHeight="1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hidden="1" customHeight="1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hidden="1" customHeight="1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hidden="1" customHeight="1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hidden="1" customHeight="1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hidden="1" customHeight="1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hidden="1" customHeight="1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hidden="1" customHeight="1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hidden="1" customHeight="1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hidden="1" customHeight="1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hidden="1" customHeight="1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hidden="1" customHeight="1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hidden="1" customHeight="1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hidden="1" customHeight="1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hidden="1" customHeight="1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hidden="1" customHeight="1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hidden="1" customHeight="1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hidden="1" customHeight="1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hidden="1" customHeight="1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hidden="1" customHeight="1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hidden="1" customHeight="1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hidden="1" customHeight="1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hidden="1" customHeight="1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hidden="1" customHeight="1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hidden="1" customHeight="1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hidden="1" customHeight="1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hidden="1" customHeight="1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hidden="1" customHeight="1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hidden="1" customHeight="1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hidden="1" customHeight="1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hidden="1" customHeight="1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hidden="1" customHeight="1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hidden="1" customHeight="1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hidden="1" customHeight="1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hidden="1" customHeight="1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hidden="1" customHeight="1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hidden="1" customHeight="1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hidden="1" customHeight="1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hidden="1" customHeight="1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hidden="1" customHeight="1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hidden="1" customHeight="1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hidden="1" customHeight="1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hidden="1" customHeight="1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hidden="1" customHeight="1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hidden="1" customHeight="1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hidden="1" customHeight="1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hidden="1" customHeight="1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hidden="1" customHeight="1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hidden="1" customHeight="1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hidden="1" customHeight="1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hidden="1" customHeight="1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hidden="1" customHeight="1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hidden="1" customHeight="1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hidden="1" customHeight="1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hidden="1" customHeight="1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hidden="1" customHeight="1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hidden="1" customHeight="1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hidden="1" customHeight="1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hidden="1" customHeight="1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hidden="1" customHeight="1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hidden="1" customHeight="1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hidden="1" customHeight="1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hidden="1" customHeight="1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hidden="1" customHeight="1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hidden="1" customHeight="1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hidden="1" customHeight="1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hidden="1" customHeight="1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hidden="1" customHeight="1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hidden="1" customHeight="1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hidden="1" customHeight="1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hidden="1" customHeight="1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hidden="1" customHeight="1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hidden="1" customHeight="1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hidden="1" customHeight="1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hidden="1" customHeight="1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hidden="1" customHeight="1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hidden="1" customHeight="1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hidden="1" customHeight="1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hidden="1" customHeight="1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hidden="1" customHeight="1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hidden="1" customHeight="1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hidden="1" customHeight="1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hidden="1" customHeight="1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hidden="1" customHeight="1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hidden="1" customHeight="1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hidden="1" customHeight="1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hidden="1" customHeight="1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hidden="1" customHeight="1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hidden="1" customHeight="1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hidden="1" customHeight="1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hidden="1" customHeight="1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hidden="1" customHeight="1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hidden="1" customHeight="1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hidden="1" customHeight="1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hidden="1" customHeight="1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hidden="1" customHeight="1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hidden="1" customHeight="1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hidden="1" customHeight="1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hidden="1" customHeight="1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hidden="1" customHeight="1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hidden="1" customHeight="1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hidden="1" customHeight="1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hidden="1" customHeight="1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hidden="1" customHeight="1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hidden="1" customHeight="1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hidden="1" customHeight="1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hidden="1" customHeight="1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hidden="1" customHeight="1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hidden="1" customHeight="1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hidden="1" customHeight="1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hidden="1" customHeight="1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hidden="1" customHeight="1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hidden="1" customHeight="1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hidden="1" customHeight="1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hidden="1" customHeight="1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hidden="1" customHeight="1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hidden="1" customHeight="1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hidden="1" customHeight="1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hidden="1" customHeight="1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hidden="1" customHeight="1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hidden="1" customHeight="1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hidden="1" customHeight="1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hidden="1" customHeight="1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hidden="1" customHeight="1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hidden="1" customHeight="1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hidden="1" customHeight="1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hidden="1" customHeight="1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hidden="1" customHeight="1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hidden="1" customHeight="1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hidden="1" customHeight="1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hidden="1" customHeight="1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hidden="1" customHeight="1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hidden="1" customHeight="1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hidden="1" customHeight="1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hidden="1" customHeight="1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hidden="1" customHeight="1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hidden="1" customHeight="1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hidden="1" customHeight="1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hidden="1" customHeight="1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hidden="1" customHeight="1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hidden="1" customHeight="1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hidden="1" customHeight="1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hidden="1" customHeight="1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hidden="1" customHeight="1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hidden="1" customHeight="1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hidden="1" customHeight="1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hidden="1" customHeight="1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hidden="1" customHeight="1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hidden="1" customHeight="1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hidden="1" customHeight="1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hidden="1" customHeight="1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hidden="1" customHeight="1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hidden="1" customHeight="1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hidden="1" customHeight="1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hidden="1" customHeight="1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hidden="1" customHeight="1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hidden="1" customHeight="1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hidden="1" customHeight="1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hidden="1" customHeight="1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hidden="1" customHeight="1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hidden="1" customHeight="1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hidden="1" customHeight="1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hidden="1" customHeight="1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hidden="1" customHeight="1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hidden="1" customHeight="1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hidden="1" customHeight="1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hidden="1" customHeight="1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hidden="1" customHeight="1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hidden="1" customHeight="1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hidden="1" customHeight="1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hidden="1" customHeight="1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hidden="1" customHeight="1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hidden="1" customHeight="1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hidden="1" customHeight="1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hidden="1" customHeight="1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hidden="1" customHeight="1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hidden="1" customHeight="1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hidden="1" customHeight="1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hidden="1" customHeight="1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hidden="1" customHeight="1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hidden="1" customHeight="1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hidden="1" customHeight="1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hidden="1" customHeight="1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hidden="1" customHeight="1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hidden="1" customHeight="1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hidden="1" customHeight="1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hidden="1" customHeight="1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hidden="1" customHeight="1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hidden="1" customHeight="1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hidden="1" customHeight="1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hidden="1" customHeight="1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hidden="1" customHeight="1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hidden="1" customHeight="1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hidden="1" customHeight="1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hidden="1" customHeight="1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hidden="1" customHeight="1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hidden="1" customHeight="1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hidden="1" customHeight="1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hidden="1" customHeight="1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hidden="1" customHeight="1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hidden="1" customHeight="1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hidden="1" customHeight="1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hidden="1" customHeight="1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hidden="1" customHeight="1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hidden="1" customHeight="1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hidden="1" customHeight="1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hidden="1" customHeight="1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hidden="1" customHeight="1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hidden="1" customHeight="1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hidden="1" customHeight="1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hidden="1" customHeight="1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hidden="1" customHeight="1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hidden="1" customHeight="1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hidden="1" customHeight="1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hidden="1" customHeight="1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hidden="1" customHeight="1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hidden="1" customHeight="1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hidden="1" customHeight="1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hidden="1" customHeight="1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hidden="1" customHeight="1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hidden="1" customHeight="1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hidden="1" customHeight="1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hidden="1" customHeight="1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hidden="1" customHeight="1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hidden="1" customHeight="1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hidden="1" customHeight="1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hidden="1" customHeight="1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hidden="1" customHeight="1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hidden="1" customHeight="1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hidden="1" customHeight="1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hidden="1" customHeight="1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hidden="1" customHeight="1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hidden="1" customHeight="1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hidden="1" customHeight="1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hidden="1" customHeight="1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hidden="1" customHeight="1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hidden="1" customHeight="1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hidden="1" customHeight="1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hidden="1" customHeight="1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hidden="1" customHeight="1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hidden="1" customHeight="1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hidden="1" customHeight="1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hidden="1" customHeight="1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hidden="1" customHeight="1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hidden="1" customHeight="1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hidden="1" customHeight="1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hidden="1" customHeight="1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hidden="1" customHeight="1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hidden="1" customHeight="1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hidden="1" customHeight="1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hidden="1" customHeight="1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hidden="1" customHeight="1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hidden="1" customHeight="1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hidden="1" customHeight="1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hidden="1" customHeight="1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hidden="1" customHeight="1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hidden="1" customHeight="1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hidden="1" customHeight="1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hidden="1" customHeight="1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hidden="1" customHeight="1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hidden="1" customHeight="1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hidden="1" customHeight="1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hidden="1" customHeight="1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hidden="1" customHeight="1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hidden="1" customHeight="1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hidden="1" customHeight="1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hidden="1" customHeight="1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hidden="1" customHeight="1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hidden="1" customHeight="1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hidden="1" customHeight="1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hidden="1" customHeight="1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hidden="1" customHeight="1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hidden="1" customHeight="1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hidden="1" customHeight="1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hidden="1" customHeight="1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hidden="1" customHeight="1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hidden="1" customHeight="1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hidden="1" customHeight="1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hidden="1" customHeight="1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hidden="1" customHeight="1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hidden="1" customHeight="1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hidden="1" customHeight="1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hidden="1" customHeight="1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hidden="1" customHeight="1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hidden="1" customHeight="1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hidden="1" customHeight="1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hidden="1" customHeight="1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hidden="1" customHeight="1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hidden="1" customHeight="1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hidden="1" customHeight="1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hidden="1" customHeight="1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hidden="1" customHeight="1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hidden="1" customHeight="1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hidden="1" customHeight="1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hidden="1" customHeight="1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hidden="1" customHeight="1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hidden="1" customHeight="1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hidden="1" customHeight="1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hidden="1" customHeight="1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hidden="1" customHeight="1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hidden="1" customHeight="1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hidden="1" customHeight="1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hidden="1" customHeight="1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hidden="1" customHeight="1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hidden="1" customHeight="1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hidden="1" customHeight="1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hidden="1" customHeight="1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hidden="1" customHeight="1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hidden="1" customHeight="1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hidden="1" customHeight="1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hidden="1" customHeight="1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hidden="1" customHeight="1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hidden="1" customHeight="1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hidden="1" customHeight="1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hidden="1" customHeight="1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hidden="1" customHeight="1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hidden="1" customHeight="1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hidden="1" customHeight="1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hidden="1" customHeight="1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hidden="1" customHeight="1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hidden="1" customHeight="1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hidden="1" customHeight="1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hidden="1" customHeight="1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hidden="1" customHeight="1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hidden="1" customHeight="1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hidden="1" customHeight="1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hidden="1" customHeight="1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hidden="1" customHeight="1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hidden="1" customHeight="1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hidden="1" customHeight="1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hidden="1" customHeight="1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hidden="1" customHeight="1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hidden="1" customHeight="1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hidden="1" customHeight="1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hidden="1" customHeight="1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hidden="1" customHeight="1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hidden="1" customHeight="1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hidden="1" customHeight="1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hidden="1" customHeight="1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hidden="1" customHeight="1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hidden="1" customHeight="1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hidden="1" customHeight="1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hidden="1" customHeight="1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hidden="1" customHeight="1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hidden="1" customHeight="1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hidden="1" customHeight="1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hidden="1" customHeight="1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hidden="1" customHeight="1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hidden="1" customHeight="1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hidden="1" customHeight="1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hidden="1" customHeight="1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hidden="1" customHeight="1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hidden="1" customHeight="1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hidden="1" customHeight="1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hidden="1" customHeight="1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hidden="1" customHeight="1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hidden="1" customHeight="1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hidden="1" customHeight="1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hidden="1" customHeight="1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hidden="1" customHeight="1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hidden="1" customHeight="1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hidden="1" customHeight="1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hidden="1" customHeight="1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hidden="1" customHeight="1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hidden="1" customHeight="1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hidden="1" customHeight="1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hidden="1" customHeight="1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hidden="1" customHeight="1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hidden="1" customHeight="1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hidden="1" customHeight="1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hidden="1" customHeight="1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hidden="1" customHeight="1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hidden="1" customHeight="1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hidden="1" customHeight="1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hidden="1" customHeight="1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hidden="1" customHeight="1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hidden="1" customHeight="1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hidden="1" customHeight="1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hidden="1" customHeight="1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hidden="1" customHeight="1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hidden="1" customHeight="1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hidden="1" customHeight="1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hidden="1" customHeight="1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hidden="1" customHeight="1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hidden="1" customHeight="1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hidden="1" customHeight="1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hidden="1" customHeight="1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hidden="1" customHeight="1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hidden="1" customHeight="1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hidden="1" customHeight="1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hidden="1" customHeight="1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hidden="1" customHeight="1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hidden="1" customHeight="1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hidden="1" customHeight="1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hidden="1" customHeight="1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hidden="1" customHeight="1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hidden="1" customHeight="1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hidden="1" customHeight="1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hidden="1" customHeight="1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hidden="1" customHeight="1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hidden="1" customHeight="1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hidden="1" customHeight="1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hidden="1" customHeight="1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hidden="1" customHeight="1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hidden="1" customHeight="1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hidden="1" customHeight="1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hidden="1" customHeight="1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hidden="1" customHeight="1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hidden="1" customHeight="1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hidden="1" customHeight="1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hidden="1" customHeight="1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hidden="1" customHeight="1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hidden="1" customHeight="1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hidden="1" customHeight="1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hidden="1" customHeight="1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hidden="1" customHeight="1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hidden="1" customHeight="1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hidden="1" customHeight="1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hidden="1" customHeight="1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hidden="1" customHeight="1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hidden="1" customHeight="1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hidden="1" customHeight="1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hidden="1" customHeight="1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hidden="1" customHeight="1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hidden="1" customHeight="1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hidden="1" customHeight="1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hidden="1" customHeight="1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hidden="1" customHeight="1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hidden="1" customHeight="1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hidden="1" customHeight="1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hidden="1" customHeight="1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hidden="1" customHeight="1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hidden="1" customHeight="1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hidden="1" customHeight="1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hidden="1" customHeight="1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hidden="1" customHeight="1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hidden="1" customHeight="1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hidden="1" customHeight="1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hidden="1" customHeight="1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hidden="1" customHeight="1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hidden="1" customHeight="1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hidden="1" customHeight="1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hidden="1" customHeight="1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hidden="1" customHeight="1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hidden="1" customHeight="1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hidden="1" customHeight="1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hidden="1" customHeight="1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hidden="1" customHeight="1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hidden="1" customHeight="1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hidden="1" customHeight="1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hidden="1" customHeight="1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hidden="1" customHeight="1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hidden="1" customHeight="1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hidden="1" customHeight="1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hidden="1" customHeight="1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hidden="1" customHeight="1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hidden="1" customHeight="1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hidden="1" customHeight="1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hidden="1" customHeight="1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hidden="1" customHeight="1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hidden="1" customHeight="1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hidden="1" customHeight="1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hidden="1" customHeight="1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hidden="1" customHeight="1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hidden="1" customHeight="1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hidden="1" customHeight="1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hidden="1" customHeight="1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hidden="1" customHeight="1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hidden="1" customHeight="1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hidden="1" customHeight="1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hidden="1" customHeight="1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hidden="1" customHeight="1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hidden="1" customHeight="1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hidden="1" customHeight="1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hidden="1" customHeight="1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hidden="1" customHeight="1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hidden="1" customHeight="1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hidden="1" customHeight="1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hidden="1" customHeight="1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hidden="1" customHeight="1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hidden="1" customHeight="1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hidden="1" customHeight="1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hidden="1" customHeight="1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hidden="1" customHeight="1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hidden="1" customHeight="1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hidden="1" customHeight="1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hidden="1" customHeight="1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hidden="1" customHeight="1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hidden="1" customHeight="1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hidden="1" customHeight="1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hidden="1" customHeight="1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hidden="1" customHeight="1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hidden="1" customHeight="1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hidden="1" customHeight="1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hidden="1" customHeight="1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hidden="1" customHeight="1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hidden="1" customHeight="1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hidden="1" customHeight="1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hidden="1" customHeight="1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hidden="1" customHeight="1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hidden="1" customHeight="1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hidden="1" customHeight="1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hidden="1" customHeight="1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hidden="1" customHeight="1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hidden="1" customHeight="1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hidden="1" customHeight="1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hidden="1" customHeight="1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hidden="1" customHeight="1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hidden="1" customHeight="1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hidden="1" customHeight="1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hidden="1" customHeight="1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hidden="1" customHeight="1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hidden="1" customHeight="1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hidden="1" customHeight="1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hidden="1" customHeight="1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hidden="1" customHeight="1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hidden="1" customHeight="1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hidden="1" customHeight="1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hidden="1" customHeight="1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hidden="1" customHeight="1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hidden="1" customHeight="1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hidden="1" customHeight="1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hidden="1" customHeight="1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hidden="1" customHeight="1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hidden="1" customHeight="1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hidden="1" customHeight="1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hidden="1" customHeight="1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hidden="1" customHeight="1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hidden="1" customHeight="1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hidden="1" customHeight="1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hidden="1" customHeight="1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hidden="1" customHeight="1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hidden="1" customHeight="1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hidden="1" customHeight="1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hidden="1" customHeight="1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hidden="1" customHeight="1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hidden="1" customHeight="1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hidden="1" customHeight="1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hidden="1" customHeight="1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hidden="1" customHeight="1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hidden="1" customHeight="1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hidden="1" customHeight="1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hidden="1" customHeight="1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hidden="1" customHeight="1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hidden="1" customHeight="1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hidden="1" customHeight="1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hidden="1" customHeight="1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hidden="1" customHeight="1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hidden="1" customHeight="1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hidden="1" customHeight="1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hidden="1" customHeight="1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hidden="1" customHeight="1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hidden="1" customHeight="1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hidden="1" customHeight="1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hidden="1" customHeight="1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hidden="1" customHeight="1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hidden="1" customHeight="1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hidden="1" customHeight="1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hidden="1" customHeight="1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hidden="1" customHeight="1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hidden="1" customHeight="1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hidden="1" customHeight="1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hidden="1" customHeight="1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hidden="1" customHeight="1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hidden="1" customHeight="1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hidden="1" customHeight="1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hidden="1" customHeight="1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hidden="1" customHeight="1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hidden="1" customHeight="1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hidden="1" customHeight="1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hidden="1" customHeight="1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hidden="1" customHeight="1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hidden="1" customHeight="1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hidden="1" customHeight="1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hidden="1" customHeight="1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hidden="1" customHeight="1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hidden="1" customHeight="1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hidden="1" customHeight="1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hidden="1" customHeight="1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hidden="1" customHeight="1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hidden="1" customHeight="1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hidden="1" customHeight="1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hidden="1" customHeight="1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hidden="1" customHeight="1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hidden="1" customHeight="1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hidden="1" customHeight="1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hidden="1" customHeight="1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hidden="1" customHeight="1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hidden="1" customHeight="1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hidden="1" customHeight="1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hidden="1" customHeight="1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hidden="1" customHeight="1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hidden="1" customHeight="1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hidden="1" customHeight="1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hidden="1" customHeight="1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hidden="1" customHeight="1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hidden="1" customHeight="1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hidden="1" customHeight="1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hidden="1" customHeight="1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hidden="1" customHeight="1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hidden="1" customHeight="1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hidden="1" customHeight="1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hidden="1" customHeight="1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hidden="1" customHeight="1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hidden="1" customHeight="1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hidden="1" customHeight="1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hidden="1" customHeight="1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hidden="1" customHeight="1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hidden="1" customHeight="1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hidden="1" customHeight="1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hidden="1" customHeight="1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hidden="1" customHeight="1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hidden="1" customHeight="1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hidden="1" customHeight="1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hidden="1" customHeight="1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hidden="1" customHeight="1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hidden="1" customHeight="1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hidden="1" customHeight="1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hidden="1" customHeight="1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hidden="1" customHeight="1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hidden="1" customHeight="1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hidden="1" customHeight="1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hidden="1" customHeight="1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hidden="1" customHeight="1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hidden="1" customHeight="1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hidden="1" customHeight="1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hidden="1" customHeight="1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hidden="1" customHeight="1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hidden="1" customHeight="1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hidden="1" customHeight="1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hidden="1" customHeight="1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hidden="1" customHeight="1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hidden="1" customHeight="1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hidden="1" customHeight="1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hidden="1" customHeight="1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hidden="1" customHeight="1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hidden="1" customHeight="1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hidden="1" customHeight="1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hidden="1" customHeight="1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hidden="1" customHeight="1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hidden="1" customHeight="1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hidden="1" customHeight="1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hidden="1" customHeight="1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hidden="1" customHeight="1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hidden="1" customHeight="1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hidden="1" customHeight="1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hidden="1" customHeight="1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hidden="1" customHeight="1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hidden="1" customHeight="1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hidden="1" customHeight="1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hidden="1" customHeight="1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hidden="1" customHeight="1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hidden="1" customHeight="1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hidden="1" customHeight="1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hidden="1" customHeight="1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hidden="1" customHeight="1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hidden="1" customHeight="1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hidden="1" customHeight="1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hidden="1" customHeight="1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hidden="1" customHeight="1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hidden="1" customHeight="1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hidden="1" customHeight="1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hidden="1" customHeight="1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hidden="1" customHeight="1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hidden="1" customHeight="1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hidden="1" customHeight="1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hidden="1" customHeight="1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hidden="1" customHeight="1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hidden="1" customHeight="1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hidden="1" customHeight="1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hidden="1" customHeight="1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hidden="1" customHeight="1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hidden="1" customHeight="1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hidden="1" customHeight="1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hidden="1" customHeight="1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hidden="1" customHeight="1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hidden="1" customHeight="1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hidden="1" customHeight="1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hidden="1" customHeight="1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hidden="1" customHeight="1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hidden="1" customHeight="1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hidden="1" customHeight="1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hidden="1" customHeight="1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hidden="1" customHeight="1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hidden="1" customHeight="1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hidden="1" customHeight="1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hidden="1" customHeight="1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hidden="1" customHeight="1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hidden="1" customHeight="1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hidden="1" customHeight="1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hidden="1" customHeight="1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hidden="1" customHeight="1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hidden="1" customHeight="1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hidden="1" customHeight="1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hidden="1" customHeight="1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hidden="1" customHeight="1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hidden="1" customHeight="1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hidden="1" customHeight="1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hidden="1" customHeight="1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hidden="1" customHeight="1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hidden="1" customHeight="1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hidden="1" customHeight="1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hidden="1" customHeight="1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hidden="1" customHeight="1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hidden="1" customHeight="1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hidden="1" customHeight="1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hidden="1" customHeight="1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hidden="1" customHeight="1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hidden="1" customHeight="1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hidden="1" customHeight="1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hidden="1" customHeight="1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hidden="1" customHeight="1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hidden="1" customHeight="1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hidden="1" customHeight="1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hidden="1" customHeight="1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hidden="1" customHeight="1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hidden="1" customHeight="1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hidden="1" customHeight="1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hidden="1" customHeight="1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hidden="1" customHeight="1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hidden="1" customHeight="1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hidden="1" customHeight="1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hidden="1" customHeight="1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hidden="1" customHeight="1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hidden="1" customHeight="1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hidden="1" customHeight="1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hidden="1" customHeight="1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hidden="1" customHeight="1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hidden="1" customHeight="1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hidden="1" customHeight="1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hidden="1" customHeight="1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hidden="1" customHeight="1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hidden="1" customHeight="1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hidden="1" customHeight="1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hidden="1" customHeight="1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hidden="1" customHeight="1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hidden="1" customHeight="1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hidden="1" customHeight="1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hidden="1" customHeight="1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hidden="1" customHeight="1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hidden="1" customHeight="1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hidden="1" customHeight="1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hidden="1" customHeight="1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hidden="1" customHeight="1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hidden="1" customHeight="1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hidden="1" customHeight="1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hidden="1" customHeight="1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hidden="1" customHeight="1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hidden="1" customHeight="1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hidden="1" customHeight="1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hidden="1" customHeight="1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hidden="1" customHeight="1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hidden="1" customHeight="1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hidden="1" customHeight="1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hidden="1" customHeight="1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hidden="1" customHeight="1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hidden="1" customHeight="1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hidden="1" customHeight="1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hidden="1" customHeight="1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hidden="1" customHeight="1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hidden="1" customHeight="1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hidden="1" customHeight="1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hidden="1" customHeight="1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hidden="1" customHeight="1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hidden="1" customHeight="1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hidden="1" customHeight="1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hidden="1" customHeight="1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hidden="1" customHeight="1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hidden="1" customHeight="1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hidden="1" customHeight="1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hidden="1" customHeight="1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hidden="1" customHeight="1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hidden="1" customHeight="1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hidden="1" customHeight="1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hidden="1" customHeight="1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hidden="1" customHeight="1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hidden="1" customHeight="1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hidden="1" customHeight="1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hidden="1" customHeight="1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hidden="1" customHeight="1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hidden="1" customHeight="1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hidden="1" customHeight="1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hidden="1" customHeight="1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hidden="1" customHeight="1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hidden="1" customHeight="1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hidden="1" customHeight="1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hidden="1" customHeight="1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hidden="1" customHeight="1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hidden="1" customHeight="1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hidden="1" customHeight="1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hidden="1" customHeight="1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hidden="1" customHeight="1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hidden="1" customHeight="1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hidden="1" customHeight="1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hidden="1" customHeight="1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hidden="1" customHeight="1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hidden="1" customHeight="1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hidden="1" customHeight="1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hidden="1" customHeight="1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hidden="1" customHeight="1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hidden="1" customHeight="1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hidden="1" customHeight="1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hidden="1" customHeight="1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hidden="1" customHeight="1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hidden="1" customHeight="1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hidden="1" customHeight="1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hidden="1" customHeight="1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hidden="1" customHeight="1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hidden="1" customHeight="1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hidden="1" customHeight="1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hidden="1" customHeight="1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hidden="1" customHeight="1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hidden="1" customHeight="1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hidden="1" customHeight="1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hidden="1" customHeight="1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hidden="1" customHeight="1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hidden="1" customHeight="1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hidden="1" customHeight="1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hidden="1" customHeight="1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hidden="1" customHeight="1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hidden="1" customHeight="1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hidden="1" customHeight="1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hidden="1" customHeight="1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hidden="1" customHeight="1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hidden="1" customHeight="1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hidden="1" customHeight="1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hidden="1" customHeight="1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hidden="1" customHeight="1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hidden="1" customHeight="1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hidden="1" customHeight="1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hidden="1" customHeight="1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hidden="1" customHeight="1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hidden="1" customHeight="1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hidden="1" customHeight="1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hidden="1" customHeight="1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hidden="1" customHeight="1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hidden="1" customHeight="1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hidden="1" customHeight="1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hidden="1" customHeight="1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hidden="1" customHeight="1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hidden="1" customHeight="1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hidden="1" customHeight="1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hidden="1" customHeight="1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hidden="1" customHeight="1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hidden="1" customHeight="1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hidden="1" customHeight="1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hidden="1" customHeight="1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hidden="1" customHeight="1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hidden="1" customHeight="1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hidden="1" customHeight="1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hidden="1" customHeight="1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hidden="1" customHeight="1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hidden="1" customHeight="1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hidden="1" customHeight="1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hidden="1" customHeight="1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hidden="1" customHeight="1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hidden="1" customHeight="1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hidden="1" customHeight="1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hidden="1" customHeight="1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hidden="1" customHeight="1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hidden="1" customHeight="1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hidden="1" customHeight="1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hidden="1" customHeight="1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hidden="1" customHeight="1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hidden="1" customHeight="1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hidden="1" customHeight="1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hidden="1" customHeight="1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hidden="1" customHeight="1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hidden="1" customHeight="1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hidden="1" customHeight="1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hidden="1" customHeight="1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hidden="1" customHeight="1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hidden="1" customHeight="1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hidden="1" customHeight="1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hidden="1" customHeight="1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hidden="1" customHeight="1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hidden="1" customHeight="1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hidden="1" customHeight="1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hidden="1" customHeight="1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hidden="1" customHeight="1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hidden="1" customHeight="1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hidden="1" customHeight="1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hidden="1" customHeight="1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hidden="1" customHeight="1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hidden="1" customHeight="1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hidden="1" customHeight="1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hidden="1" customHeight="1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hidden="1" customHeight="1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hidden="1" customHeight="1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hidden="1" customHeight="1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hidden="1" customHeight="1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hidden="1" customHeight="1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hidden="1" customHeight="1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hidden="1" customHeight="1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hidden="1" customHeight="1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hidden="1" customHeight="1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hidden="1" customHeight="1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hidden="1" customHeight="1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hidden="1" customHeight="1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hidden="1" customHeight="1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hidden="1" customHeight="1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hidden="1" customHeight="1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hidden="1" customHeight="1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hidden="1" customHeight="1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hidden="1" customHeight="1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hidden="1" customHeight="1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hidden="1" customHeight="1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hidden="1" customHeight="1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hidden="1" customHeight="1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hidden="1" customHeight="1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hidden="1" customHeight="1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hidden="1" customHeight="1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hidden="1" customHeight="1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hidden="1" customHeight="1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hidden="1" customHeight="1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hidden="1" customHeight="1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hidden="1" customHeight="1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hidden="1" customHeight="1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hidden="1" customHeight="1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hidden="1" customHeight="1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hidden="1" customHeight="1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hidden="1" customHeight="1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hidden="1" customHeight="1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hidden="1" customHeight="1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hidden="1" customHeight="1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hidden="1" customHeight="1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hidden="1" customHeight="1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hidden="1" customHeight="1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hidden="1" customHeight="1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hidden="1" customHeight="1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hidden="1" customHeight="1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hidden="1" customHeight="1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hidden="1" customHeight="1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hidden="1" customHeight="1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hidden="1" customHeight="1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hidden="1" customHeight="1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hidden="1" customHeight="1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hidden="1" customHeight="1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hidden="1" customHeight="1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hidden="1" customHeight="1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hidden="1" customHeight="1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hidden="1" customHeight="1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hidden="1" customHeight="1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hidden="1" customHeight="1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hidden="1" customHeight="1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hidden="1" customHeight="1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hidden="1" customHeight="1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hidden="1" customHeight="1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hidden="1" customHeight="1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hidden="1" customHeight="1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hidden="1" customHeight="1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hidden="1" customHeight="1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hidden="1" customHeight="1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hidden="1" customHeight="1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hidden="1" customHeight="1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hidden="1" customHeight="1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hidden="1" customHeight="1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hidden="1" customHeight="1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hidden="1" customHeight="1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hidden="1" customHeight="1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hidden="1" customHeight="1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hidden="1" customHeight="1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hidden="1" customHeight="1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hidden="1" customHeight="1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hidden="1" customHeight="1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hidden="1" customHeight="1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hidden="1" customHeight="1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hidden="1" customHeight="1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hidden="1" customHeight="1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hidden="1" customHeight="1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hidden="1" customHeight="1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hidden="1" customHeight="1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hidden="1" customHeight="1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hidden="1" customHeight="1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hidden="1" customHeight="1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hidden="1" customHeight="1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hidden="1" customHeight="1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hidden="1" customHeight="1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hidden="1" customHeight="1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hidden="1" customHeight="1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hidden="1" customHeight="1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hidden="1" customHeight="1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hidden="1" customHeight="1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hidden="1" customHeight="1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hidden="1" customHeight="1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hidden="1" customHeight="1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hidden="1" customHeight="1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hidden="1" customHeight="1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hidden="1" customHeight="1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hidden="1" customHeight="1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hidden="1" customHeight="1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hidden="1" customHeight="1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hidden="1" customHeight="1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hidden="1" customHeight="1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hidden="1" customHeight="1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hidden="1" customHeight="1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hidden="1" customHeight="1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hidden="1" customHeight="1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hidden="1" customHeight="1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hidden="1" customHeight="1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hidden="1" customHeight="1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hidden="1" customHeight="1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hidden="1" customHeight="1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hidden="1" customHeight="1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hidden="1" customHeight="1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hidden="1" customHeight="1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hidden="1" customHeight="1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hidden="1" customHeight="1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hidden="1" customHeight="1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hidden="1" customHeight="1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hidden="1" customHeight="1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hidden="1" customHeight="1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hidden="1" customHeight="1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hidden="1" customHeight="1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hidden="1" customHeight="1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hidden="1" customHeight="1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hidden="1" customHeight="1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hidden="1" customHeight="1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hidden="1" customHeight="1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hidden="1" customHeight="1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hidden="1" customHeight="1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hidden="1" customHeight="1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hidden="1" customHeight="1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hidden="1" customHeight="1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hidden="1" customHeight="1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hidden="1" customHeight="1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hidden="1" customHeight="1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hidden="1" customHeight="1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hidden="1" customHeight="1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hidden="1" customHeight="1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hidden="1" customHeight="1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hidden="1" customHeight="1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hidden="1" customHeight="1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hidden="1" customHeight="1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hidden="1" customHeight="1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hidden="1" customHeight="1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hidden="1" customHeight="1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hidden="1" customHeight="1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hidden="1" customHeight="1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hidden="1" customHeight="1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hidden="1" customHeight="1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hidden="1" customHeight="1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hidden="1" customHeight="1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hidden="1" customHeight="1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hidden="1" customHeight="1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hidden="1" customHeight="1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hidden="1" customHeight="1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hidden="1" customHeight="1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hidden="1" customHeight="1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hidden="1" customHeight="1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hidden="1" customHeight="1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hidden="1" customHeight="1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hidden="1" customHeight="1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hidden="1" customHeight="1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hidden="1" customHeight="1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hidden="1" customHeight="1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hidden="1" customHeight="1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hidden="1" customHeight="1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hidden="1" customHeight="1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hidden="1" customHeight="1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hidden="1" customHeight="1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hidden="1" customHeight="1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hidden="1" customHeight="1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hidden="1" customHeight="1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hidden="1" customHeight="1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hidden="1" customHeight="1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hidden="1" customHeight="1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hidden="1" customHeight="1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hidden="1" customHeight="1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hidden="1" customHeight="1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hidden="1" customHeight="1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hidden="1" customHeight="1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hidden="1" customHeight="1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hidden="1" customHeight="1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hidden="1" customHeight="1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hidden="1" customHeight="1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hidden="1" customHeight="1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hidden="1" customHeight="1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hidden="1" customHeight="1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hidden="1" customHeight="1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hidden="1" customHeight="1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hidden="1" customHeight="1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hidden="1" customHeight="1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hidden="1" customHeight="1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hidden="1" customHeight="1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hidden="1" customHeight="1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hidden="1" customHeight="1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hidden="1" customHeight="1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hidden="1" customHeight="1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hidden="1" customHeight="1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hidden="1" customHeight="1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hidden="1" customHeight="1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hidden="1" customHeight="1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hidden="1" customHeight="1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hidden="1" customHeight="1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hidden="1" customHeight="1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hidden="1" customHeight="1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hidden="1" customHeight="1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hidden="1" customHeight="1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hidden="1" customHeight="1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hidden="1" customHeight="1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hidden="1" customHeight="1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hidden="1" customHeight="1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hidden="1" customHeight="1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hidden="1" customHeight="1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hidden="1" customHeight="1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hidden="1" customHeight="1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hidden="1" customHeight="1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hidden="1" customHeight="1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hidden="1" customHeight="1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hidden="1" customHeight="1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hidden="1" customHeight="1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hidden="1" customHeight="1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hidden="1" customHeight="1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hidden="1" customHeight="1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hidden="1" customHeight="1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hidden="1" customHeight="1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hidden="1" customHeight="1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hidden="1" customHeight="1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hidden="1" customHeight="1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hidden="1" customHeight="1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hidden="1" customHeight="1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hidden="1" customHeight="1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hidden="1" customHeight="1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hidden="1" customHeight="1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hidden="1" customHeight="1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hidden="1" customHeight="1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hidden="1" customHeight="1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hidden="1" customHeight="1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hidden="1" customHeight="1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hidden="1" customHeight="1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hidden="1" customHeight="1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hidden="1" customHeight="1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hidden="1" customHeight="1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hidden="1" customHeight="1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hidden="1" customHeight="1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hidden="1" customHeight="1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hidden="1" customHeight="1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hidden="1" customHeight="1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hidden="1" customHeight="1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hidden="1" customHeight="1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hidden="1" customHeight="1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hidden="1" customHeight="1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hidden="1" customHeight="1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hidden="1" customHeight="1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hidden="1" customHeight="1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hidden="1" customHeight="1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hidden="1" customHeight="1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hidden="1" customHeight="1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hidden="1" customHeight="1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hidden="1" customHeight="1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hidden="1" customHeight="1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hidden="1" customHeight="1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hidden="1" customHeight="1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hidden="1" customHeight="1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hidden="1" customHeight="1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hidden="1" customHeight="1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hidden="1" customHeight="1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hidden="1" customHeight="1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hidden="1" customHeight="1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hidden="1" customHeight="1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hidden="1" customHeight="1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hidden="1" customHeight="1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hidden="1" customHeight="1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hidden="1" customHeight="1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hidden="1" customHeight="1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hidden="1" customHeight="1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hidden="1" customHeight="1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hidden="1" customHeight="1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hidden="1" customHeight="1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hidden="1" customHeight="1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hidden="1" customHeight="1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hidden="1" customHeight="1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hidden="1" customHeight="1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hidden="1" customHeight="1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hidden="1" customHeight="1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hidden="1" customHeight="1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hidden="1" customHeight="1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hidden="1" customHeight="1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hidden="1" customHeight="1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hidden="1" customHeight="1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hidden="1" customHeight="1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hidden="1" customHeight="1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hidden="1" customHeight="1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hidden="1" customHeight="1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hidden="1" customHeight="1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hidden="1" customHeight="1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hidden="1" customHeight="1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hidden="1" customHeight="1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hidden="1" customHeight="1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hidden="1" customHeight="1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hidden="1" customHeight="1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hidden="1" customHeight="1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hidden="1" customHeight="1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hidden="1" customHeight="1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hidden="1" customHeight="1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hidden="1" customHeight="1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hidden="1" customHeight="1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hidden="1" customHeight="1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hidden="1" customHeight="1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hidden="1" customHeight="1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hidden="1" customHeight="1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hidden="1" customHeight="1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hidden="1" customHeight="1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hidden="1" customHeight="1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hidden="1" customHeight="1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hidden="1" customHeight="1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hidden="1" customHeight="1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hidden="1" customHeight="1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hidden="1" customHeight="1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hidden="1" customHeight="1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hidden="1" customHeight="1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hidden="1" customHeight="1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hidden="1" customHeight="1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hidden="1" customHeight="1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hidden="1" customHeight="1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hidden="1" customHeight="1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hidden="1" customHeight="1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hidden="1" customHeight="1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hidden="1" customHeight="1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hidden="1" customHeight="1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hidden="1" customHeight="1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hidden="1" customHeight="1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hidden="1" customHeight="1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hidden="1" customHeight="1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hidden="1" customHeight="1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hidden="1" customHeight="1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hidden="1" customHeight="1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hidden="1" customHeight="1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hidden="1" customHeight="1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hidden="1" customHeight="1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hidden="1" customHeight="1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hidden="1" customHeight="1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hidden="1" customHeight="1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hidden="1" customHeight="1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hidden="1" customHeight="1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hidden="1" customHeight="1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hidden="1" customHeight="1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hidden="1" customHeight="1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hidden="1" customHeight="1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hidden="1" customHeight="1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hidden="1" customHeight="1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hidden="1" customHeight="1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hidden="1" customHeight="1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hidden="1" customHeight="1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hidden="1" customHeight="1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hidden="1" customHeight="1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hidden="1" customHeight="1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hidden="1" customHeight="1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hidden="1" customHeight="1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hidden="1" customHeight="1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hidden="1" customHeight="1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hidden="1" customHeight="1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hidden="1" customHeight="1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hidden="1" customHeight="1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hidden="1" customHeight="1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hidden="1" customHeight="1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hidden="1" customHeight="1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hidden="1" customHeight="1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hidden="1" customHeight="1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hidden="1" customHeight="1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hidden="1" customHeight="1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hidden="1" customHeight="1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hidden="1" customHeight="1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hidden="1" customHeight="1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hidden="1" customHeight="1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hidden="1" customHeight="1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hidden="1" customHeight="1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hidden="1" customHeight="1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hidden="1" customHeight="1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hidden="1" customHeight="1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hidden="1" customHeight="1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hidden="1" customHeight="1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hidden="1" customHeight="1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hidden="1" customHeight="1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hidden="1" customHeight="1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hidden="1" customHeight="1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hidden="1" customHeight="1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hidden="1" customHeight="1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hidden="1" customHeight="1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hidden="1" customHeight="1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hidden="1" customHeight="1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hidden="1" customHeight="1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hidden="1" customHeight="1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hidden="1" customHeight="1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hidden="1" customHeight="1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hidden="1" customHeight="1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hidden="1" customHeight="1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hidden="1" customHeight="1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hidden="1" customHeight="1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hidden="1" customHeight="1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hidden="1" customHeight="1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hidden="1" customHeight="1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hidden="1" customHeight="1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hidden="1" customHeight="1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hidden="1" customHeight="1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hidden="1" customHeight="1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hidden="1" customHeight="1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hidden="1" customHeight="1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hidden="1" customHeight="1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hidden="1" customHeight="1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hidden="1" customHeight="1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hidden="1" customHeight="1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hidden="1" customHeight="1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hidden="1" customHeight="1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hidden="1" customHeight="1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hidden="1" customHeight="1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hidden="1" customHeight="1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hidden="1" customHeight="1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hidden="1" customHeight="1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hidden="1" customHeight="1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hidden="1" customHeight="1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hidden="1" customHeight="1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hidden="1" customHeight="1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hidden="1" customHeight="1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hidden="1" customHeight="1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hidden="1" customHeight="1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hidden="1" customHeight="1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hidden="1" customHeight="1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hidden="1" customHeight="1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hidden="1" customHeight="1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hidden="1" customHeight="1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hidden="1" customHeight="1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hidden="1" customHeight="1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hidden="1" customHeight="1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hidden="1" customHeight="1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hidden="1" customHeight="1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hidden="1" customHeight="1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hidden="1" customHeight="1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hidden="1" customHeight="1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hidden="1" customHeight="1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hidden="1" customHeight="1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hidden="1" customHeight="1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hidden="1" customHeight="1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hidden="1" customHeight="1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hidden="1" customHeight="1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hidden="1" customHeight="1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hidden="1" customHeight="1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hidden="1" customHeight="1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hidden="1" customHeight="1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hidden="1" customHeight="1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hidden="1" customHeight="1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hidden="1" customHeight="1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hidden="1" customHeight="1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hidden="1" customHeight="1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hidden="1" customHeight="1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hidden="1" customHeight="1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hidden="1" customHeight="1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hidden="1" customHeight="1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hidden="1" customHeight="1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hidden="1" customHeight="1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hidden="1" customHeight="1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hidden="1" customHeight="1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hidden="1" customHeight="1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hidden="1" customHeight="1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hidden="1" customHeight="1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hidden="1" customHeight="1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hidden="1" customHeight="1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hidden="1" customHeight="1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hidden="1" customHeight="1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hidden="1" customHeight="1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hidden="1" customHeight="1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hidden="1" customHeight="1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hidden="1" customHeight="1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hidden="1" customHeight="1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hidden="1" customHeight="1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hidden="1" customHeight="1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hidden="1" customHeight="1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hidden="1" customHeight="1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hidden="1" customHeight="1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hidden="1" customHeight="1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hidden="1" customHeight="1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hidden="1" customHeight="1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hidden="1" customHeight="1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hidden="1" customHeight="1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hidden="1" customHeight="1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hidden="1" customHeight="1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hidden="1" customHeight="1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hidden="1" customHeight="1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hidden="1" customHeight="1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hidden="1" customHeight="1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hidden="1" customHeight="1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hidden="1" customHeight="1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hidden="1" customHeight="1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hidden="1" customHeight="1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hidden="1" customHeight="1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hidden="1" customHeight="1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hidden="1" customHeight="1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hidden="1" customHeight="1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hidden="1" customHeight="1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hidden="1" customHeight="1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hidden="1" customHeight="1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hidden="1" customHeight="1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hidden="1" customHeight="1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hidden="1" customHeight="1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hidden="1" customHeight="1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hidden="1" customHeight="1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hidden="1" customHeight="1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hidden="1" customHeight="1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hidden="1" customHeight="1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hidden="1" customHeight="1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hidden="1" customHeight="1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hidden="1" customHeight="1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hidden="1" customHeight="1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hidden="1" customHeight="1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hidden="1" customHeight="1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hidden="1" customHeight="1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hidden="1" customHeight="1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hidden="1" customHeight="1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hidden="1" customHeight="1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hidden="1" customHeight="1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hidden="1" customHeight="1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hidden="1" customHeight="1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hidden="1" customHeight="1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hidden="1" customHeight="1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hidden="1" customHeight="1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hidden="1" customHeight="1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hidden="1" customHeight="1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hidden="1" customHeight="1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hidden="1" customHeight="1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hidden="1" customHeight="1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hidden="1" customHeight="1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hidden="1" customHeight="1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hidden="1" customHeight="1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hidden="1" customHeight="1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hidden="1" customHeight="1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hidden="1" customHeight="1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hidden="1" customHeight="1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hidden="1" customHeight="1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hidden="1" customHeight="1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hidden="1" customHeight="1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hidden="1" customHeight="1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hidden="1" customHeight="1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hidden="1" customHeight="1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hidden="1" customHeight="1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hidden="1" customHeight="1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hidden="1" customHeight="1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hidden="1" customHeight="1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hidden="1" customHeight="1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hidden="1" customHeight="1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hidden="1" customHeight="1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hidden="1" customHeight="1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hidden="1" customHeight="1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hidden="1" customHeight="1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hidden="1" customHeight="1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hidden="1" customHeight="1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hidden="1" customHeight="1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hidden="1" customHeight="1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hidden="1" customHeight="1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hidden="1" customHeight="1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hidden="1" customHeight="1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hidden="1" customHeight="1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hidden="1" customHeight="1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hidden="1" customHeight="1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hidden="1" customHeight="1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hidden="1" customHeight="1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hidden="1" customHeight="1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hidden="1" customHeight="1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hidden="1" customHeight="1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hidden="1" customHeight="1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hidden="1" customHeight="1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hidden="1" customHeight="1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hidden="1" customHeight="1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hidden="1" customHeight="1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hidden="1" customHeight="1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hidden="1" customHeight="1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hidden="1" customHeight="1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hidden="1" customHeight="1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hidden="1" customHeight="1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hidden="1" customHeight="1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hidden="1" customHeight="1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hidden="1" customHeight="1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hidden="1" customHeight="1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hidden="1" customHeight="1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hidden="1" customHeight="1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hidden="1" customHeight="1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hidden="1" customHeight="1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hidden="1" customHeight="1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hidden="1" customHeight="1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hidden="1" customHeight="1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hidden="1" customHeight="1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hidden="1" customHeight="1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hidden="1" customHeight="1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hidden="1" customHeight="1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hidden="1" customHeight="1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hidden="1" customHeight="1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hidden="1" customHeight="1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hidden="1" customHeight="1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hidden="1" customHeight="1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hidden="1" customHeight="1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hidden="1" customHeight="1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hidden="1" customHeight="1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hidden="1" customHeight="1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hidden="1" customHeight="1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hidden="1" customHeight="1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hidden="1" customHeight="1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hidden="1" customHeight="1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hidden="1" customHeight="1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hidden="1" customHeight="1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hidden="1" customHeight="1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hidden="1" customHeight="1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hidden="1" customHeight="1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hidden="1" customHeight="1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hidden="1" customHeight="1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hidden="1" customHeight="1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hidden="1" customHeight="1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hidden="1" customHeight="1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hidden="1" customHeight="1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hidden="1" customHeight="1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hidden="1" customHeight="1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hidden="1" customHeight="1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hidden="1" customHeight="1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hidden="1" customHeight="1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hidden="1" customHeight="1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hidden="1" customHeight="1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hidden="1" customHeight="1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hidden="1" customHeight="1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hidden="1" customHeight="1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hidden="1" customHeight="1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hidden="1" customHeight="1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hidden="1" customHeight="1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hidden="1" customHeight="1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hidden="1" customHeight="1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hidden="1" customHeight="1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hidden="1" customHeight="1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hidden="1" customHeight="1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hidden="1" customHeight="1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hidden="1" customHeight="1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hidden="1" customHeight="1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hidden="1" customHeight="1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hidden="1" customHeight="1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hidden="1" customHeight="1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hidden="1" customHeight="1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hidden="1" customHeight="1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hidden="1" customHeight="1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hidden="1" customHeight="1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hidden="1" customHeight="1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hidden="1" customHeight="1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hidden="1" customHeight="1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hidden="1" customHeight="1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hidden="1" customHeight="1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hidden="1" customHeight="1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hidden="1" customHeight="1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hidden="1" customHeight="1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hidden="1" customHeight="1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hidden="1" customHeight="1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hidden="1" customHeight="1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hidden="1" customHeight="1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hidden="1" customHeight="1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hidden="1" customHeight="1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hidden="1" customHeight="1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hidden="1" customHeight="1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hidden="1" customHeight="1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hidden="1" customHeight="1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hidden="1" customHeight="1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hidden="1" customHeight="1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hidden="1" customHeight="1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hidden="1" customHeight="1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hidden="1" customHeight="1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hidden="1" customHeight="1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hidden="1" customHeight="1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hidden="1" customHeight="1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hidden="1" customHeight="1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hidden="1" customHeight="1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hidden="1" customHeight="1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hidden="1" customHeight="1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hidden="1" customHeight="1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hidden="1" customHeight="1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hidden="1" customHeight="1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hidden="1" customHeight="1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hidden="1" customHeight="1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hidden="1" customHeight="1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hidden="1" customHeight="1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hidden="1" customHeight="1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hidden="1" customHeight="1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hidden="1" customHeight="1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hidden="1" customHeight="1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hidden="1" customHeight="1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hidden="1" customHeight="1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hidden="1" customHeight="1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hidden="1" customHeight="1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hidden="1" customHeight="1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hidden="1" customHeight="1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hidden="1" customHeight="1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hidden="1" customHeight="1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hidden="1" customHeight="1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hidden="1" customHeight="1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hidden="1" customHeight="1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hidden="1" customHeight="1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hidden="1" customHeight="1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hidden="1" customHeight="1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hidden="1" customHeight="1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hidden="1" customHeight="1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hidden="1" customHeight="1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hidden="1" customHeight="1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hidden="1" customHeight="1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hidden="1" customHeight="1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hidden="1" customHeight="1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hidden="1" customHeight="1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hidden="1" customHeight="1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hidden="1" customHeight="1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hidden="1" customHeight="1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hidden="1" customHeight="1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hidden="1" customHeight="1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hidden="1" customHeight="1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hidden="1" customHeight="1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hidden="1" customHeight="1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hidden="1" customHeight="1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hidden="1" customHeight="1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hidden="1" customHeight="1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hidden="1" customHeight="1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hidden="1" customHeight="1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hidden="1" customHeight="1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hidden="1" customHeight="1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hidden="1" customHeight="1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hidden="1" customHeight="1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hidden="1" customHeight="1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hidden="1" customHeight="1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hidden="1" customHeight="1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hidden="1" customHeight="1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hidden="1" customHeight="1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hidden="1" customHeight="1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hidden="1" customHeight="1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hidden="1" customHeight="1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hidden="1" customHeight="1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hidden="1" customHeight="1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hidden="1" customHeight="1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hidden="1" customHeight="1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hidden="1" customHeight="1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hidden="1" customHeight="1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hidden="1" customHeight="1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hidden="1" customHeight="1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hidden="1" customHeight="1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hidden="1" customHeight="1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hidden="1" customHeight="1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hidden="1" customHeight="1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hidden="1" customHeight="1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hidden="1" customHeight="1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hidden="1" customHeight="1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hidden="1" customHeight="1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hidden="1" customHeight="1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hidden="1" customHeight="1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hidden="1" customHeight="1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hidden="1" customHeight="1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hidden="1" customHeight="1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hidden="1" customHeight="1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hidden="1" customHeight="1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hidden="1" customHeight="1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hidden="1" customHeight="1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hidden="1" customHeight="1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hidden="1" customHeight="1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hidden="1" customHeight="1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hidden="1" customHeight="1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hidden="1" customHeight="1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hidden="1" customHeight="1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hidden="1" customHeight="1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hidden="1" customHeight="1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hidden="1" customHeight="1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hidden="1" customHeight="1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hidden="1" customHeight="1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hidden="1" customHeight="1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hidden="1" customHeight="1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hidden="1" customHeight="1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hidden="1" customHeight="1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hidden="1" customHeight="1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hidden="1" customHeight="1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hidden="1" customHeight="1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hidden="1" customHeight="1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hidden="1" customHeight="1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hidden="1" customHeight="1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hidden="1" customHeight="1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hidden="1" customHeight="1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hidden="1" customHeight="1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hidden="1" customHeight="1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hidden="1" customHeight="1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hidden="1" customHeight="1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hidden="1" customHeight="1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hidden="1" customHeight="1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hidden="1" customHeight="1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hidden="1" customHeight="1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hidden="1" customHeight="1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hidden="1" customHeight="1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hidden="1" customHeight="1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hidden="1" customHeight="1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hidden="1" customHeight="1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hidden="1" customHeight="1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hidden="1" customHeight="1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hidden="1" customHeight="1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hidden="1" customHeight="1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hidden="1" customHeight="1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hidden="1" customHeight="1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hidden="1" customHeight="1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hidden="1" customHeight="1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hidden="1" customHeight="1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hidden="1" customHeight="1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hidden="1" customHeight="1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hidden="1" customHeight="1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hidden="1" customHeight="1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hidden="1" customHeight="1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hidden="1" customHeight="1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hidden="1" customHeight="1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hidden="1" customHeight="1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hidden="1" customHeight="1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hidden="1" customHeight="1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hidden="1" customHeight="1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hidden="1" customHeight="1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hidden="1" customHeight="1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hidden="1" customHeight="1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hidden="1" customHeight="1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hidden="1" customHeight="1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hidden="1" customHeight="1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hidden="1" customHeight="1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hidden="1" customHeight="1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hidden="1" customHeight="1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hidden="1" customHeight="1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hidden="1" customHeight="1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hidden="1" customHeight="1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hidden="1" customHeight="1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hidden="1" customHeight="1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hidden="1" customHeight="1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hidden="1" customHeight="1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hidden="1" customHeight="1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hidden="1" customHeight="1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hidden="1" customHeight="1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hidden="1" customHeight="1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hidden="1" customHeight="1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hidden="1" customHeight="1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hidden="1" customHeight="1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hidden="1" customHeight="1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hidden="1" customHeight="1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hidden="1" customHeight="1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hidden="1" customHeight="1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hidden="1" customHeight="1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hidden="1" customHeight="1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hidden="1" customHeight="1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hidden="1" customHeight="1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hidden="1" customHeight="1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hidden="1" customHeight="1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hidden="1" customHeight="1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hidden="1" customHeight="1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hidden="1" customHeight="1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hidden="1" customHeight="1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hidden="1" customHeight="1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hidden="1" customHeight="1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hidden="1" customHeight="1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hidden="1" customHeight="1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hidden="1" customHeight="1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hidden="1" customHeight="1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hidden="1" customHeight="1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hidden="1" customHeight="1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hidden="1" customHeight="1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hidden="1" customHeight="1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hidden="1" customHeight="1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hidden="1" customHeight="1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hidden="1" customHeight="1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hidden="1" customHeight="1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hidden="1" customHeight="1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hidden="1" customHeight="1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hidden="1" customHeight="1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hidden="1" customHeight="1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hidden="1" customHeight="1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hidden="1" customHeight="1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hidden="1" customHeight="1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hidden="1" customHeight="1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hidden="1" customHeight="1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hidden="1" customHeight="1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hidden="1" customHeight="1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hidden="1" customHeight="1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hidden="1" customHeight="1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hidden="1" customHeight="1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hidden="1" customHeight="1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hidden="1" customHeight="1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hidden="1" customHeight="1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hidden="1" customHeight="1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hidden="1" customHeight="1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hidden="1" customHeight="1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hidden="1" customHeight="1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hidden="1" customHeight="1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hidden="1" customHeight="1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hidden="1" customHeight="1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hidden="1" customHeight="1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hidden="1" customHeight="1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hidden="1" customHeight="1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hidden="1" customHeight="1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hidden="1" customHeight="1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hidden="1" customHeight="1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hidden="1" customHeight="1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hidden="1" customHeight="1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hidden="1" customHeight="1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hidden="1" customHeight="1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hidden="1" customHeight="1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hidden="1" customHeight="1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hidden="1" customHeight="1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hidden="1" customHeight="1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hidden="1" customHeight="1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hidden="1" customHeight="1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hidden="1" customHeight="1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hidden="1" customHeight="1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hidden="1" customHeight="1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hidden="1" customHeight="1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hidden="1" customHeight="1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hidden="1" customHeight="1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hidden="1" customHeight="1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hidden="1" customHeight="1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hidden="1" customHeight="1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hidden="1" customHeight="1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hidden="1" customHeight="1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hidden="1" customHeight="1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hidden="1" customHeight="1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hidden="1" customHeight="1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hidden="1" customHeight="1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hidden="1" customHeight="1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hidden="1" customHeight="1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hidden="1" customHeight="1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hidden="1" customHeight="1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hidden="1" customHeight="1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hidden="1" customHeight="1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hidden="1" customHeight="1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hidden="1" customHeight="1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hidden="1" customHeight="1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hidden="1" customHeight="1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hidden="1" customHeight="1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hidden="1" customHeight="1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hidden="1" customHeight="1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hidden="1" customHeight="1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hidden="1" customHeight="1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hidden="1" customHeight="1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hidden="1" customHeight="1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hidden="1" customHeight="1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hidden="1" customHeight="1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hidden="1" customHeight="1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hidden="1" customHeight="1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hidden="1" customHeight="1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hidden="1" customHeight="1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hidden="1" customHeight="1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hidden="1" customHeight="1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hidden="1" customHeight="1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hidden="1" customHeight="1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hidden="1" customHeight="1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hidden="1" customHeight="1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hidden="1" customHeight="1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hidden="1" customHeight="1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hidden="1" customHeight="1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hidden="1" customHeight="1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hidden="1" customHeight="1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hidden="1" customHeight="1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hidden="1" customHeight="1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hidden="1" customHeight="1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hidden="1" customHeight="1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hidden="1" customHeight="1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hidden="1" customHeight="1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hidden="1" customHeight="1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hidden="1" customHeight="1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hidden="1" customHeight="1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hidden="1" customHeight="1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hidden="1" customHeight="1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hidden="1" customHeight="1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hidden="1" customHeight="1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hidden="1" customHeight="1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hidden="1" customHeight="1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hidden="1" customHeight="1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hidden="1" customHeight="1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hidden="1" customHeight="1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hidden="1" customHeight="1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hidden="1" customHeight="1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hidden="1" customHeight="1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hidden="1" customHeight="1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hidden="1" customHeight="1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hidden="1" customHeight="1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hidden="1" customHeight="1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hidden="1" customHeight="1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hidden="1" customHeight="1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hidden="1" customHeight="1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hidden="1" customHeight="1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hidden="1" customHeight="1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hidden="1" customHeight="1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hidden="1" customHeight="1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hidden="1" customHeight="1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hidden="1" customHeight="1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hidden="1" customHeight="1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hidden="1" customHeight="1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hidden="1" customHeight="1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hidden="1" customHeight="1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hidden="1" customHeight="1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hidden="1" customHeight="1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hidden="1" customHeight="1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hidden="1" customHeight="1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hidden="1" customHeight="1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hidden="1" customHeight="1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hidden="1" customHeight="1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hidden="1" customHeight="1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hidden="1" customHeight="1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hidden="1" customHeight="1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hidden="1" customHeight="1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hidden="1" customHeight="1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hidden="1" customHeight="1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hidden="1" customHeight="1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hidden="1" customHeight="1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hidden="1" customHeight="1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hidden="1" customHeight="1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hidden="1" customHeight="1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hidden="1" customHeight="1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hidden="1" customHeight="1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hidden="1" customHeight="1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hidden="1" customHeight="1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hidden="1" customHeight="1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hidden="1" customHeight="1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hidden="1" customHeight="1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hidden="1" customHeight="1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hidden="1" customHeight="1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hidden="1" customHeight="1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hidden="1" customHeight="1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hidden="1" customHeight="1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hidden="1" customHeight="1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hidden="1" customHeight="1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hidden="1" customHeight="1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hidden="1" customHeight="1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hidden="1" customHeight="1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hidden="1" customHeight="1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hidden="1" customHeight="1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hidden="1" customHeight="1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hidden="1" customHeight="1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hidden="1" customHeight="1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hidden="1" customHeight="1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hidden="1" customHeight="1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hidden="1" customHeight="1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hidden="1" customHeight="1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hidden="1" customHeight="1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hidden="1" customHeight="1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hidden="1" customHeight="1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hidden="1" customHeight="1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hidden="1" customHeight="1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hidden="1" customHeight="1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hidden="1" customHeight="1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hidden="1" customHeight="1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hidden="1" customHeight="1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hidden="1" customHeight="1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hidden="1" customHeight="1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hidden="1" customHeight="1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hidden="1" customHeight="1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hidden="1" customHeight="1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hidden="1" customHeight="1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hidden="1" customHeight="1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hidden="1" customHeight="1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hidden="1" customHeight="1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hidden="1" customHeight="1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hidden="1" customHeight="1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hidden="1" customHeight="1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hidden="1" customHeight="1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hidden="1" customHeight="1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hidden="1" customHeight="1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hidden="1" customHeight="1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hidden="1" customHeight="1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hidden="1" customHeight="1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hidden="1" customHeight="1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hidden="1" customHeight="1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hidden="1" customHeight="1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hidden="1" customHeight="1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hidden="1" customHeight="1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hidden="1" customHeight="1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hidden="1" customHeight="1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hidden="1" customHeight="1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hidden="1" customHeight="1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hidden="1" customHeight="1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hidden="1" customHeight="1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hidden="1" customHeight="1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hidden="1" customHeight="1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hidden="1" customHeight="1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hidden="1" customHeight="1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hidden="1" customHeight="1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hidden="1" customHeight="1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hidden="1" customHeight="1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hidden="1" customHeight="1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hidden="1" customHeight="1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hidden="1" customHeight="1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hidden="1" customHeight="1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hidden="1" customHeight="1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hidden="1" customHeight="1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hidden="1" customHeight="1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hidden="1" customHeight="1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hidden="1" customHeight="1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hidden="1" customHeight="1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hidden="1" customHeight="1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hidden="1" customHeight="1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hidden="1" customHeight="1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hidden="1" customHeight="1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hidden="1" customHeight="1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hidden="1" customHeight="1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hidden="1" customHeight="1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hidden="1" customHeight="1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hidden="1" customHeight="1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hidden="1" customHeight="1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hidden="1" customHeight="1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hidden="1" customHeight="1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hidden="1" customHeight="1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hidden="1" customHeight="1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hidden="1" customHeight="1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hidden="1" customHeight="1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hidden="1" customHeight="1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hidden="1" customHeight="1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hidden="1" customHeight="1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hidden="1" customHeight="1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hidden="1" customHeight="1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hidden="1" customHeight="1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hidden="1" customHeight="1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hidden="1" customHeight="1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hidden="1" customHeight="1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hidden="1" customHeight="1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hidden="1" customHeight="1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hidden="1" customHeight="1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hidden="1" customHeight="1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hidden="1" customHeight="1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hidden="1" customHeight="1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hidden="1" customHeight="1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hidden="1" customHeight="1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hidden="1" customHeight="1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hidden="1" customHeight="1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hidden="1" customHeight="1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hidden="1" customHeight="1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hidden="1" customHeight="1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hidden="1" customHeight="1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hidden="1" customHeight="1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hidden="1" customHeight="1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hidden="1" customHeight="1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hidden="1" customHeight="1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hidden="1" customHeight="1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hidden="1" customHeight="1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hidden="1" customHeight="1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hidden="1" customHeight="1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hidden="1" customHeight="1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hidden="1" customHeight="1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hidden="1" customHeight="1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hidden="1" customHeight="1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hidden="1" customHeight="1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hidden="1" customHeight="1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hidden="1" customHeight="1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hidden="1" customHeight="1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hidden="1" customHeight="1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hidden="1" customHeight="1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hidden="1" customHeight="1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hidden="1" customHeight="1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hidden="1" customHeight="1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hidden="1" customHeight="1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hidden="1" customHeight="1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hidden="1" customHeight="1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hidden="1" customHeight="1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hidden="1" customHeight="1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hidden="1" customHeight="1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hidden="1" customHeight="1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hidden="1" customHeight="1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hidden="1" customHeight="1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hidden="1" customHeight="1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hidden="1" customHeight="1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hidden="1" customHeight="1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hidden="1" customHeight="1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hidden="1" customHeight="1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hidden="1" customHeight="1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hidden="1" customHeight="1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hidden="1" customHeight="1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hidden="1" customHeight="1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hidden="1" customHeight="1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hidden="1" customHeight="1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hidden="1" customHeight="1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hidden="1" customHeight="1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hidden="1" customHeight="1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hidden="1" customHeight="1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hidden="1" customHeight="1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hidden="1" customHeight="1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hidden="1" customHeight="1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hidden="1" customHeight="1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hidden="1" customHeight="1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hidden="1" customHeight="1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hidden="1" customHeight="1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hidden="1" customHeight="1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hidden="1" customHeight="1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hidden="1" customHeight="1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hidden="1" customHeight="1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hidden="1" customHeight="1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hidden="1" customHeight="1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hidden="1" customHeight="1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hidden="1" customHeight="1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hidden="1" customHeight="1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hidden="1" customHeight="1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hidden="1" customHeight="1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hidden="1" customHeight="1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hidden="1" customHeight="1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hidden="1" customHeight="1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hidden="1" customHeight="1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hidden="1" customHeight="1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hidden="1" customHeight="1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hidden="1" customHeight="1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hidden="1" customHeight="1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hidden="1" customHeight="1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hidden="1" customHeight="1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hidden="1" customHeight="1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hidden="1" customHeight="1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hidden="1" customHeight="1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hidden="1" customHeight="1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hidden="1" customHeight="1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hidden="1" customHeight="1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hidden="1" customHeight="1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hidden="1" customHeight="1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hidden="1" customHeight="1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hidden="1" customHeight="1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hidden="1" customHeight="1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hidden="1" customHeight="1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hidden="1" customHeight="1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hidden="1" customHeight="1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hidden="1" customHeight="1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hidden="1" customHeight="1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hidden="1" customHeight="1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hidden="1" customHeight="1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hidden="1" customHeight="1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hidden="1" customHeight="1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hidden="1" customHeight="1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hidden="1" customHeight="1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hidden="1" customHeight="1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hidden="1" customHeight="1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hidden="1" customHeight="1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hidden="1" customHeight="1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hidden="1" customHeight="1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hidden="1" customHeight="1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hidden="1" customHeight="1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hidden="1" customHeight="1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hidden="1" customHeight="1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hidden="1" customHeight="1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hidden="1" customHeight="1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hidden="1" customHeight="1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hidden="1" customHeight="1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hidden="1" customHeight="1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hidden="1" customHeight="1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hidden="1" customHeight="1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hidden="1" customHeight="1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hidden="1" customHeight="1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hidden="1" customHeight="1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hidden="1" customHeight="1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hidden="1" customHeight="1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hidden="1" customHeight="1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hidden="1" customHeight="1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hidden="1" customHeight="1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hidden="1" customHeight="1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hidden="1" customHeight="1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hidden="1" customHeight="1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hidden="1" customHeight="1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hidden="1" customHeight="1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hidden="1" customHeight="1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hidden="1" customHeight="1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hidden="1" customHeight="1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hidden="1" customHeight="1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hidden="1" customHeight="1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hidden="1" customHeight="1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hidden="1" customHeight="1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hidden="1" customHeight="1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hidden="1" customHeight="1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hidden="1" customHeight="1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hidden="1" customHeight="1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hidden="1" customHeight="1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hidden="1" customHeight="1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hidden="1" customHeight="1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hidden="1" customHeight="1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hidden="1" customHeight="1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hidden="1" customHeight="1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hidden="1" customHeight="1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hidden="1" customHeight="1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hidden="1" customHeight="1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hidden="1" customHeight="1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hidden="1" customHeight="1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hidden="1" customHeight="1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hidden="1" customHeight="1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hidden="1" customHeight="1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hidden="1" customHeight="1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hidden="1" customHeight="1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hidden="1" customHeight="1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hidden="1" customHeight="1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hidden="1" customHeight="1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hidden="1" customHeight="1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hidden="1" customHeight="1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hidden="1" customHeight="1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hidden="1" customHeight="1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hidden="1" customHeight="1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hidden="1" customHeight="1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hidden="1" customHeight="1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hidden="1" customHeight="1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hidden="1" customHeight="1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hidden="1" customHeight="1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hidden="1" customHeight="1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hidden="1" customHeight="1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hidden="1" customHeight="1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hidden="1" customHeight="1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hidden="1" customHeight="1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hidden="1" customHeight="1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hidden="1" customHeight="1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hidden="1" customHeight="1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hidden="1" customHeight="1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hidden="1" customHeight="1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hidden="1" customHeight="1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hidden="1" customHeight="1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hidden="1" customHeight="1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hidden="1" customHeight="1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hidden="1" customHeight="1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hidden="1" customHeight="1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hidden="1" customHeight="1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hidden="1" customHeight="1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hidden="1" customHeight="1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hidden="1" customHeight="1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hidden="1" customHeight="1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hidden="1" customHeight="1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hidden="1" customHeight="1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hidden="1" customHeight="1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hidden="1" customHeight="1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hidden="1" customHeight="1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hidden="1" customHeight="1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hidden="1" customHeight="1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hidden="1" customHeight="1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hidden="1" customHeight="1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hidden="1" customHeight="1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hidden="1" customHeight="1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hidden="1" customHeight="1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hidden="1" customHeight="1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hidden="1" customHeight="1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hidden="1" customHeight="1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hidden="1" customHeight="1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hidden="1" customHeight="1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hidden="1" customHeight="1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hidden="1" customHeight="1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hidden="1" customHeight="1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hidden="1" customHeight="1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hidden="1" customHeight="1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hidden="1" customHeight="1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hidden="1" customHeight="1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hidden="1" customHeight="1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hidden="1" customHeight="1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hidden="1" customHeight="1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hidden="1" customHeight="1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hidden="1" customHeight="1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hidden="1" customHeight="1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hidden="1" customHeight="1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hidden="1" customHeight="1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hidden="1" customHeight="1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hidden="1" customHeight="1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hidden="1" customHeight="1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hidden="1" customHeight="1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hidden="1" customHeight="1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hidden="1" customHeight="1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hidden="1" customHeight="1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hidden="1" customHeight="1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hidden="1" customHeight="1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hidden="1" customHeight="1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hidden="1" customHeight="1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hidden="1" customHeight="1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hidden="1" customHeight="1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hidden="1" customHeight="1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hidden="1" customHeight="1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hidden="1" customHeight="1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hidden="1" customHeight="1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hidden="1" customHeight="1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hidden="1" customHeight="1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hidden="1" customHeight="1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hidden="1" customHeight="1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hidden="1" customHeight="1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hidden="1" customHeight="1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hidden="1" customHeight="1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hidden="1" customHeight="1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hidden="1" customHeight="1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hidden="1" customHeight="1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hidden="1" customHeight="1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hidden="1" customHeight="1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hidden="1" customHeight="1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hidden="1" customHeight="1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hidden="1" customHeight="1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hidden="1" customHeight="1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hidden="1" customHeight="1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hidden="1" customHeight="1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hidden="1" customHeight="1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hidden="1" customHeight="1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hidden="1" customHeight="1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hidden="1" customHeight="1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hidden="1" customHeight="1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hidden="1" customHeight="1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hidden="1" customHeight="1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hidden="1" customHeight="1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hidden="1" customHeight="1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hidden="1" customHeight="1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hidden="1" customHeight="1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hidden="1" customHeight="1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hidden="1" customHeight="1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hidden="1" customHeight="1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hidden="1" customHeight="1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hidden="1" customHeight="1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hidden="1" customHeight="1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hidden="1" customHeight="1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hidden="1" customHeight="1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hidden="1" customHeight="1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hidden="1" customHeight="1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hidden="1" customHeight="1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hidden="1" customHeight="1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hidden="1" customHeight="1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hidden="1" customHeight="1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hidden="1" customHeight="1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hidden="1" customHeight="1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hidden="1" customHeight="1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hidden="1" customHeight="1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hidden="1" customHeight="1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hidden="1" customHeight="1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hidden="1" customHeight="1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hidden="1" customHeight="1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hidden="1" customHeight="1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hidden="1" customHeight="1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hidden="1" customHeight="1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hidden="1" customHeight="1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hidden="1" customHeight="1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hidden="1" customHeight="1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hidden="1" customHeight="1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hidden="1" customHeight="1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hidden="1" customHeight="1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hidden="1" customHeight="1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hidden="1" customHeight="1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hidden="1" customHeight="1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hidden="1" customHeight="1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hidden="1" customHeight="1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hidden="1" customHeight="1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hidden="1" customHeight="1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hidden="1" customHeight="1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hidden="1" customHeight="1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hidden="1" customHeight="1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hidden="1" customHeight="1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hidden="1" customHeight="1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hidden="1" customHeight="1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hidden="1" customHeight="1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hidden="1" customHeight="1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hidden="1" customHeight="1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hidden="1" customHeight="1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hidden="1" customHeight="1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hidden="1" customHeight="1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hidden="1" customHeight="1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hidden="1" customHeight="1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hidden="1" customHeight="1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hidden="1" customHeight="1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hidden="1" customHeight="1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hidden="1" customHeight="1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hidden="1" customHeight="1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hidden="1" customHeight="1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hidden="1" customHeight="1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hidden="1" customHeight="1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hidden="1" customHeight="1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hidden="1" customHeight="1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hidden="1" customHeight="1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hidden="1" customHeight="1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hidden="1" customHeight="1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hidden="1" customHeight="1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hidden="1" customHeight="1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hidden="1" customHeight="1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hidden="1" customHeight="1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hidden="1" customHeight="1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hidden="1" customHeight="1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hidden="1" customHeight="1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hidden="1" customHeight="1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hidden="1" customHeight="1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hidden="1" customHeight="1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hidden="1" customHeight="1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hidden="1" customHeight="1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hidden="1" customHeight="1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hidden="1" customHeight="1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hidden="1" customHeight="1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hidden="1" customHeight="1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hidden="1" customHeight="1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hidden="1" customHeight="1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hidden="1" customHeight="1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hidden="1" customHeight="1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hidden="1" customHeight="1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hidden="1" customHeight="1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hidden="1" customHeight="1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hidden="1" customHeight="1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hidden="1" customHeight="1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hidden="1" customHeight="1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hidden="1" customHeight="1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hidden="1" customHeight="1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hidden="1" customHeight="1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hidden="1" customHeight="1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hidden="1" customHeight="1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hidden="1" customHeight="1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hidden="1" customHeight="1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hidden="1" customHeight="1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hidden="1" customHeight="1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hidden="1" customHeight="1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hidden="1" customHeight="1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hidden="1" customHeight="1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hidden="1" customHeight="1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hidden="1" customHeight="1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hidden="1" customHeight="1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hidden="1" customHeight="1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hidden="1" customHeight="1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hidden="1" customHeight="1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hidden="1" customHeight="1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hidden="1" customHeight="1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hidden="1" customHeight="1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hidden="1" customHeight="1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hidden="1" customHeight="1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hidden="1" customHeight="1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hidden="1" customHeight="1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hidden="1" customHeight="1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hidden="1" customHeight="1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hidden="1" customHeight="1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hidden="1" customHeight="1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hidden="1" customHeight="1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hidden="1" customHeight="1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hidden="1" customHeight="1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hidden="1" customHeight="1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hidden="1" customHeight="1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hidden="1" customHeight="1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hidden="1" customHeight="1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hidden="1" customHeight="1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hidden="1" customHeight="1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hidden="1" customHeight="1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hidden="1" customHeight="1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hidden="1" customHeight="1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hidden="1" customHeight="1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hidden="1" customHeight="1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hidden="1" customHeight="1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hidden="1" customHeight="1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hidden="1" customHeight="1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hidden="1" customHeight="1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hidden="1" customHeight="1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hidden="1" customHeight="1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hidden="1" customHeight="1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hidden="1" customHeight="1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hidden="1" customHeight="1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hidden="1" customHeight="1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hidden="1" customHeight="1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hidden="1" customHeight="1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hidden="1" customHeight="1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hidden="1" customHeight="1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hidden="1" customHeight="1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hidden="1" customHeight="1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hidden="1" customHeight="1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hidden="1" customHeight="1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hidden="1" customHeight="1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hidden="1" customHeight="1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hidden="1" customHeight="1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hidden="1" customHeight="1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hidden="1" customHeight="1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hidden="1" customHeight="1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hidden="1" customHeight="1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hidden="1" customHeight="1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hidden="1" customHeight="1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hidden="1" customHeight="1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hidden="1" customHeight="1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hidden="1" customHeight="1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hidden="1" customHeight="1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hidden="1" customHeight="1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hidden="1" customHeight="1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hidden="1" customHeight="1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hidden="1" customHeight="1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hidden="1" customHeight="1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hidden="1" customHeight="1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hidden="1" customHeight="1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hidden="1" customHeight="1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hidden="1" customHeight="1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hidden="1" customHeight="1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hidden="1" customHeight="1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hidden="1" customHeight="1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hidden="1" customHeight="1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hidden="1" customHeight="1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hidden="1" customHeight="1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hidden="1" customHeight="1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hidden="1" customHeight="1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hidden="1" customHeight="1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hidden="1" customHeight="1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hidden="1" customHeight="1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hidden="1" customHeight="1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hidden="1" customHeight="1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hidden="1" customHeight="1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hidden="1" customHeight="1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hidden="1" customHeight="1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hidden="1" customHeight="1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hidden="1" customHeight="1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hidden="1" customHeight="1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hidden="1" customHeight="1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hidden="1" customHeight="1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hidden="1" customHeight="1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hidden="1" customHeight="1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hidden="1" customHeight="1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hidden="1" customHeight="1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hidden="1" customHeight="1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hidden="1" customHeight="1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hidden="1" customHeight="1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hidden="1" customHeight="1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hidden="1" customHeight="1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hidden="1" customHeight="1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hidden="1" customHeight="1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hidden="1" customHeight="1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hidden="1" customHeight="1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hidden="1" customHeight="1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hidden="1" customHeight="1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hidden="1" customHeight="1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hidden="1" customHeight="1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hidden="1" customHeight="1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hidden="1" customHeight="1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hidden="1" customHeight="1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hidden="1" customHeight="1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hidden="1" customHeight="1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hidden="1" customHeight="1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hidden="1" customHeight="1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hidden="1" customHeight="1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hidden="1" customHeight="1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hidden="1" customHeight="1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hidden="1" customHeight="1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hidden="1" customHeight="1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hidden="1" customHeight="1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hidden="1" customHeight="1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hidden="1" customHeight="1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hidden="1" customHeight="1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hidden="1" customHeight="1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hidden="1" customHeight="1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hidden="1" customHeight="1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hidden="1" customHeight="1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hidden="1" customHeight="1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hidden="1" customHeight="1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hidden="1" customHeight="1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hidden="1" customHeight="1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hidden="1" customHeight="1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hidden="1" customHeight="1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hidden="1" customHeight="1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hidden="1" customHeight="1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hidden="1" customHeight="1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hidden="1" customHeight="1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hidden="1" customHeight="1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hidden="1" customHeight="1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hidden="1" customHeight="1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hidden="1" customHeight="1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hidden="1" customHeight="1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hidden="1" customHeight="1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hidden="1" customHeight="1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hidden="1" customHeight="1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hidden="1" customHeight="1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hidden="1" customHeight="1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hidden="1" customHeight="1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hidden="1" customHeight="1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hidden="1" customHeight="1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hidden="1" customHeight="1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hidden="1" customHeight="1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hidden="1" customHeight="1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hidden="1" customHeight="1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hidden="1" customHeight="1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hidden="1" customHeight="1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hidden="1" customHeight="1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hidden="1" customHeight="1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hidden="1" customHeight="1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hidden="1" customHeight="1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hidden="1" customHeight="1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hidden="1" customHeight="1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hidden="1" customHeight="1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hidden="1" customHeight="1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hidden="1" customHeight="1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hidden="1" customHeight="1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hidden="1" customHeight="1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hidden="1" customHeight="1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hidden="1" customHeight="1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hidden="1" customHeight="1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hidden="1" customHeight="1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hidden="1" customHeight="1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hidden="1" customHeight="1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hidden="1" customHeight="1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hidden="1" customHeight="1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hidden="1" customHeight="1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hidden="1" customHeight="1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hidden="1" customHeight="1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hidden="1" customHeight="1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hidden="1" customHeight="1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hidden="1" customHeight="1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hidden="1" customHeight="1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hidden="1" customHeight="1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hidden="1" customHeight="1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hidden="1" customHeight="1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hidden="1" customHeight="1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hidden="1" customHeight="1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hidden="1" customHeight="1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hidden="1" customHeight="1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hidden="1" customHeight="1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hidden="1" customHeight="1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hidden="1" customHeight="1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hidden="1" customHeight="1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hidden="1" customHeight="1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hidden="1" customHeight="1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hidden="1" customHeight="1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hidden="1" customHeight="1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hidden="1" customHeight="1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hidden="1" customHeight="1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hidden="1" customHeight="1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hidden="1" customHeight="1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hidden="1" customHeight="1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hidden="1" customHeight="1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hidden="1" customHeight="1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hidden="1" customHeight="1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hidden="1" customHeight="1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hidden="1" customHeight="1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hidden="1" customHeight="1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hidden="1" customHeight="1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hidden="1" customHeight="1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hidden="1" customHeight="1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hidden="1" customHeight="1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hidden="1" customHeight="1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hidden="1" customHeight="1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hidden="1" customHeight="1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hidden="1" customHeight="1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hidden="1" customHeight="1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hidden="1" customHeight="1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hidden="1" customHeight="1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hidden="1" customHeight="1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hidden="1" customHeight="1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hidden="1" customHeight="1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hidden="1" customHeight="1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hidden="1" customHeight="1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hidden="1" customHeight="1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hidden="1" customHeight="1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hidden="1" customHeight="1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hidden="1" customHeight="1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hidden="1" customHeight="1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hidden="1" customHeight="1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hidden="1" customHeight="1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hidden="1" customHeight="1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hidden="1" customHeight="1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hidden="1" customHeight="1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hidden="1" customHeight="1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hidden="1" customHeight="1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hidden="1" customHeight="1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hidden="1" customHeight="1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hidden="1" customHeight="1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hidden="1" customHeight="1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hidden="1" customHeight="1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hidden="1" customHeight="1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hidden="1" customHeight="1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hidden="1" customHeight="1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hidden="1" customHeight="1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hidden="1" customHeight="1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hidden="1" customHeight="1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hidden="1" customHeight="1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hidden="1" customHeight="1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hidden="1" customHeight="1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hidden="1" customHeight="1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hidden="1" customHeight="1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hidden="1" customHeight="1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hidden="1" customHeight="1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hidden="1" customHeight="1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hidden="1" customHeight="1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hidden="1" customHeight="1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hidden="1" customHeight="1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hidden="1" customHeight="1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hidden="1" customHeight="1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hidden="1" customHeight="1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hidden="1" customHeight="1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hidden="1" customHeight="1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hidden="1" customHeight="1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hidden="1" customHeight="1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hidden="1" customHeight="1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hidden="1" customHeight="1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hidden="1" customHeight="1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hidden="1" customHeight="1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hidden="1" customHeight="1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hidden="1" customHeight="1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hidden="1" customHeight="1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hidden="1" customHeight="1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hidden="1" customHeight="1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hidden="1" customHeight="1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hidden="1" customHeight="1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hidden="1" customHeight="1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hidden="1" customHeight="1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hidden="1" customHeight="1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hidden="1" customHeight="1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hidden="1" customHeight="1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hidden="1" customHeight="1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hidden="1" customHeight="1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hidden="1" customHeight="1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hidden="1" customHeight="1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hidden="1" customHeight="1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hidden="1" customHeight="1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hidden="1" customHeight="1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hidden="1" customHeight="1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hidden="1" customHeight="1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hidden="1" customHeight="1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hidden="1" customHeight="1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hidden="1" customHeight="1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hidden="1" customHeight="1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hidden="1" customHeight="1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hidden="1" customHeight="1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hidden="1" customHeight="1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hidden="1" customHeight="1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hidden="1" customHeight="1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hidden="1" customHeight="1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hidden="1" customHeight="1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hidden="1" customHeight="1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hidden="1" customHeight="1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hidden="1" customHeight="1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hidden="1" customHeight="1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hidden="1" customHeight="1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hidden="1" customHeight="1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hidden="1" customHeight="1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hidden="1" customHeight="1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hidden="1" customHeight="1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hidden="1" customHeight="1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hidden="1" customHeight="1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hidden="1" customHeight="1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hidden="1" customHeight="1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hidden="1" customHeight="1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hidden="1" customHeight="1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hidden="1" customHeight="1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hidden="1" customHeight="1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hidden="1" customHeight="1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hidden="1" customHeight="1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hidden="1" customHeight="1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hidden="1" customHeight="1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hidden="1" customHeight="1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hidden="1" customHeight="1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hidden="1" customHeight="1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hidden="1" customHeight="1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hidden="1" customHeight="1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hidden="1" customHeight="1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hidden="1" customHeight="1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hidden="1" customHeight="1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hidden="1" customHeight="1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hidden="1" customHeight="1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hidden="1" customHeight="1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hidden="1" customHeight="1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hidden="1" customHeight="1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hidden="1" customHeight="1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hidden="1" customHeight="1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hidden="1" customHeight="1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hidden="1" customHeight="1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hidden="1" customHeight="1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hidden="1" customHeight="1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hidden="1" customHeight="1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hidden="1" customHeight="1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hidden="1" customHeight="1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hidden="1" customHeight="1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hidden="1" customHeight="1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hidden="1" customHeight="1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hidden="1" customHeight="1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hidden="1" customHeight="1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hidden="1" customHeight="1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hidden="1" customHeight="1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hidden="1" customHeight="1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hidden="1" customHeight="1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hidden="1" customHeight="1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hidden="1" customHeight="1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hidden="1" customHeight="1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hidden="1" customHeight="1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hidden="1" customHeight="1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hidden="1" customHeight="1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hidden="1" customHeight="1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hidden="1" customHeight="1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hidden="1" customHeight="1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hidden="1" customHeight="1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hidden="1" customHeight="1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hidden="1" customHeight="1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hidden="1" customHeight="1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hidden="1" customHeight="1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hidden="1" customHeight="1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hidden="1" customHeight="1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hidden="1" customHeight="1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hidden="1" customHeight="1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hidden="1" customHeight="1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hidden="1" customHeight="1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hidden="1" customHeight="1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hidden="1" customHeight="1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hidden="1" customHeight="1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hidden="1" customHeight="1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hidden="1" customHeight="1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hidden="1" customHeight="1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hidden="1" customHeight="1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hidden="1" customHeight="1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hidden="1" customHeight="1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hidden="1" customHeight="1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hidden="1" customHeight="1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hidden="1" customHeight="1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hidden="1" customHeight="1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hidden="1" customHeight="1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hidden="1" customHeight="1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hidden="1" customHeight="1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hidden="1" customHeight="1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hidden="1" customHeight="1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hidden="1" customHeight="1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hidden="1" customHeight="1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hidden="1" customHeight="1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hidden="1" customHeight="1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hidden="1" customHeight="1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hidden="1" customHeight="1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hidden="1" customHeight="1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hidden="1" customHeight="1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hidden="1" customHeight="1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hidden="1" customHeight="1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hidden="1" customHeight="1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hidden="1" customHeight="1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hidden="1" customHeight="1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hidden="1" customHeight="1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hidden="1" customHeight="1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hidden="1" customHeight="1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hidden="1" customHeight="1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hidden="1" customHeight="1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hidden="1" customHeight="1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hidden="1" customHeight="1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hidden="1" customHeight="1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hidden="1" customHeight="1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hidden="1" customHeight="1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hidden="1" customHeight="1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hidden="1" customHeight="1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hidden="1" customHeight="1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hidden="1" customHeight="1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hidden="1" customHeight="1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hidden="1" customHeight="1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hidden="1" customHeight="1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hidden="1" customHeight="1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hidden="1" customHeight="1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hidden="1" customHeight="1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hidden="1" customHeight="1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hidden="1" customHeight="1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hidden="1" customHeight="1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hidden="1" customHeight="1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hidden="1" customHeight="1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hidden="1" customHeight="1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hidden="1" customHeight="1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hidden="1" customHeight="1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hidden="1" customHeight="1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hidden="1" customHeight="1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hidden="1" customHeight="1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hidden="1" customHeight="1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hidden="1" customHeight="1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hidden="1" customHeight="1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hidden="1" customHeight="1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hidden="1" customHeight="1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hidden="1" customHeight="1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hidden="1" customHeight="1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hidden="1" customHeight="1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hidden="1" customHeight="1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hidden="1" customHeight="1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hidden="1" customHeight="1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hidden="1" customHeight="1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hidden="1" customHeight="1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hidden="1" customHeight="1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hidden="1" customHeight="1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hidden="1" customHeight="1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hidden="1" customHeight="1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hidden="1" customHeight="1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hidden="1" customHeight="1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hidden="1" customHeight="1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hidden="1" customHeight="1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hidden="1" customHeight="1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hidden="1" customHeight="1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hidden="1" customHeight="1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hidden="1" customHeight="1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hidden="1" customHeight="1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hidden="1" customHeight="1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hidden="1" customHeight="1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hidden="1" customHeight="1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hidden="1" customHeight="1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hidden="1" customHeight="1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hidden="1" customHeight="1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hidden="1" customHeight="1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hidden="1" customHeight="1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hidden="1" customHeight="1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hidden="1" customHeight="1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hidden="1" customHeight="1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hidden="1" customHeight="1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hidden="1" customHeight="1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hidden="1" customHeight="1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hidden="1" customHeight="1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hidden="1" customHeight="1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hidden="1" customHeight="1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hidden="1" customHeight="1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hidden="1" customHeight="1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hidden="1" customHeight="1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hidden="1" customHeight="1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hidden="1" customHeight="1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hidden="1" customHeight="1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hidden="1" customHeight="1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hidden="1" customHeight="1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hidden="1" customHeight="1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hidden="1" customHeight="1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hidden="1" customHeight="1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hidden="1" customHeight="1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hidden="1" customHeight="1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hidden="1" customHeight="1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hidden="1" customHeight="1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hidden="1" customHeight="1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hidden="1" customHeight="1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hidden="1" customHeight="1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hidden="1" customHeight="1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hidden="1" customHeight="1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hidden="1" customHeight="1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hidden="1" customHeight="1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hidden="1" customHeight="1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hidden="1" customHeight="1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hidden="1" customHeight="1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hidden="1" customHeight="1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hidden="1" customHeight="1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hidden="1" customHeight="1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hidden="1" customHeight="1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hidden="1" customHeight="1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hidden="1" customHeight="1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hidden="1" customHeight="1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hidden="1" customHeight="1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hidden="1" customHeight="1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hidden="1" customHeight="1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hidden="1" customHeight="1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hidden="1" customHeight="1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hidden="1" customHeight="1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hidden="1" customHeight="1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hidden="1" customHeight="1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hidden="1" customHeight="1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hidden="1" customHeight="1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hidden="1" customHeight="1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hidden="1" customHeight="1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hidden="1" customHeight="1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hidden="1" customHeight="1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hidden="1" customHeight="1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hidden="1" customHeight="1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hidden="1" customHeight="1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hidden="1" customHeight="1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hidden="1" customHeight="1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hidden="1" customHeight="1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hidden="1" customHeight="1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hidden="1" customHeight="1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hidden="1" customHeight="1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hidden="1" customHeight="1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hidden="1" customHeight="1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hidden="1" customHeight="1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hidden="1" customHeight="1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hidden="1" customHeight="1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hidden="1" customHeight="1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hidden="1" customHeight="1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hidden="1" customHeight="1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hidden="1" customHeight="1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hidden="1" customHeight="1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hidden="1" customHeight="1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hidden="1" customHeight="1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hidden="1" customHeight="1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hidden="1" customHeight="1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hidden="1" customHeight="1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hidden="1" customHeight="1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hidden="1" customHeight="1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hidden="1" customHeight="1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hidden="1" customHeight="1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hidden="1" customHeight="1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hidden="1" customHeight="1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hidden="1" customHeight="1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hidden="1" customHeight="1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hidden="1" customHeight="1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hidden="1" customHeight="1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hidden="1" customHeight="1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hidden="1" customHeight="1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hidden="1" customHeight="1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hidden="1" customHeight="1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hidden="1" customHeight="1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hidden="1" customHeight="1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hidden="1" customHeight="1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hidden="1" customHeight="1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hidden="1" customHeight="1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hidden="1" customHeight="1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hidden="1" customHeight="1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hidden="1" customHeight="1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hidden="1" customHeight="1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hidden="1" customHeight="1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hidden="1" customHeight="1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hidden="1" customHeight="1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hidden="1" customHeight="1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hidden="1" customHeight="1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hidden="1" customHeight="1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hidden="1" customHeight="1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hidden="1" customHeight="1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hidden="1" customHeight="1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hidden="1" customHeight="1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hidden="1" customHeight="1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hidden="1" customHeight="1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hidden="1" customHeight="1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hidden="1" customHeight="1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hidden="1" customHeight="1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hidden="1" customHeight="1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hidden="1" customHeight="1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hidden="1" customHeight="1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hidden="1" customHeight="1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hidden="1" customHeight="1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hidden="1" customHeight="1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hidden="1" customHeight="1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hidden="1" customHeight="1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hidden="1" customHeight="1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hidden="1" customHeight="1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hidden="1" customHeight="1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hidden="1" customHeight="1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hidden="1" customHeight="1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hidden="1" customHeight="1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hidden="1" customHeight="1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hidden="1" customHeight="1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hidden="1" customHeight="1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hidden="1" customHeight="1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hidden="1" customHeight="1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hidden="1" customHeight="1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hidden="1" customHeight="1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hidden="1" customHeight="1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hidden="1" customHeight="1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hidden="1" customHeight="1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hidden="1" customHeight="1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hidden="1" customHeight="1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hidden="1" customHeight="1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hidden="1" customHeight="1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hidden="1" customHeight="1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hidden="1" customHeight="1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hidden="1" customHeight="1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hidden="1" customHeight="1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hidden="1" customHeight="1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hidden="1" customHeight="1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hidden="1" customHeight="1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hidden="1" customHeight="1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hidden="1" customHeight="1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hidden="1" customHeight="1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hidden="1" customHeight="1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hidden="1" customHeight="1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hidden="1" customHeight="1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hidden="1" customHeight="1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hidden="1" customHeight="1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hidden="1" customHeight="1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hidden="1" customHeight="1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hidden="1" customHeight="1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hidden="1" customHeight="1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hidden="1" customHeight="1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hidden="1" customHeight="1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hidden="1" customHeight="1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hidden="1" customHeight="1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hidden="1" customHeight="1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hidden="1" customHeight="1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hidden="1" customHeight="1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hidden="1" customHeight="1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hidden="1" customHeight="1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hidden="1" customHeight="1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hidden="1" customHeight="1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hidden="1" customHeight="1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hidden="1" customHeight="1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hidden="1" customHeight="1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hidden="1" customHeight="1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hidden="1" customHeight="1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hidden="1" customHeight="1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hidden="1" customHeight="1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hidden="1" customHeight="1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hidden="1" customHeight="1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hidden="1" customHeight="1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hidden="1" customHeight="1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hidden="1" customHeight="1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hidden="1" customHeight="1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hidden="1" customHeight="1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hidden="1" customHeight="1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hidden="1" customHeight="1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hidden="1" customHeight="1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hidden="1" customHeight="1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hidden="1" customHeight="1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hidden="1" customHeight="1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hidden="1" customHeight="1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hidden="1" customHeight="1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hidden="1" customHeight="1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hidden="1" customHeight="1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hidden="1" customHeight="1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hidden="1" customHeight="1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hidden="1" customHeight="1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hidden="1" customHeight="1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hidden="1" customHeight="1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hidden="1" customHeight="1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hidden="1" customHeight="1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hidden="1" customHeight="1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hidden="1" customHeight="1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hidden="1" customHeight="1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hidden="1" customHeight="1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hidden="1" customHeight="1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hidden="1" customHeight="1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hidden="1" customHeight="1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hidden="1" customHeight="1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hidden="1" customHeight="1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hidden="1" customHeight="1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hidden="1" customHeight="1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hidden="1" customHeight="1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hidden="1" customHeight="1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hidden="1" customHeight="1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hidden="1" customHeight="1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hidden="1" customHeight="1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hidden="1" customHeight="1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hidden="1" customHeight="1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hidden="1" customHeight="1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hidden="1" customHeight="1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hidden="1" customHeight="1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hidden="1" customHeight="1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hidden="1" customHeight="1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hidden="1" customHeight="1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hidden="1" customHeight="1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hidden="1" customHeight="1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hidden="1" customHeight="1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hidden="1" customHeight="1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hidden="1" customHeight="1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hidden="1" customHeight="1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hidden="1" customHeight="1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hidden="1" customHeight="1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hidden="1" customHeight="1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hidden="1" customHeight="1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hidden="1" customHeight="1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hidden="1" customHeight="1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hidden="1" customHeight="1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hidden="1" customHeight="1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hidden="1" customHeight="1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hidden="1" customHeight="1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hidden="1" customHeight="1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hidden="1" customHeight="1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hidden="1" customHeight="1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hidden="1" customHeight="1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hidden="1" customHeight="1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hidden="1" customHeight="1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hidden="1" customHeight="1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hidden="1" customHeight="1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hidden="1" customHeight="1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hidden="1" customHeight="1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hidden="1" customHeight="1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hidden="1" customHeight="1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hidden="1" customHeight="1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hidden="1" customHeight="1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hidden="1" customHeight="1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hidden="1" customHeight="1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hidden="1" customHeight="1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hidden="1" customHeight="1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hidden="1" customHeight="1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hidden="1" customHeight="1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hidden="1" customHeight="1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hidden="1" customHeight="1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hidden="1" customHeight="1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hidden="1" customHeight="1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hidden="1" customHeight="1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hidden="1" customHeight="1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hidden="1" customHeight="1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hidden="1" customHeight="1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hidden="1" customHeight="1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hidden="1" customHeight="1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hidden="1" customHeight="1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hidden="1" customHeight="1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hidden="1" customHeight="1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hidden="1" customHeight="1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hidden="1" customHeight="1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hidden="1" customHeight="1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hidden="1" customHeight="1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hidden="1" customHeight="1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hidden="1" customHeight="1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hidden="1" customHeight="1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hidden="1" customHeight="1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hidden="1" customHeight="1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hidden="1" customHeight="1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hidden="1" customHeight="1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hidden="1" customHeight="1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hidden="1" customHeight="1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hidden="1" customHeight="1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hidden="1" customHeight="1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hidden="1" customHeight="1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hidden="1" customHeight="1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hidden="1" customHeight="1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hidden="1" customHeight="1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hidden="1" customHeight="1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hidden="1" customHeight="1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hidden="1" customHeight="1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hidden="1" customHeight="1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hidden="1" customHeight="1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hidden="1" customHeight="1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hidden="1" customHeight="1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hidden="1" customHeight="1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hidden="1" customHeight="1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hidden="1" customHeight="1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hidden="1" customHeight="1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hidden="1" customHeight="1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hidden="1" customHeight="1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hidden="1" customHeight="1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hidden="1" customHeight="1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hidden="1" customHeight="1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hidden="1" customHeight="1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hidden="1" customHeight="1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hidden="1" customHeight="1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hidden="1" customHeight="1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hidden="1" customHeight="1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hidden="1" customHeight="1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hidden="1" customHeight="1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hidden="1" customHeight="1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hidden="1" customHeight="1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hidden="1" customHeight="1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hidden="1" customHeight="1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hidden="1" customHeight="1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hidden="1" customHeight="1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hidden="1" customHeight="1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hidden="1" customHeight="1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hidden="1" customHeight="1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hidden="1" customHeight="1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hidden="1" customHeight="1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hidden="1" customHeight="1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hidden="1" customHeight="1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hidden="1" customHeight="1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hidden="1" customHeight="1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hidden="1" customHeight="1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hidden="1" customHeight="1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hidden="1" customHeight="1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hidden="1" customHeight="1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hidden="1" customHeight="1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hidden="1" customHeight="1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hidden="1" customHeight="1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hidden="1" customHeight="1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hidden="1" customHeight="1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hidden="1" customHeight="1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hidden="1" customHeight="1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hidden="1" customHeight="1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hidden="1" customHeight="1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hidden="1" customHeight="1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hidden="1" customHeight="1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hidden="1" customHeight="1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hidden="1" customHeight="1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hidden="1" customHeight="1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hidden="1" customHeight="1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hidden="1" customHeight="1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hidden="1" customHeight="1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hidden="1" customHeight="1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hidden="1" customHeight="1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hidden="1" customHeight="1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hidden="1" customHeight="1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hidden="1" customHeight="1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hidden="1" customHeight="1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hidden="1" customHeight="1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hidden="1" customHeight="1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hidden="1" customHeight="1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hidden="1" customHeight="1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hidden="1" customHeight="1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hidden="1" customHeight="1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hidden="1" customHeight="1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hidden="1" customHeight="1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hidden="1" customHeight="1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hidden="1" customHeight="1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hidden="1" customHeight="1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hidden="1" customHeight="1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hidden="1" customHeight="1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hidden="1" customHeight="1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hidden="1" customHeight="1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hidden="1" customHeight="1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hidden="1" customHeight="1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hidden="1" customHeight="1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hidden="1" customHeight="1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hidden="1" customHeight="1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hidden="1" customHeight="1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hidden="1" customHeight="1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hidden="1" customHeight="1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hidden="1" customHeight="1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hidden="1" customHeight="1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hidden="1" customHeight="1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hidden="1" customHeight="1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hidden="1" customHeight="1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hidden="1" customHeight="1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hidden="1" customHeight="1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hidden="1" customHeight="1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hidden="1" customHeight="1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hidden="1" customHeight="1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hidden="1" customHeight="1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hidden="1" customHeight="1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hidden="1" customHeight="1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hidden="1" customHeight="1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hidden="1" customHeight="1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hidden="1" customHeight="1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hidden="1" customHeight="1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hidden="1" customHeight="1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hidden="1" customHeight="1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hidden="1" customHeight="1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hidden="1" customHeight="1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hidden="1" customHeight="1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hidden="1" customHeight="1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hidden="1" customHeight="1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hidden="1" customHeight="1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hidden="1" customHeight="1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hidden="1" customHeight="1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hidden="1" customHeight="1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hidden="1" customHeight="1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hidden="1" customHeight="1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hidden="1" customHeight="1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hidden="1" customHeight="1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hidden="1" customHeight="1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hidden="1" customHeight="1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hidden="1" customHeight="1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hidden="1" customHeight="1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hidden="1" customHeight="1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hidden="1" customHeight="1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hidden="1" customHeight="1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hidden="1" customHeight="1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hidden="1" customHeight="1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hidden="1" customHeight="1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hidden="1" customHeight="1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hidden="1" customHeight="1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hidden="1" customHeight="1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hidden="1" customHeight="1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hidden="1" customHeight="1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hidden="1" customHeight="1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hidden="1" customHeight="1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hidden="1" customHeight="1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hidden="1" customHeight="1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hidden="1" customHeight="1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hidden="1" customHeight="1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hidden="1" customHeight="1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hidden="1" customHeight="1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hidden="1" customHeight="1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hidden="1" customHeight="1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hidden="1" customHeight="1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hidden="1" customHeight="1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hidden="1" customHeight="1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hidden="1" customHeight="1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hidden="1" customHeight="1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hidden="1" customHeight="1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hidden="1" customHeight="1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hidden="1" customHeight="1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hidden="1" customHeight="1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hidden="1" customHeight="1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hidden="1" customHeight="1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hidden="1" customHeight="1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hidden="1" customHeight="1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hidden="1" customHeight="1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hidden="1" customHeight="1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hidden="1" customHeight="1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hidden="1" customHeight="1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hidden="1" customHeight="1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hidden="1" customHeight="1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hidden="1" customHeight="1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hidden="1" customHeight="1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hidden="1" customHeight="1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hidden="1" customHeight="1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hidden="1" customHeight="1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hidden="1" customHeight="1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hidden="1" customHeight="1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hidden="1" customHeight="1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hidden="1" customHeight="1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hidden="1" customHeight="1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hidden="1" customHeight="1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hidden="1" customHeight="1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hidden="1" customHeight="1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hidden="1" customHeight="1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hidden="1" customHeight="1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hidden="1" customHeight="1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hidden="1" customHeight="1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hidden="1" customHeight="1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hidden="1" customHeight="1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hidden="1" customHeight="1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hidden="1" customHeight="1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hidden="1" customHeight="1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hidden="1" customHeight="1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hidden="1" customHeight="1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hidden="1" customHeight="1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hidden="1" customHeight="1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hidden="1" customHeight="1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hidden="1" customHeight="1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hidden="1" customHeight="1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hidden="1" customHeight="1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hidden="1" customHeight="1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hidden="1" customHeight="1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hidden="1" customHeight="1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hidden="1" customHeight="1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hidden="1" customHeight="1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hidden="1" customHeight="1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hidden="1" customHeight="1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hidden="1" customHeight="1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hidden="1" customHeight="1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hidden="1" customHeight="1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hidden="1" customHeight="1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hidden="1" customHeight="1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hidden="1" customHeight="1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hidden="1" customHeight="1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hidden="1" customHeight="1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hidden="1" customHeight="1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hidden="1" customHeight="1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hidden="1" customHeight="1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hidden="1" customHeight="1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hidden="1" customHeight="1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hidden="1" customHeight="1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hidden="1" customHeight="1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hidden="1" customHeight="1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hidden="1" customHeight="1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hidden="1" customHeight="1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hidden="1" customHeight="1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hidden="1" customHeight="1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hidden="1" customHeight="1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hidden="1" customHeight="1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hidden="1" customHeight="1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hidden="1" customHeight="1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hidden="1" customHeight="1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hidden="1" customHeight="1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hidden="1" customHeight="1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hidden="1" customHeight="1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hidden="1" customHeight="1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hidden="1" customHeight="1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hidden="1" customHeight="1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hidden="1" customHeight="1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hidden="1" customHeight="1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hidden="1" customHeight="1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hidden="1" customHeight="1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hidden="1" customHeight="1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hidden="1" customHeight="1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hidden="1" customHeight="1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hidden="1" customHeight="1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hidden="1" customHeight="1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hidden="1" customHeight="1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hidden="1" customHeight="1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hidden="1" customHeight="1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hidden="1" customHeight="1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hidden="1" customHeight="1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hidden="1" customHeight="1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hidden="1" customHeight="1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hidden="1" customHeight="1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hidden="1" customHeight="1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hidden="1" customHeight="1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hidden="1" customHeight="1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hidden="1" customHeight="1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hidden="1" customHeight="1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hidden="1" customHeight="1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hidden="1" customHeight="1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hidden="1" customHeight="1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hidden="1" customHeight="1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hidden="1" customHeight="1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hidden="1" customHeight="1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hidden="1" customHeight="1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hidden="1" customHeight="1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hidden="1" customHeight="1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hidden="1" customHeight="1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hidden="1" customHeight="1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hidden="1" customHeight="1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hidden="1" customHeight="1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hidden="1" customHeight="1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hidden="1" customHeight="1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hidden="1" customHeight="1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hidden="1" customHeight="1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hidden="1" customHeight="1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hidden="1" customHeight="1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hidden="1" customHeight="1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hidden="1" customHeight="1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hidden="1" customHeight="1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hidden="1" customHeight="1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hidden="1" customHeight="1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hidden="1" customHeight="1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hidden="1" customHeight="1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hidden="1" customHeight="1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hidden="1" customHeight="1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hidden="1" customHeight="1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hidden="1" customHeight="1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hidden="1" customHeight="1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hidden="1" customHeight="1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hidden="1" customHeight="1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hidden="1" customHeight="1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hidden="1" customHeight="1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hidden="1" customHeight="1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hidden="1" customHeight="1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hidden="1" customHeight="1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hidden="1" customHeight="1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hidden="1" customHeight="1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hidden="1" customHeight="1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hidden="1" customHeight="1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hidden="1" customHeight="1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hidden="1" customHeight="1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hidden="1" customHeight="1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hidden="1" customHeight="1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hidden="1" customHeight="1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hidden="1" customHeight="1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hidden="1" customHeight="1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hidden="1" customHeight="1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hidden="1" customHeight="1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hidden="1" customHeight="1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hidden="1" customHeight="1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hidden="1" customHeight="1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hidden="1" customHeight="1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hidden="1" customHeight="1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hidden="1" customHeight="1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hidden="1" customHeight="1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hidden="1" customHeight="1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hidden="1" customHeight="1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hidden="1" customHeight="1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hidden="1" customHeight="1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hidden="1" customHeight="1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hidden="1" customHeight="1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hidden="1" customHeight="1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hidden="1" customHeight="1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hidden="1" customHeight="1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hidden="1" customHeight="1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hidden="1" customHeight="1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hidden="1" customHeight="1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hidden="1" customHeight="1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hidden="1" customHeight="1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hidden="1" customHeight="1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hidden="1" customHeight="1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hidden="1" customHeight="1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hidden="1" customHeight="1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hidden="1" customHeight="1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hidden="1" customHeight="1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hidden="1" customHeight="1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hidden="1" customHeight="1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hidden="1" customHeight="1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hidden="1" customHeight="1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hidden="1" customHeight="1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hidden="1" customHeight="1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hidden="1" customHeight="1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>
      <c r="A9650" s="21" t="s">
        <v>658</v>
      </c>
    </row>
    <row r="9651" spans="1:1" ht="24.95" customHeight="1">
      <c r="A9651" s="21" t="s">
        <v>659</v>
      </c>
    </row>
    <row r="9655" spans="1:1" ht="24.95" customHeight="1">
      <c r="A9655" s="21" t="s">
        <v>660</v>
      </c>
    </row>
    <row r="9656" spans="1:1" ht="24.95" customHeight="1">
      <c r="A9656" s="21" t="s">
        <v>660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>
    <filterColumn colId="11">
      <filters>
        <filter val="184"/>
        <filter val="284"/>
        <filter val="384"/>
        <filter val="484"/>
        <filter val="684"/>
        <filter val="84"/>
      </filters>
    </filterColumn>
  </autoFilter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/>
</file>

<file path=customXml/itemProps2.xml><?xml version="1.0" encoding="utf-8"?>
<ds:datastoreItem xmlns:ds="http://schemas.openxmlformats.org/officeDocument/2006/customXml" ds:itemID="{00A33FD9-25E4-487F-BBCE-8DE61F7083C2}"/>
</file>

<file path=customXml/itemProps3.xml><?xml version="1.0" encoding="utf-8"?>
<ds:datastoreItem xmlns:ds="http://schemas.openxmlformats.org/officeDocument/2006/customXml" ds:itemID="{CF7F9F69-33D5-4B6B-AD4E-6331D0C95D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dcterms:created xsi:type="dcterms:W3CDTF">2023-11-07T12:09:56Z</dcterms:created>
  <dcterms:modified xsi:type="dcterms:W3CDTF">2026-02-10T18:17:18Z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