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pgf/1_FINANCEIRO/01-arquivos-total/08-RECEITAS DPMG/1-Receitas - Duodécimo/4-Transp_Public/Pub_26/"/>
    </mc:Choice>
  </mc:AlternateContent>
  <xr:revisionPtr revIDLastSave="1" documentId="11_9853B8ADB8D0DCA1FC214AFAEB7482BE7CDD62E0" xr6:coauthVersionLast="47" xr6:coauthVersionMax="47" xr10:uidLastSave="{7501406B-227D-473D-9608-62FEAA3D8323}"/>
  <bookViews>
    <workbookView xWindow="-120" yWindow="-120" windowWidth="29040" windowHeight="15720" xr2:uid="{00000000-000D-0000-FFFF-FFFF00000000}"/>
  </bookViews>
  <sheets>
    <sheet name="Receitas_20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6" l="1"/>
  <c r="Q16" i="6" l="1"/>
  <c r="T21" i="6"/>
  <c r="O40" i="6" l="1"/>
  <c r="T37" i="6"/>
  <c r="T38" i="6"/>
  <c r="T39" i="6"/>
  <c r="T36" i="6"/>
  <c r="I40" i="6"/>
  <c r="J40" i="6"/>
  <c r="K40" i="6"/>
  <c r="L40" i="6"/>
  <c r="M40" i="6"/>
  <c r="N40" i="6"/>
  <c r="P40" i="6"/>
  <c r="Q40" i="6"/>
  <c r="R40" i="6"/>
  <c r="S40" i="6"/>
  <c r="H40" i="6"/>
  <c r="E40" i="6"/>
  <c r="E42" i="6" s="1"/>
  <c r="F39" i="6"/>
  <c r="F38" i="6"/>
  <c r="F37" i="6"/>
  <c r="T40" i="6" l="1"/>
  <c r="F36" i="6"/>
  <c r="F40" i="6" l="1"/>
  <c r="F42" i="6" s="1"/>
  <c r="T42" i="6"/>
  <c r="T15" i="6"/>
  <c r="T14" i="6" l="1"/>
  <c r="F22" i="6" l="1"/>
  <c r="F23" i="6"/>
  <c r="F24" i="6"/>
  <c r="F25" i="6"/>
  <c r="F26" i="6"/>
  <c r="F27" i="6"/>
  <c r="F28" i="6"/>
  <c r="F21" i="6"/>
  <c r="F14" i="6"/>
  <c r="F15" i="6"/>
  <c r="E16" i="6"/>
  <c r="F29" i="6" l="1"/>
  <c r="F16" i="6"/>
  <c r="S29" i="6"/>
  <c r="R29" i="6"/>
  <c r="Q29" i="6"/>
  <c r="P29" i="6"/>
  <c r="O29" i="6"/>
  <c r="N29" i="6"/>
  <c r="M29" i="6"/>
  <c r="L29" i="6"/>
  <c r="K29" i="6"/>
  <c r="J29" i="6"/>
  <c r="I29" i="6"/>
  <c r="H29" i="6"/>
  <c r="E29" i="6"/>
  <c r="E31" i="6" s="1"/>
  <c r="E44" i="6" s="1"/>
  <c r="T27" i="6"/>
  <c r="T26" i="6"/>
  <c r="T25" i="6"/>
  <c r="T24" i="6"/>
  <c r="T23" i="6"/>
  <c r="T22" i="6"/>
  <c r="S16" i="6"/>
  <c r="R16" i="6"/>
  <c r="P16" i="6"/>
  <c r="O16" i="6"/>
  <c r="N16" i="6"/>
  <c r="M16" i="6"/>
  <c r="L16" i="6"/>
  <c r="K16" i="6"/>
  <c r="J16" i="6"/>
  <c r="I16" i="6"/>
  <c r="H16" i="6"/>
  <c r="F31" i="6" l="1"/>
  <c r="F44" i="6" s="1"/>
  <c r="T16" i="6"/>
  <c r="T29" i="6"/>
  <c r="T31" i="6" l="1"/>
  <c r="T44" i="6" s="1"/>
</calcChain>
</file>

<file path=xl/sharedStrings.xml><?xml version="1.0" encoding="utf-8"?>
<sst xmlns="http://schemas.openxmlformats.org/spreadsheetml/2006/main" count="141" uniqueCount="87">
  <si>
    <t>Unidade Orçamentária - Sigla</t>
  </si>
  <si>
    <t>Fonte Recurso - Código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</si>
  <si>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</si>
  <si>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</si>
  <si>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</si>
  <si>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</si>
  <si>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</si>
  <si>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</si>
  <si>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</si>
  <si>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</si>
  <si>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</si>
  <si>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</si>
  <si>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</si>
  <si>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</si>
  <si>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Totais</t>
  </si>
  <si>
    <t>DEFENSORIA PÚBLICA DO ESTADO DE MINAS GERAIS</t>
  </si>
  <si>
    <t>TRANSPARÊNCIA</t>
  </si>
  <si>
    <t xml:space="preserve">RESPONSABILIDADE TÉCNICA:   </t>
  </si>
  <si>
    <t>Itamar Lellis Magalhães – CRCMG 074.705</t>
  </si>
  <si>
    <t>Marcelo Montai de Souza – CRCMG 118.568</t>
  </si>
  <si>
    <t>Diretoria de Finanças, Pagamento e Contabilidade - DFPC</t>
  </si>
  <si>
    <t>RECEITA</t>
  </si>
  <si>
    <t>OBJETO</t>
  </si>
  <si>
    <t>Especificações</t>
  </si>
  <si>
    <t>60.1</t>
  </si>
  <si>
    <t>EXECUÇÃO ORÇAMENTÁRIA E FINANCEIRA - RECEITAS</t>
  </si>
  <si>
    <t>Classificação</t>
  </si>
  <si>
    <t>Prevista Anual</t>
  </si>
  <si>
    <t>RECEITA PRÓPRIA</t>
  </si>
  <si>
    <t>OUTRAS RECEITAS CORRENTES</t>
  </si>
  <si>
    <t>REPASSE DO TESOURO ESTADUAL REALIZADO - DUODÉCIMO (1)</t>
  </si>
  <si>
    <t xml:space="preserve">RECEITA DE PESSOAL </t>
  </si>
  <si>
    <t xml:space="preserve"> FUNDO FINANCEIRO DE PREVIDÊNCIA (FFP) - PATRONAL</t>
  </si>
  <si>
    <t>42.5</t>
  </si>
  <si>
    <t>4.5.1.1.2.01.04</t>
  </si>
  <si>
    <t xml:space="preserve"> FUNDO FINANCEIRO DE PREVIDÊNCIA (FFP) - SERVIDOR</t>
  </si>
  <si>
    <t>43.5</t>
  </si>
  <si>
    <t>TESOURO ESTADUAL - COMPLEMENTO</t>
  </si>
  <si>
    <t>10.5</t>
  </si>
  <si>
    <t>4.5.1.1.2.01.01</t>
  </si>
  <si>
    <t>TESOURO ESTADUAL - FOLHA</t>
  </si>
  <si>
    <t>10.1</t>
  </si>
  <si>
    <t>TESOURO ESTADUAL - AUXÍLIOS</t>
  </si>
  <si>
    <t>10.7</t>
  </si>
  <si>
    <t>RECEITA CORRENTE</t>
  </si>
  <si>
    <t xml:space="preserve">TESOURO ESTADUAL - CUSTEIO </t>
  </si>
  <si>
    <t>TESOURO ESTADUAL - CAPITAL</t>
  </si>
  <si>
    <t>RECEITA PRECATÓRIOS</t>
  </si>
  <si>
    <t>10.9</t>
  </si>
  <si>
    <t>Nota:</t>
  </si>
  <si>
    <r>
      <t xml:space="preserve">(1) As Receitas provenientes do repasse de </t>
    </r>
    <r>
      <rPr>
        <b/>
        <sz val="11"/>
        <color rgb="FF000000"/>
        <rFont val="Calibri"/>
        <family val="2"/>
      </rPr>
      <t>duodécimos</t>
    </r>
    <r>
      <rPr>
        <sz val="11"/>
        <color rgb="FF000000"/>
        <rFont val="Calibri"/>
        <family val="2"/>
      </rPr>
      <t xml:space="preserve"> são recebidas, em regra, até o dia 25 de cada mês, sendo atualizadas no mês subsequente, após a conferência.</t>
    </r>
  </si>
  <si>
    <r>
      <rPr>
        <b/>
        <u/>
        <sz val="10"/>
        <rFont val="Arial"/>
        <family val="2"/>
      </rPr>
      <t xml:space="preserve">Fundamento legal: </t>
    </r>
    <r>
      <rPr>
        <u/>
        <sz val="10"/>
        <rFont val="Arial"/>
        <family val="2"/>
      </rPr>
      <t>Lei Complementar nº 101/2000, art. 48-A, II; Lei nº 4.320/64 arts. 2°, 3°, 35, I, e 57; Lei nº 12.527/2011 art. 8°, §1°, II</t>
    </r>
  </si>
  <si>
    <r>
      <t xml:space="preserve">(2) Os repasses das </t>
    </r>
    <r>
      <rPr>
        <b/>
        <sz val="11"/>
        <color rgb="FF000000"/>
        <rFont val="Calibri"/>
        <family val="2"/>
      </rPr>
      <t>Receitas de Pessoal</t>
    </r>
    <r>
      <rPr>
        <sz val="11"/>
        <color rgb="FF000000"/>
        <rFont val="Calibri"/>
        <family val="2"/>
      </rPr>
      <t xml:space="preserve"> são efetuados mensalmente com base nas despesas apropriadas no SIAFI-MG, incluindo ajustes relacionados a restituições, anulações e correções. Além disso, a Secretaria da Fazenda do Estado (SEFAZ) realiza ajustes nos repasses financeiros. As </t>
    </r>
    <r>
      <rPr>
        <b/>
        <sz val="11"/>
        <color rgb="FF000000"/>
        <rFont val="Calibri"/>
        <family val="2"/>
      </rPr>
      <t>Receitas de Custeio e Capital</t>
    </r>
    <r>
      <rPr>
        <sz val="11"/>
        <color rgb="FF000000"/>
        <rFont val="Calibri"/>
        <family val="2"/>
      </rPr>
      <t xml:space="preserve"> são realizadas mensalmente de forma duodecimal.</t>
    </r>
  </si>
  <si>
    <t>DPMG - RECEITA PREVISTA - PESSOAL, CAPITAL E CORRENTE - QUADRO DE DETALHAMENTO DA DESPESA - FISCAL (QDD)</t>
  </si>
  <si>
    <t>DPMG - RECEITA PREVISTA - RECEITAS CORRENTES E RECEITAS DE CAPITAL - QUADRO DE DETALHAMENTO DA DESPESA - FISCAL (QDD)</t>
  </si>
  <si>
    <r>
      <t>(3) As</t>
    </r>
    <r>
      <rPr>
        <b/>
        <sz val="11"/>
        <color rgb="FF000000"/>
        <rFont val="Calibri"/>
        <family val="2"/>
      </rPr>
      <t xml:space="preserve"> Receitas Patrimoniais,  Outras Receitas Correntes e Alienação de Bens</t>
    </r>
    <r>
      <rPr>
        <sz val="11"/>
        <color rgb="FF000000"/>
        <rFont val="Calibri"/>
        <family val="2"/>
      </rPr>
      <t xml:space="preserve"> decorrem, principalmente, de rendimentos de aplicações financeiras, outras fontes de arrecadação e leilões. Para mais informações detalhadas, consulte o </t>
    </r>
    <r>
      <rPr>
        <b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das Receitas Estaduais do Estado de Minas Gerais</t>
    </r>
  </si>
  <si>
    <t>RECEITA DE CAPITAL</t>
  </si>
  <si>
    <t>RECEITA PATRIMONIAL</t>
  </si>
  <si>
    <t>TESOURO ESTADUAL - SENTENÇAS JUDICIÁRIAS</t>
  </si>
  <si>
    <t>Conta Contábil</t>
  </si>
  <si>
    <t>6.2.1.2.1</t>
  </si>
  <si>
    <t>DPMG - RECEITA PREVISTA - PATRIMONIAL, OUTRAS RECEITAS CORRENTES E ALIENAÇÃO DE BENS (3)</t>
  </si>
  <si>
    <t>Prevista Mensal</t>
  </si>
  <si>
    <t>RECEITA REALIZADA MENSAL (2)</t>
  </si>
  <si>
    <t>TOTAL RECEITA PREVISTA FONTE 59 / 60</t>
  </si>
  <si>
    <t>59.1</t>
  </si>
  <si>
    <t>Prevista Atualizada</t>
  </si>
  <si>
    <t>IMPOSTOS, TAXAS E CONTRIBUICOES DE MELHORIA</t>
  </si>
  <si>
    <r>
      <rPr>
        <b/>
        <u/>
        <sz val="10"/>
        <rFont val="Arial"/>
        <family val="2"/>
      </rPr>
      <t>FEGAJ:</t>
    </r>
    <r>
      <rPr>
        <u/>
        <sz val="10"/>
        <rFont val="Arial"/>
        <family val="2"/>
      </rPr>
      <t xml:space="preserve"> Lei nº 25.126, de 30/12/2024</t>
    </r>
  </si>
  <si>
    <r>
      <t>(4) As</t>
    </r>
    <r>
      <rPr>
        <b/>
        <sz val="11"/>
        <color rgb="FF000000"/>
        <rFont val="Calibri"/>
        <family val="2"/>
      </rPr>
      <t xml:space="preserve"> Receitas Patrimoniais, Outras Receitas Correntes e Impostos, Taxas e Contribuição de Melhoria </t>
    </r>
    <r>
      <rPr>
        <sz val="11"/>
        <color rgb="FF000000"/>
        <rFont val="Calibri"/>
        <family val="2"/>
      </rPr>
      <t xml:space="preserve">decorrem, principalmente, dos valores arrecadados de emolumentos, honorários e rendimentos de aplicações financeiras do Fundo Especial de Garantia de Acesso a Justiça (FEGAJ) da DPMG. Para mais informações detalhadas, consulte o </t>
    </r>
    <r>
      <rPr>
        <b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das Receitas Estaduais do Estado de Minas Gerais</t>
    </r>
  </si>
  <si>
    <t>VALORES ARRECADADOS MENSAIS - PODEM SER ACOMPANHADOS POR MEIO DO LINK DAS RECEITAS ESTADUAIS DO ESTADO MG - Período: 09/01/2026 a 31/01/2026 (Considerando o Período de Ajuste do SIAFI-MG)</t>
  </si>
  <si>
    <t>VALORES ARRECADADOS MENSAIS - PODEM SER ACOMPANHADOS POR MEIO DO LINK DAS RECEITAS ESTADUAIS DO ESTADO MG - Período: 09/01/2026 a 31/01/2026 (Considerando o período de inicio das arrecadaçõs no SIAFI-MG)</t>
  </si>
  <si>
    <t>FEGAJ - RECEITA PREVISTA - RECEITAS CORRENTES - QUADRO DE DETALHAMENTO DA DESPESA - FISCAL (QDD)</t>
  </si>
  <si>
    <r>
      <rPr>
        <b/>
        <u/>
        <sz val="10"/>
        <rFont val="Arial"/>
        <family val="2"/>
      </rPr>
      <t>LOA:</t>
    </r>
    <r>
      <rPr>
        <u/>
        <sz val="10"/>
        <rFont val="Arial"/>
        <family val="2"/>
      </rPr>
      <t xml:space="preserve"> Lei Estadual n° 25.698, de 14/01/2026</t>
    </r>
  </si>
  <si>
    <r>
      <rPr>
        <b/>
        <sz val="11"/>
        <color rgb="FF000000"/>
        <rFont val="Calibri"/>
        <family val="2"/>
      </rPr>
      <t xml:space="preserve">ANO BASE: </t>
    </r>
    <r>
      <rPr>
        <sz val="11"/>
        <color rgb="FF000000"/>
        <rFont val="Calibri"/>
        <family val="2"/>
      </rPr>
      <t>2026</t>
    </r>
  </si>
  <si>
    <t>TOTAL GERAL RECEITA ARRECADADA E REALIZADA</t>
  </si>
  <si>
    <t>SUBTOTAL RECEITA PREVISTA FONTE 60</t>
  </si>
  <si>
    <t>SUBTOTAL RECEITA PREVISTA FONTE 10 / 42 / 43</t>
  </si>
  <si>
    <t>TOTAL GERAL - LOA: Lei Estadual n° 25.698, de 14/01/2026 - DPMG</t>
  </si>
  <si>
    <t>TOTAL GERAL - LOA: Lei Estadual n° 25.698, de 14/01/2026 - FEGAJ</t>
  </si>
  <si>
    <t>TOTAL FINAL - LOA: Lei Estadual n° 25.698, de 14/01/2026 - DPMG + FEGAJ</t>
  </si>
  <si>
    <t>TOTALGERAL RECEITA ARRECADADA E REALIZADA</t>
  </si>
  <si>
    <t>TOTAL FINAL RECEITA ARRECADADA E REALIZADA</t>
  </si>
  <si>
    <t>1441 - DEF PUB</t>
  </si>
  <si>
    <t>4741 - FEGAJ</t>
  </si>
  <si>
    <t>FEGAJ - RECEITA PREVISTA - PATRIMONIAL, OUTRAS RECEITAS CORRENTES E ALIENAÇÃO DE BENS (4)</t>
  </si>
  <si>
    <r>
      <rPr>
        <b/>
        <sz val="11"/>
        <color rgb="FF000000"/>
        <rFont val="Calibri"/>
        <family val="2"/>
      </rPr>
      <t xml:space="preserve">Fonte: </t>
    </r>
    <r>
      <rPr>
        <sz val="11"/>
        <color rgb="FF000000"/>
        <rFont val="Calibri"/>
        <family val="2"/>
      </rPr>
      <t>Relatórios do Armazém de Informações do Sistema Integrado de Administração Financeira – SIAFI/MG, Unidade Responsável SPGF/DFPC, emissão em 11/02/2026.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</si>
</sst>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4">
    <xf numFmtId="0" fontId="0" fillId="0" borderId="0" xfId="0"/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44" fontId="3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44" fontId="3" fillId="5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44" fontId="0" fillId="0" borderId="1" xfId="0" applyNumberFormat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1" fillId="3" borderId="1" xfId="2" applyFont="1" applyFill="1" applyBorder="1" applyAlignment="1">
      <alignment horizontal="center" vertical="center" wrapText="1"/>
    </xf>
    <xf numFmtId="44" fontId="1" fillId="3" borderId="3" xfId="2" applyFont="1" applyFill="1" applyBorder="1" applyAlignment="1">
      <alignment horizontal="center" vertical="center" wrapText="1"/>
    </xf>
    <xf numFmtId="44" fontId="0" fillId="4" borderId="1" xfId="2" applyFont="1" applyFill="1" applyBorder="1" applyAlignment="1">
      <alignment horizontal="center" vertical="center"/>
    </xf>
    <xf numFmtId="44" fontId="3" fillId="4" borderId="3" xfId="2" applyFont="1" applyFill="1" applyBorder="1" applyAlignment="1">
      <alignment horizontal="center" vertical="center"/>
    </xf>
    <xf numFmtId="44" fontId="0" fillId="4" borderId="0" xfId="0" applyNumberFormat="1" applyFill="1"/>
    <xf numFmtId="44" fontId="0" fillId="0" borderId="1" xfId="2" applyFont="1" applyBorder="1" applyAlignment="1">
      <alignment horizontal="center" vertical="center"/>
    </xf>
    <xf numFmtId="44" fontId="3" fillId="7" borderId="4" xfId="2" applyFont="1" applyFill="1" applyBorder="1" applyAlignment="1">
      <alignment horizontal="center" vertical="center"/>
    </xf>
    <xf numFmtId="44" fontId="3" fillId="5" borderId="5" xfId="2" applyFont="1" applyFill="1" applyBorder="1" applyAlignment="1">
      <alignment horizontal="center" vertical="center"/>
    </xf>
    <xf numFmtId="44" fontId="3" fillId="5" borderId="18" xfId="2" applyFont="1" applyFill="1" applyBorder="1" applyAlignment="1">
      <alignment horizontal="center" vertical="center"/>
    </xf>
    <xf numFmtId="44" fontId="0" fillId="4" borderId="0" xfId="2" applyFont="1" applyFill="1"/>
    <xf numFmtId="44" fontId="4" fillId="4" borderId="0" xfId="2" applyFont="1" applyFill="1" applyAlignment="1">
      <alignment horizontal="left"/>
    </xf>
    <xf numFmtId="44" fontId="4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 vertical="center"/>
    </xf>
    <xf numFmtId="0" fontId="2" fillId="4" borderId="0" xfId="0" applyFont="1" applyFill="1"/>
    <xf numFmtId="44" fontId="0" fillId="4" borderId="0" xfId="2" applyFont="1" applyFill="1" applyAlignment="1">
      <alignment horizontal="center" vertical="center"/>
    </xf>
    <xf numFmtId="0" fontId="10" fillId="4" borderId="0" xfId="1" applyFont="1" applyFill="1" applyAlignment="1">
      <alignment horizontal="left" vertical="center"/>
    </xf>
    <xf numFmtId="44" fontId="3" fillId="4" borderId="0" xfId="2" applyFont="1" applyFill="1" applyAlignment="1">
      <alignment horizontal="center" vertical="center"/>
    </xf>
    <xf numFmtId="0" fontId="11" fillId="4" borderId="0" xfId="0" applyFont="1" applyFill="1"/>
    <xf numFmtId="0" fontId="11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4" fontId="3" fillId="5" borderId="17" xfId="2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4" fontId="3" fillId="7" borderId="5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44" fontId="3" fillId="7" borderId="22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44" fontId="2" fillId="4" borderId="3" xfId="0" applyNumberFormat="1" applyFont="1" applyFill="1" applyBorder="1" applyAlignment="1">
      <alignment horizontal="center" vertical="center"/>
    </xf>
    <xf numFmtId="44" fontId="4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44" fontId="3" fillId="4" borderId="0" xfId="2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4" fontId="2" fillId="4" borderId="28" xfId="0" applyNumberFormat="1" applyFont="1" applyFill="1" applyBorder="1" applyAlignment="1">
      <alignment horizontal="center" vertical="center"/>
    </xf>
    <xf numFmtId="44" fontId="2" fillId="4" borderId="30" xfId="0" applyNumberFormat="1" applyFont="1" applyFill="1" applyBorder="1" applyAlignment="1">
      <alignment horizontal="center" vertical="center"/>
    </xf>
    <xf numFmtId="44" fontId="2" fillId="4" borderId="29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4" fontId="3" fillId="7" borderId="16" xfId="2" applyFont="1" applyFill="1" applyBorder="1" applyAlignment="1">
      <alignment horizontal="center" vertical="center"/>
    </xf>
    <xf numFmtId="44" fontId="3" fillId="7" borderId="17" xfId="2" applyFont="1" applyFill="1" applyBorder="1" applyAlignment="1">
      <alignment horizontal="center" vertical="center"/>
    </xf>
    <xf numFmtId="44" fontId="3" fillId="7" borderId="19" xfId="2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4" fontId="2" fillId="4" borderId="2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4" fontId="3" fillId="2" borderId="23" xfId="2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/>
    </xf>
    <xf numFmtId="44" fontId="3" fillId="2" borderId="12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4" fontId="3" fillId="2" borderId="21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4">
    <cellStyle name="Hiperlink" xfId="1" builtinId="8"/>
    <cellStyle name="Moeda" xfId="2" builtinId="4"/>
    <cellStyle name="Moed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almg.gov.br/legislacao-mineira/LEI/23751/2020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lmg.gov.br/legislacao-mineira/texto/LEI/25698/2026/" TargetMode="External"/><Relationship Id="rId1" Type="http://schemas.openxmlformats.org/officeDocument/2006/relationships/hyperlink" Target="https://www.almg.gov.br/legislacao-mineira/LEI/23751/2020/" TargetMode="External"/><Relationship Id="rId6" Type="http://schemas.openxmlformats.org/officeDocument/2006/relationships/hyperlink" Target="https://www.almg.gov.br/legislacao-mineira/LEI/25124/2024/" TargetMode="External"/><Relationship Id="rId5" Type="http://schemas.openxmlformats.org/officeDocument/2006/relationships/hyperlink" Target="https://www.almg.gov.br/legislacao-mineira/LEI/23751/2020/" TargetMode="External"/><Relationship Id="rId4" Type="http://schemas.openxmlformats.org/officeDocument/2006/relationships/hyperlink" Target="https://www.planalto.gov.br/ccivil_03/leis/lcp/lcp1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0"/>
  <sheetViews>
    <sheetView tabSelected="1" zoomScaleNormal="100" workbookViewId="0">
      <selection activeCell="A45" sqref="A45:E45"/>
    </sheetView>
  </sheetViews>
  <sheetFormatPr defaultRowHeight="12.75" x14ac:dyDescent="0.2"/>
  <cols>
    <col min="1" max="1" width="28.5703125" style="4" bestFit="1" customWidth="1"/>
    <col min="2" max="2" width="36.7109375" style="4" customWidth="1"/>
    <col min="3" max="3" width="54.140625" style="4" bestFit="1" customWidth="1"/>
    <col min="4" max="4" width="22.5703125" style="4" bestFit="1" customWidth="1"/>
    <col min="5" max="5" width="19.5703125" style="4" bestFit="1" customWidth="1"/>
    <col min="6" max="6" width="19.42578125" style="4" customWidth="1"/>
    <col min="7" max="7" width="14.5703125" style="4" bestFit="1" customWidth="1"/>
    <col min="8" max="8" width="19.28515625" style="4" customWidth="1"/>
    <col min="9" max="9" width="18.42578125" style="4" customWidth="1"/>
    <col min="10" max="10" width="18" style="4" bestFit="1" customWidth="1"/>
    <col min="11" max="12" width="19.28515625" style="4" customWidth="1"/>
    <col min="13" max="13" width="21.140625" style="4" bestFit="1" customWidth="1"/>
    <col min="14" max="14" width="18" style="4" bestFit="1" customWidth="1"/>
    <col min="15" max="15" width="17" style="4" bestFit="1" customWidth="1"/>
    <col min="16" max="16" width="16.85546875" style="4" bestFit="1" customWidth="1"/>
    <col min="17" max="17" width="16.85546875" style="4" customWidth="1"/>
    <col min="18" max="18" width="18" style="4" bestFit="1" customWidth="1"/>
    <col min="19" max="19" width="18.5703125" style="4" bestFit="1" customWidth="1"/>
    <col min="20" max="20" width="20.7109375" style="4" bestFit="1" customWidth="1"/>
    <col min="21" max="21" width="9.140625" style="4"/>
    <col min="22" max="22" width="19.5703125" style="4" bestFit="1" customWidth="1"/>
    <col min="23" max="16384" width="9.140625" style="4"/>
  </cols>
  <sheetData>
    <row r="1" spans="1:20" ht="20.100000000000001" customHeight="1" x14ac:dyDescent="0.2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20.100000000000001" customHeight="1" x14ac:dyDescent="0.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0.100000000000001" customHeight="1" x14ac:dyDescent="0.2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15" x14ac:dyDescent="0.25">
      <c r="A4" s="5" t="s">
        <v>74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2.75" customHeight="1" x14ac:dyDescent="0.25">
      <c r="A6" s="5" t="s">
        <v>17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2.75" customHeight="1" x14ac:dyDescent="0.25">
      <c r="A7" s="5"/>
      <c r="B7" s="5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2.75" customHeight="1" x14ac:dyDescent="0.25">
      <c r="A8" s="5"/>
      <c r="B8" s="5" t="s">
        <v>18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customHeight="1" x14ac:dyDescent="0.25">
      <c r="A9" s="5"/>
      <c r="B9" s="5" t="s">
        <v>19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3.5" thickBot="1" x14ac:dyDescent="0.25"/>
    <row r="11" spans="1:20" ht="20.100000000000001" customHeight="1" x14ac:dyDescent="0.2">
      <c r="A11" s="62" t="s">
        <v>54</v>
      </c>
      <c r="B11" s="63"/>
      <c r="C11" s="63"/>
      <c r="D11" s="63"/>
      <c r="E11" s="64"/>
      <c r="F11" s="43"/>
      <c r="G11" s="65" t="s">
        <v>61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6"/>
    </row>
    <row r="12" spans="1:20" ht="20.100000000000001" customHeight="1" x14ac:dyDescent="0.2">
      <c r="A12" s="67" t="s">
        <v>22</v>
      </c>
      <c r="B12" s="68"/>
      <c r="C12" s="68"/>
      <c r="D12" s="68"/>
      <c r="E12" s="72" t="s">
        <v>21</v>
      </c>
      <c r="F12" s="73"/>
      <c r="G12" s="69" t="s">
        <v>70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70"/>
    </row>
    <row r="13" spans="1:20" ht="20.100000000000001" customHeight="1" x14ac:dyDescent="0.2">
      <c r="A13" s="11" t="s">
        <v>0</v>
      </c>
      <c r="B13" s="12" t="s">
        <v>23</v>
      </c>
      <c r="C13" s="12" t="s">
        <v>26</v>
      </c>
      <c r="D13" s="12" t="s">
        <v>1</v>
      </c>
      <c r="E13" s="12" t="s">
        <v>27</v>
      </c>
      <c r="F13" s="38" t="s">
        <v>62</v>
      </c>
      <c r="G13" s="40" t="s">
        <v>59</v>
      </c>
      <c r="H13" s="1" t="s">
        <v>2</v>
      </c>
      <c r="I13" s="1" t="s">
        <v>3</v>
      </c>
      <c r="J13" s="1" t="s">
        <v>4</v>
      </c>
      <c r="K13" s="1" t="s">
        <v>5</v>
      </c>
      <c r="L13" s="1" t="s">
        <v>6</v>
      </c>
      <c r="M13" s="1" t="s">
        <v>7</v>
      </c>
      <c r="N13" s="1" t="s">
        <v>8</v>
      </c>
      <c r="O13" s="1" t="s">
        <v>9</v>
      </c>
      <c r="P13" s="1" t="s">
        <v>10</v>
      </c>
      <c r="Q13" s="1" t="s">
        <v>11</v>
      </c>
      <c r="R13" s="1" t="s">
        <v>12</v>
      </c>
      <c r="S13" s="1" t="s">
        <v>13</v>
      </c>
      <c r="T13" s="2" t="s">
        <v>14</v>
      </c>
    </row>
    <row r="14" spans="1:20" ht="20.100000000000001" customHeight="1" x14ac:dyDescent="0.2">
      <c r="A14" s="76" t="s">
        <v>83</v>
      </c>
      <c r="B14" s="74" t="s">
        <v>28</v>
      </c>
      <c r="C14" s="13" t="s">
        <v>57</v>
      </c>
      <c r="D14" s="13" t="s">
        <v>24</v>
      </c>
      <c r="E14" s="42">
        <v>7254323</v>
      </c>
      <c r="F14" s="44">
        <f t="shared" ref="F14:F15" si="0">E14/12</f>
        <v>604526.91666666663</v>
      </c>
      <c r="G14" s="71" t="s">
        <v>60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3">
        <f>SUM(H14:S14)</f>
        <v>0</v>
      </c>
    </row>
    <row r="15" spans="1:20" ht="20.100000000000001" customHeight="1" x14ac:dyDescent="0.2">
      <c r="A15" s="77"/>
      <c r="B15" s="75"/>
      <c r="C15" s="13" t="s">
        <v>29</v>
      </c>
      <c r="D15" s="13" t="s">
        <v>24</v>
      </c>
      <c r="E15" s="42">
        <v>5500000</v>
      </c>
      <c r="F15" s="44">
        <f t="shared" si="0"/>
        <v>458333.33333333331</v>
      </c>
      <c r="G15" s="71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3">
        <f>SUM(H15:S15)</f>
        <v>0</v>
      </c>
    </row>
    <row r="16" spans="1:20" ht="20.100000000000001" customHeight="1" thickBot="1" x14ac:dyDescent="0.25">
      <c r="A16" s="78"/>
      <c r="B16" s="53" t="s">
        <v>76</v>
      </c>
      <c r="C16" s="53"/>
      <c r="D16" s="53"/>
      <c r="E16" s="10">
        <f>SUM(E14:E15)</f>
        <v>12754323</v>
      </c>
      <c r="F16" s="39">
        <f>SUM(F14:F15)</f>
        <v>1062860.25</v>
      </c>
      <c r="G16" s="41"/>
      <c r="H16" s="10">
        <f t="shared" ref="H16:S16" si="1">SUM(H14:H15)</f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0</v>
      </c>
      <c r="P16" s="10">
        <f t="shared" si="1"/>
        <v>0</v>
      </c>
      <c r="Q16" s="10">
        <f t="shared" si="1"/>
        <v>0</v>
      </c>
      <c r="R16" s="10">
        <f t="shared" si="1"/>
        <v>0</v>
      </c>
      <c r="S16" s="10">
        <f t="shared" si="1"/>
        <v>0</v>
      </c>
      <c r="T16" s="6">
        <f>SUM(H16:S16)</f>
        <v>0</v>
      </c>
    </row>
    <row r="17" spans="1:22" ht="8.1" customHeight="1" thickBot="1" x14ac:dyDescent="0.25">
      <c r="A17" s="15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2" ht="20.100000000000001" customHeight="1" x14ac:dyDescent="0.2">
      <c r="A18" s="62" t="s">
        <v>53</v>
      </c>
      <c r="B18" s="63"/>
      <c r="C18" s="63"/>
      <c r="D18" s="63"/>
      <c r="E18" s="64"/>
      <c r="F18" s="43"/>
      <c r="G18" s="79" t="s">
        <v>30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</row>
    <row r="19" spans="1:22" ht="20.100000000000001" customHeight="1" x14ac:dyDescent="0.2">
      <c r="A19" s="82" t="s">
        <v>22</v>
      </c>
      <c r="B19" s="83"/>
      <c r="C19" s="83"/>
      <c r="D19" s="83"/>
      <c r="E19" s="68" t="s">
        <v>21</v>
      </c>
      <c r="F19" s="70"/>
      <c r="G19" s="84" t="s">
        <v>63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6"/>
    </row>
    <row r="20" spans="1:22" ht="20.100000000000001" customHeight="1" x14ac:dyDescent="0.2">
      <c r="A20" s="11" t="s">
        <v>0</v>
      </c>
      <c r="B20" s="12" t="s">
        <v>23</v>
      </c>
      <c r="C20" s="12" t="s">
        <v>26</v>
      </c>
      <c r="D20" s="12" t="s">
        <v>1</v>
      </c>
      <c r="E20" s="12" t="s">
        <v>27</v>
      </c>
      <c r="F20" s="38" t="s">
        <v>62</v>
      </c>
      <c r="G20" s="40" t="s">
        <v>59</v>
      </c>
      <c r="H20" s="17" t="s">
        <v>2</v>
      </c>
      <c r="I20" s="17" t="s">
        <v>3</v>
      </c>
      <c r="J20" s="17" t="s">
        <v>4</v>
      </c>
      <c r="K20" s="17" t="s">
        <v>5</v>
      </c>
      <c r="L20" s="17" t="s">
        <v>6</v>
      </c>
      <c r="M20" s="17" t="s">
        <v>7</v>
      </c>
      <c r="N20" s="17" t="s">
        <v>8</v>
      </c>
      <c r="O20" s="17" t="s">
        <v>9</v>
      </c>
      <c r="P20" s="17" t="s">
        <v>10</v>
      </c>
      <c r="Q20" s="17" t="s">
        <v>11</v>
      </c>
      <c r="R20" s="17" t="s">
        <v>12</v>
      </c>
      <c r="S20" s="17" t="s">
        <v>13</v>
      </c>
      <c r="T20" s="18" t="s">
        <v>14</v>
      </c>
    </row>
    <row r="21" spans="1:22" ht="20.100000000000001" customHeight="1" x14ac:dyDescent="0.2">
      <c r="A21" s="87" t="s">
        <v>83</v>
      </c>
      <c r="B21" s="89" t="s">
        <v>31</v>
      </c>
      <c r="C21" s="13" t="s">
        <v>32</v>
      </c>
      <c r="D21" s="13" t="s">
        <v>33</v>
      </c>
      <c r="E21" s="42">
        <v>101210335</v>
      </c>
      <c r="F21" s="44">
        <f>E21/12</f>
        <v>8434194.583333334</v>
      </c>
      <c r="G21" s="90" t="s">
        <v>34</v>
      </c>
      <c r="H21" s="19">
        <v>6509182.3099999996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20">
        <f>SUM(H21:S21)</f>
        <v>6509182.3099999996</v>
      </c>
      <c r="V21" s="21"/>
    </row>
    <row r="22" spans="1:22" ht="20.100000000000001" customHeight="1" x14ac:dyDescent="0.2">
      <c r="A22" s="87"/>
      <c r="B22" s="89"/>
      <c r="C22" s="13" t="s">
        <v>35</v>
      </c>
      <c r="D22" s="13" t="s">
        <v>36</v>
      </c>
      <c r="E22" s="42">
        <v>67978647</v>
      </c>
      <c r="F22" s="44">
        <f t="shared" ref="F22:F28" si="2">E22/12</f>
        <v>5664887.25</v>
      </c>
      <c r="G22" s="90"/>
      <c r="H22" s="19">
        <v>5000000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20">
        <f t="shared" ref="T22:T27" si="3">SUM(H22:S22)</f>
        <v>5000000</v>
      </c>
      <c r="V22" s="21"/>
    </row>
    <row r="23" spans="1:22" ht="20.100000000000001" customHeight="1" x14ac:dyDescent="0.2">
      <c r="A23" s="87"/>
      <c r="B23" s="89"/>
      <c r="C23" s="13" t="s">
        <v>37</v>
      </c>
      <c r="D23" s="13" t="s">
        <v>38</v>
      </c>
      <c r="E23" s="42">
        <v>1000000</v>
      </c>
      <c r="F23" s="44">
        <f t="shared" si="2"/>
        <v>83333.333333333328</v>
      </c>
      <c r="G23" s="90" t="s">
        <v>39</v>
      </c>
      <c r="H23" s="19">
        <v>65204.480000000003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20">
        <f t="shared" si="3"/>
        <v>65204.480000000003</v>
      </c>
      <c r="V23" s="21"/>
    </row>
    <row r="24" spans="1:22" ht="20.100000000000001" customHeight="1" x14ac:dyDescent="0.2">
      <c r="A24" s="87"/>
      <c r="B24" s="89"/>
      <c r="C24" s="13" t="s">
        <v>40</v>
      </c>
      <c r="D24" s="13" t="s">
        <v>41</v>
      </c>
      <c r="E24" s="42">
        <v>776270300</v>
      </c>
      <c r="F24" s="44">
        <f t="shared" si="2"/>
        <v>64689191.666666664</v>
      </c>
      <c r="G24" s="90"/>
      <c r="H24" s="22">
        <v>57419204.530000001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0">
        <f t="shared" si="3"/>
        <v>57419204.530000001</v>
      </c>
      <c r="V24" s="21"/>
    </row>
    <row r="25" spans="1:22" ht="20.100000000000001" customHeight="1" x14ac:dyDescent="0.2">
      <c r="A25" s="87"/>
      <c r="B25" s="89"/>
      <c r="C25" s="13" t="s">
        <v>42</v>
      </c>
      <c r="D25" s="13" t="s">
        <v>43</v>
      </c>
      <c r="E25" s="42">
        <v>90903360</v>
      </c>
      <c r="F25" s="44">
        <f t="shared" si="2"/>
        <v>7575280</v>
      </c>
      <c r="G25" s="90"/>
      <c r="H25" s="22">
        <v>7206844.3799999999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0">
        <f t="shared" si="3"/>
        <v>7206844.3799999999</v>
      </c>
      <c r="V25" s="21"/>
    </row>
    <row r="26" spans="1:22" ht="20.100000000000001" customHeight="1" x14ac:dyDescent="0.2">
      <c r="A26" s="87"/>
      <c r="B26" s="36" t="s">
        <v>44</v>
      </c>
      <c r="C26" s="13" t="s">
        <v>45</v>
      </c>
      <c r="D26" s="13" t="s">
        <v>41</v>
      </c>
      <c r="E26" s="42">
        <v>156504884</v>
      </c>
      <c r="F26" s="44">
        <f t="shared" si="2"/>
        <v>13042073.666666666</v>
      </c>
      <c r="G26" s="90"/>
      <c r="H26" s="22">
        <v>12000573.34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0">
        <f t="shared" si="3"/>
        <v>12000573.34</v>
      </c>
      <c r="V26" s="21"/>
    </row>
    <row r="27" spans="1:22" ht="20.100000000000001" customHeight="1" x14ac:dyDescent="0.2">
      <c r="A27" s="87"/>
      <c r="B27" s="36" t="s">
        <v>56</v>
      </c>
      <c r="C27" s="13" t="s">
        <v>46</v>
      </c>
      <c r="D27" s="13" t="s">
        <v>41</v>
      </c>
      <c r="E27" s="42">
        <v>5000000</v>
      </c>
      <c r="F27" s="44">
        <f t="shared" si="2"/>
        <v>416666.66666666669</v>
      </c>
      <c r="G27" s="90"/>
      <c r="H27" s="22">
        <v>350000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0">
        <f t="shared" si="3"/>
        <v>350000</v>
      </c>
      <c r="V27" s="21"/>
    </row>
    <row r="28" spans="1:22" ht="20.100000000000001" customHeight="1" x14ac:dyDescent="0.2">
      <c r="A28" s="87"/>
      <c r="B28" s="36" t="s">
        <v>47</v>
      </c>
      <c r="C28" s="13" t="s">
        <v>58</v>
      </c>
      <c r="D28" s="13" t="s">
        <v>48</v>
      </c>
      <c r="E28" s="42">
        <v>1000</v>
      </c>
      <c r="F28" s="44">
        <f t="shared" si="2"/>
        <v>83.333333333333329</v>
      </c>
      <c r="G28" s="90"/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0">
        <v>0</v>
      </c>
      <c r="V28" s="21"/>
    </row>
    <row r="29" spans="1:22" ht="20.100000000000001" customHeight="1" thickBot="1" x14ac:dyDescent="0.25">
      <c r="A29" s="88"/>
      <c r="B29" s="91" t="s">
        <v>77</v>
      </c>
      <c r="C29" s="92"/>
      <c r="D29" s="92"/>
      <c r="E29" s="10">
        <f>SUM(E21:E28)</f>
        <v>1198868526</v>
      </c>
      <c r="F29" s="39">
        <f>SUM(F21:F28)</f>
        <v>99905710.5</v>
      </c>
      <c r="G29" s="41"/>
      <c r="H29" s="23">
        <f>SUM(H21:H28)</f>
        <v>88551009.039999992</v>
      </c>
      <c r="I29" s="23">
        <f t="shared" ref="I29:S29" si="4">SUM(I21:I28)</f>
        <v>0</v>
      </c>
      <c r="J29" s="23">
        <f t="shared" si="4"/>
        <v>0</v>
      </c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23">
        <f t="shared" si="4"/>
        <v>0</v>
      </c>
      <c r="P29" s="23">
        <f t="shared" si="4"/>
        <v>0</v>
      </c>
      <c r="Q29" s="23">
        <f t="shared" si="4"/>
        <v>0</v>
      </c>
      <c r="R29" s="23">
        <f t="shared" si="4"/>
        <v>0</v>
      </c>
      <c r="S29" s="23">
        <f t="shared" si="4"/>
        <v>0</v>
      </c>
      <c r="T29" s="24">
        <f>SUM(T21:T28)</f>
        <v>88551009.039999992</v>
      </c>
      <c r="V29" s="21"/>
    </row>
    <row r="30" spans="1:22" ht="8.1" customHeight="1" thickBo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22" ht="20.100000000000001" customHeight="1" thickBot="1" x14ac:dyDescent="0.25">
      <c r="A31" s="54" t="s">
        <v>78</v>
      </c>
      <c r="B31" s="55"/>
      <c r="C31" s="55"/>
      <c r="D31" s="55"/>
      <c r="E31" s="25">
        <f>SUM(E29,E16)</f>
        <v>1211622849</v>
      </c>
      <c r="F31" s="37">
        <f>SUM(F29,F16)</f>
        <v>100968570.75</v>
      </c>
      <c r="G31" s="56" t="s">
        <v>75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8"/>
      <c r="T31" s="25">
        <f>SUM(T29,T16)</f>
        <v>88551009.039999992</v>
      </c>
    </row>
    <row r="32" spans="1:22" ht="20.100000000000001" customHeight="1" thickBot="1" x14ac:dyDescent="0.25">
      <c r="A32" s="46"/>
      <c r="B32" s="46"/>
      <c r="C32" s="46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1:20" ht="20.100000000000001" customHeight="1" x14ac:dyDescent="0.2">
      <c r="A33" s="62" t="s">
        <v>72</v>
      </c>
      <c r="B33" s="63"/>
      <c r="C33" s="63"/>
      <c r="D33" s="63"/>
      <c r="E33" s="64"/>
      <c r="F33" s="43"/>
      <c r="G33" s="65" t="s">
        <v>85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6"/>
    </row>
    <row r="34" spans="1:20" ht="20.100000000000001" customHeight="1" x14ac:dyDescent="0.2">
      <c r="A34" s="67" t="s">
        <v>22</v>
      </c>
      <c r="B34" s="68"/>
      <c r="C34" s="68"/>
      <c r="D34" s="68"/>
      <c r="E34" s="72" t="s">
        <v>21</v>
      </c>
      <c r="F34" s="73"/>
      <c r="G34" s="69" t="s">
        <v>71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0"/>
    </row>
    <row r="35" spans="1:20" ht="20.100000000000001" customHeight="1" x14ac:dyDescent="0.2">
      <c r="A35" s="11" t="s">
        <v>0</v>
      </c>
      <c r="B35" s="12" t="s">
        <v>23</v>
      </c>
      <c r="C35" s="12" t="s">
        <v>26</v>
      </c>
      <c r="D35" s="12" t="s">
        <v>1</v>
      </c>
      <c r="E35" s="12" t="s">
        <v>66</v>
      </c>
      <c r="F35" s="38" t="s">
        <v>62</v>
      </c>
      <c r="G35" s="40" t="s">
        <v>59</v>
      </c>
      <c r="H35" s="1" t="s">
        <v>2</v>
      </c>
      <c r="I35" s="1" t="s">
        <v>3</v>
      </c>
      <c r="J35" s="1" t="s">
        <v>4</v>
      </c>
      <c r="K35" s="1" t="s">
        <v>5</v>
      </c>
      <c r="L35" s="1" t="s">
        <v>6</v>
      </c>
      <c r="M35" s="1" t="s">
        <v>7</v>
      </c>
      <c r="N35" s="1" t="s">
        <v>8</v>
      </c>
      <c r="O35" s="1" t="s">
        <v>9</v>
      </c>
      <c r="P35" s="1" t="s">
        <v>10</v>
      </c>
      <c r="Q35" s="1" t="s">
        <v>11</v>
      </c>
      <c r="R35" s="1" t="s">
        <v>12</v>
      </c>
      <c r="S35" s="1" t="s">
        <v>13</v>
      </c>
      <c r="T35" s="2" t="s">
        <v>14</v>
      </c>
    </row>
    <row r="36" spans="1:20" ht="20.100000000000001" customHeight="1" x14ac:dyDescent="0.2">
      <c r="A36" s="87" t="s">
        <v>84</v>
      </c>
      <c r="B36" s="74" t="s">
        <v>44</v>
      </c>
      <c r="C36" s="36" t="s">
        <v>67</v>
      </c>
      <c r="D36" s="13" t="s">
        <v>65</v>
      </c>
      <c r="E36" s="42">
        <v>74000000</v>
      </c>
      <c r="F36" s="44">
        <f>E36/12</f>
        <v>6166666.666666667</v>
      </c>
      <c r="G36" s="50" t="s">
        <v>60</v>
      </c>
      <c r="H36" s="9">
        <f>8421876.37+332023.91</f>
        <v>8753900.2799999993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3">
        <f>SUM(H36:S36)</f>
        <v>8753900.2799999993</v>
      </c>
    </row>
    <row r="37" spans="1:20" ht="20.100000000000001" customHeight="1" x14ac:dyDescent="0.2">
      <c r="A37" s="87"/>
      <c r="B37" s="93"/>
      <c r="C37" s="36" t="s">
        <v>29</v>
      </c>
      <c r="D37" s="13" t="s">
        <v>24</v>
      </c>
      <c r="E37" s="42">
        <v>8500000</v>
      </c>
      <c r="F37" s="44">
        <f t="shared" ref="F37:F39" si="5">E37/12</f>
        <v>708333.33333333337</v>
      </c>
      <c r="G37" s="51"/>
      <c r="H37" s="9">
        <v>352878.08000000002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3">
        <f t="shared" ref="T37:T39" si="6">SUM(H37:S37)</f>
        <v>352878.08000000002</v>
      </c>
    </row>
    <row r="38" spans="1:20" ht="20.100000000000001" customHeight="1" x14ac:dyDescent="0.2">
      <c r="A38" s="76"/>
      <c r="B38" s="93"/>
      <c r="C38" s="74" t="s">
        <v>57</v>
      </c>
      <c r="D38" s="13" t="s">
        <v>65</v>
      </c>
      <c r="E38" s="42">
        <v>16000000</v>
      </c>
      <c r="F38" s="44">
        <f t="shared" si="5"/>
        <v>1333333.3333333333</v>
      </c>
      <c r="G38" s="51"/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3">
        <f t="shared" si="6"/>
        <v>0</v>
      </c>
    </row>
    <row r="39" spans="1:20" ht="20.100000000000001" customHeight="1" x14ac:dyDescent="0.2">
      <c r="A39" s="76"/>
      <c r="B39" s="75"/>
      <c r="C39" s="75"/>
      <c r="D39" s="13" t="s">
        <v>24</v>
      </c>
      <c r="E39" s="42">
        <v>6500000</v>
      </c>
      <c r="F39" s="44">
        <f t="shared" si="5"/>
        <v>541666.66666666663</v>
      </c>
      <c r="G39" s="52"/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3">
        <f t="shared" si="6"/>
        <v>0</v>
      </c>
    </row>
    <row r="40" spans="1:20" ht="20.100000000000001" customHeight="1" thickBot="1" x14ac:dyDescent="0.25">
      <c r="A40" s="88"/>
      <c r="B40" s="53" t="s">
        <v>64</v>
      </c>
      <c r="C40" s="53"/>
      <c r="D40" s="53"/>
      <c r="E40" s="10">
        <f>SUM(E36:E39)</f>
        <v>105000000</v>
      </c>
      <c r="F40" s="39">
        <f>SUM(F36:F39)</f>
        <v>8750000</v>
      </c>
      <c r="G40" s="41"/>
      <c r="H40" s="10">
        <f>SUM(H36:H39)</f>
        <v>9106778.3599999994</v>
      </c>
      <c r="I40" s="10">
        <f t="shared" ref="I40:S40" si="7">SUM(I36:I39)</f>
        <v>0</v>
      </c>
      <c r="J40" s="10">
        <f t="shared" si="7"/>
        <v>0</v>
      </c>
      <c r="K40" s="10">
        <f t="shared" si="7"/>
        <v>0</v>
      </c>
      <c r="L40" s="10">
        <f t="shared" si="7"/>
        <v>0</v>
      </c>
      <c r="M40" s="10">
        <f t="shared" si="7"/>
        <v>0</v>
      </c>
      <c r="N40" s="10">
        <f t="shared" si="7"/>
        <v>0</v>
      </c>
      <c r="O40" s="10">
        <f t="shared" si="7"/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6">
        <f>SUM(H40:S40)</f>
        <v>9106778.3599999994</v>
      </c>
    </row>
    <row r="41" spans="1:20" ht="8.1" customHeight="1" thickBo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</row>
    <row r="42" spans="1:20" ht="20.100000000000001" customHeight="1" thickBot="1" x14ac:dyDescent="0.25">
      <c r="A42" s="54" t="s">
        <v>79</v>
      </c>
      <c r="B42" s="55"/>
      <c r="C42" s="55"/>
      <c r="D42" s="55"/>
      <c r="E42" s="25">
        <f>SUM(E40)</f>
        <v>105000000</v>
      </c>
      <c r="F42" s="37">
        <f>SUM(F40)</f>
        <v>8750000</v>
      </c>
      <c r="G42" s="56" t="s">
        <v>81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25">
        <f>SUM(T40)</f>
        <v>9106778.3599999994</v>
      </c>
    </row>
    <row r="43" spans="1:20" ht="8.1" customHeight="1" thickBo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</row>
    <row r="44" spans="1:20" ht="20.100000000000001" customHeight="1" thickBot="1" x14ac:dyDescent="0.25">
      <c r="A44" s="54" t="s">
        <v>80</v>
      </c>
      <c r="B44" s="55"/>
      <c r="C44" s="55"/>
      <c r="D44" s="55"/>
      <c r="E44" s="25">
        <f>E42+E31</f>
        <v>1316622849</v>
      </c>
      <c r="F44" s="37">
        <f>F42+F31</f>
        <v>109718570.75</v>
      </c>
      <c r="G44" s="56" t="s">
        <v>82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8"/>
      <c r="T44" s="25">
        <f>T42+T31</f>
        <v>97657787.399999991</v>
      </c>
    </row>
    <row r="45" spans="1:20" ht="15" x14ac:dyDescent="0.25">
      <c r="A45" s="59" t="s">
        <v>86</v>
      </c>
      <c r="B45" s="59"/>
      <c r="C45" s="59"/>
      <c r="D45" s="59"/>
      <c r="E45" s="59"/>
      <c r="F45" s="1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20.100000000000001" customHeight="1" x14ac:dyDescent="0.25">
      <c r="A46" s="14"/>
      <c r="B46" s="14"/>
      <c r="C46" s="14"/>
      <c r="D46" s="14"/>
      <c r="E46" s="14"/>
      <c r="F46" s="14"/>
      <c r="G46" s="14"/>
      <c r="H46" s="2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</row>
    <row r="47" spans="1:20" ht="20.100000000000001" customHeight="1" x14ac:dyDescent="0.25">
      <c r="A47" s="29" t="s">
        <v>49</v>
      </c>
      <c r="B47" s="14"/>
      <c r="C47" s="14"/>
      <c r="D47" s="14"/>
      <c r="E47" s="14"/>
      <c r="F47" s="45"/>
      <c r="G47" s="14"/>
      <c r="I47" s="8"/>
      <c r="J47" s="8"/>
      <c r="K47" s="8"/>
      <c r="L47" s="8"/>
      <c r="M47" s="8"/>
      <c r="N47" s="8"/>
      <c r="O47" s="8"/>
      <c r="P47" s="8"/>
      <c r="Q47" s="8"/>
      <c r="R47" s="27"/>
      <c r="S47" s="8"/>
      <c r="T47" s="28"/>
    </row>
    <row r="48" spans="1:20" ht="20.100000000000001" customHeight="1" x14ac:dyDescent="0.2">
      <c r="A48" s="60" t="s">
        <v>50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</row>
    <row r="49" spans="1:20" ht="15" x14ac:dyDescent="0.2">
      <c r="A49" s="60" t="s">
        <v>52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1:20" ht="20.100000000000001" customHeight="1" x14ac:dyDescent="0.2">
      <c r="A50" s="59" t="s">
        <v>55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</row>
    <row r="51" spans="1:20" ht="20.100000000000001" customHeight="1" x14ac:dyDescent="0.2">
      <c r="A51" s="59" t="s">
        <v>69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</row>
    <row r="52" spans="1:20" ht="20.100000000000001" customHeight="1" x14ac:dyDescent="0.2">
      <c r="A52" s="30"/>
      <c r="E52" s="21"/>
      <c r="F52" s="21"/>
      <c r="G52" s="21"/>
    </row>
    <row r="53" spans="1:20" s="34" customFormat="1" ht="20.100000000000001" customHeight="1" x14ac:dyDescent="0.2">
      <c r="A53" s="49" t="s">
        <v>73</v>
      </c>
      <c r="B53" s="49"/>
    </row>
    <row r="54" spans="1:20" s="34" customFormat="1" ht="20.100000000000001" customHeight="1" x14ac:dyDescent="0.2">
      <c r="A54" s="32" t="s">
        <v>51</v>
      </c>
      <c r="B54" s="32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20" s="34" customFormat="1" ht="20.100000000000001" customHeight="1" x14ac:dyDescent="0.2">
      <c r="A55" s="49" t="s">
        <v>68</v>
      </c>
      <c r="B55" s="49"/>
    </row>
    <row r="56" spans="1:20" ht="20.100000000000001" customHeight="1" x14ac:dyDescent="0.2">
      <c r="T56" s="34"/>
    </row>
    <row r="57" spans="1:20" ht="20.100000000000001" customHeight="1" x14ac:dyDescent="0.2">
      <c r="T57" s="34"/>
    </row>
    <row r="58" spans="1:20" ht="20.100000000000001" customHeight="1" x14ac:dyDescent="0.2">
      <c r="N58" s="31"/>
      <c r="O58" s="31"/>
      <c r="T58" s="34"/>
    </row>
    <row r="59" spans="1:20" ht="20.100000000000001" customHeight="1" x14ac:dyDescent="0.2">
      <c r="N59" s="31"/>
      <c r="O59" s="31"/>
      <c r="T59" s="34"/>
    </row>
    <row r="60" spans="1:20" x14ac:dyDescent="0.2">
      <c r="N60" s="31"/>
      <c r="O60" s="31"/>
      <c r="T60" s="34"/>
    </row>
    <row r="61" spans="1:20" x14ac:dyDescent="0.2">
      <c r="N61" s="31"/>
      <c r="O61" s="31"/>
    </row>
    <row r="62" spans="1:20" x14ac:dyDescent="0.2">
      <c r="N62" s="31"/>
      <c r="O62" s="31"/>
    </row>
    <row r="63" spans="1:20" x14ac:dyDescent="0.2">
      <c r="N63" s="31"/>
      <c r="O63" s="33"/>
    </row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</sheetData>
  <mergeCells count="45">
    <mergeCell ref="A31:D31"/>
    <mergeCell ref="G31:S31"/>
    <mergeCell ref="A45:E45"/>
    <mergeCell ref="A48:T48"/>
    <mergeCell ref="A33:E33"/>
    <mergeCell ref="G33:T33"/>
    <mergeCell ref="A34:D34"/>
    <mergeCell ref="E34:F34"/>
    <mergeCell ref="G34:T34"/>
    <mergeCell ref="A36:A40"/>
    <mergeCell ref="C38:C39"/>
    <mergeCell ref="B36:B39"/>
    <mergeCell ref="A44:D44"/>
    <mergeCell ref="G44:S44"/>
    <mergeCell ref="A18:E18"/>
    <mergeCell ref="G18:T18"/>
    <mergeCell ref="A19:D19"/>
    <mergeCell ref="G19:T19"/>
    <mergeCell ref="A21:A29"/>
    <mergeCell ref="B21:B25"/>
    <mergeCell ref="G21:G22"/>
    <mergeCell ref="G23:G28"/>
    <mergeCell ref="B29:D29"/>
    <mergeCell ref="E19:F19"/>
    <mergeCell ref="A12:D12"/>
    <mergeCell ref="G12:T12"/>
    <mergeCell ref="G14:G15"/>
    <mergeCell ref="B16:D16"/>
    <mergeCell ref="E12:F12"/>
    <mergeCell ref="B14:B15"/>
    <mergeCell ref="A14:A16"/>
    <mergeCell ref="A1:T1"/>
    <mergeCell ref="A2:T2"/>
    <mergeCell ref="A3:T3"/>
    <mergeCell ref="A11:E11"/>
    <mergeCell ref="G11:T11"/>
    <mergeCell ref="A55:B55"/>
    <mergeCell ref="G36:G39"/>
    <mergeCell ref="B40:D40"/>
    <mergeCell ref="A42:D42"/>
    <mergeCell ref="G42:S42"/>
    <mergeCell ref="A51:T51"/>
    <mergeCell ref="A49:T49"/>
    <mergeCell ref="A50:T50"/>
    <mergeCell ref="A53:B53"/>
  </mergeCells>
  <hyperlinks>
    <hyperlink ref="A53" r:id="rId1" display="Fundamento legal: Lei nº 23.751, de 30/12/2020" xr:uid="{00000000-0004-0000-0000-000000000000}"/>
    <hyperlink ref="A53:B53" r:id="rId2" display="LOA: Lei Estadual n° 25.698, de 14/01/2026" xr:uid="{00000000-0004-0000-0000-000001000000}"/>
    <hyperlink ref="A54" r:id="rId3" display="Fundamento legal: Lei nº 23.751, de 30/12/2020" xr:uid="{00000000-0004-0000-0000-000002000000}"/>
    <hyperlink ref="A54:B54" r:id="rId4" display="Fundamento legal: Lei Complementar nº 101/2000, art. 48-A, II; Lei nº 4.320/64 arts. 2°, 3°, 35, I, e 57; Lei nº 12.527/2011 art. 8°, §1°, II" xr:uid="{00000000-0004-0000-0000-000003000000}"/>
    <hyperlink ref="A55" r:id="rId5" display="Fundamento legal: Lei nº 23.751, de 30/12/2020" xr:uid="{00000000-0004-0000-0000-000004000000}"/>
    <hyperlink ref="A55:B55" r:id="rId6" display="LOA: Lei nº 25.124, de 30/12/2024" xr:uid="{00000000-0004-0000-0000-000005000000}"/>
  </hyperlinks>
  <pageMargins left="0.25" right="0.25" top="0.75" bottom="0.75" header="0.3" footer="0.3"/>
  <pageSetup paperSize="9" scale="31" fitToHeight="0" orientation="landscape" r:id="rId7"/>
  <headerFooter>
    <oddHeader>&amp;L&amp;G</oddHeader>
    <oddFooter>Página &amp;P</oddFooter>
  </headerFooter>
  <ignoredErrors>
    <ignoredError sqref="T15" emptyCellReference="1"/>
  </ignoredErrors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a9131aa025d713aae27ddfa1138a10ee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9e12a938ee2fe993684f02c34af9563b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E277A-D2FD-4F0F-B94F-AFC54BDEC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94F72-22D3-49B1-ADAA-942F8AA05794}">
  <ds:schemaRefs>
    <ds:schemaRef ds:uri="eb0982ca-2f34-4782-ae56-e7017963951c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cdcdf08-9007-4546-b332-2dd8ed0a8e00"/>
  </ds:schemaRefs>
</ds:datastoreItem>
</file>

<file path=customXml/itemProps3.xml><?xml version="1.0" encoding="utf-8"?>
<ds:datastoreItem xmlns:ds="http://schemas.openxmlformats.org/officeDocument/2006/customXml" ds:itemID="{A7DEAAF5-CF25-4EF7-8D5E-A3546E572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Fernanda Karolina Pereira De Azevedo</cp:lastModifiedBy>
  <cp:lastPrinted>2026-02-11T13:26:05Z</cp:lastPrinted>
  <dcterms:created xsi:type="dcterms:W3CDTF">2024-07-16T15:11:57Z</dcterms:created>
  <dcterms:modified xsi:type="dcterms:W3CDTF">2026-02-11T13:26:05Z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0x0101005EF1953FD38C4D49837C142CCC7A0BCF</vt:lpwstr>
  </property>
  <property fmtid="{D5CDD505-2E9C-101B-9397-08002B2CF9AE}" pid="3" name="MediaServiceImageTags">
    <vt:lpwstr/>
  </property>
</Properties>
</file>