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ensoriasti.sharepoint.com/sites/DPMG-FileServer/spgf/1_FINANCEIRO/01-arquivos-total/08-RECEITAS DPMG/1-Receitas - Duodécimo/4-Transp_Public/Pub_26/"/>
    </mc:Choice>
  </mc:AlternateContent>
  <xr:revisionPtr revIDLastSave="105" documentId="11_08B904EC37FA5CAE1821427A940A02D4702F7D04" xr6:coauthVersionLast="47" xr6:coauthVersionMax="47" xr10:uidLastSave="{94C7F0B0-EC54-4C4D-B582-D120B2228167}"/>
  <bookViews>
    <workbookView xWindow="-120" yWindow="-120" windowWidth="29040" windowHeight="15720" xr2:uid="{00000000-000D-0000-FFFF-FFFF00000000}"/>
  </bookViews>
  <sheets>
    <sheet name="Receitas_2026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6" l="1"/>
  <c r="I35" i="6" l="1"/>
  <c r="I39" i="6" s="1"/>
  <c r="H35" i="6" l="1"/>
  <c r="H39" i="6" l="1"/>
  <c r="T35" i="6"/>
  <c r="Q15" i="6"/>
  <c r="T20" i="6"/>
  <c r="O39" i="6" l="1"/>
  <c r="T36" i="6"/>
  <c r="T37" i="6"/>
  <c r="T38" i="6"/>
  <c r="J39" i="6"/>
  <c r="K39" i="6"/>
  <c r="L39" i="6"/>
  <c r="M39" i="6"/>
  <c r="N39" i="6"/>
  <c r="P39" i="6"/>
  <c r="Q39" i="6"/>
  <c r="R39" i="6"/>
  <c r="S39" i="6"/>
  <c r="E39" i="6"/>
  <c r="E41" i="6" s="1"/>
  <c r="F38" i="6"/>
  <c r="F37" i="6"/>
  <c r="F36" i="6"/>
  <c r="T39" i="6" l="1"/>
  <c r="F35" i="6"/>
  <c r="F39" i="6" l="1"/>
  <c r="F41" i="6" s="1"/>
  <c r="T41" i="6"/>
  <c r="T14" i="6"/>
  <c r="T13" i="6" l="1"/>
  <c r="F21" i="6" l="1"/>
  <c r="F22" i="6"/>
  <c r="F23" i="6"/>
  <c r="F24" i="6"/>
  <c r="F25" i="6"/>
  <c r="F26" i="6"/>
  <c r="F27" i="6"/>
  <c r="F20" i="6"/>
  <c r="F13" i="6"/>
  <c r="F14" i="6"/>
  <c r="E15" i="6"/>
  <c r="F28" i="6" l="1"/>
  <c r="F15" i="6"/>
  <c r="S28" i="6"/>
  <c r="R28" i="6"/>
  <c r="Q28" i="6"/>
  <c r="P28" i="6"/>
  <c r="O28" i="6"/>
  <c r="N28" i="6"/>
  <c r="M28" i="6"/>
  <c r="L28" i="6"/>
  <c r="K28" i="6"/>
  <c r="J28" i="6"/>
  <c r="I28" i="6"/>
  <c r="H28" i="6"/>
  <c r="E28" i="6"/>
  <c r="E30" i="6" s="1"/>
  <c r="E43" i="6" s="1"/>
  <c r="T26" i="6"/>
  <c r="T25" i="6"/>
  <c r="T24" i="6"/>
  <c r="T23" i="6"/>
  <c r="T22" i="6"/>
  <c r="T21" i="6"/>
  <c r="S15" i="6"/>
  <c r="R15" i="6"/>
  <c r="P15" i="6"/>
  <c r="O15" i="6"/>
  <c r="N15" i="6"/>
  <c r="M15" i="6"/>
  <c r="L15" i="6"/>
  <c r="K15" i="6"/>
  <c r="J15" i="6"/>
  <c r="I15" i="6"/>
  <c r="H15" i="6"/>
  <c r="F30" i="6" l="1"/>
  <c r="F43" i="6" s="1"/>
  <c r="T15" i="6"/>
  <c r="T28" i="6"/>
  <c r="T30" i="6" l="1"/>
  <c r="T43" i="6" s="1"/>
</calcChain>
</file>

<file path=xl/sharedStrings.xml><?xml version="1.0" encoding="utf-8"?>
<sst xmlns="http://schemas.openxmlformats.org/spreadsheetml/2006/main" count="144" uniqueCount="88">
  <si>
    <t>Unidade Orçamentária - Sigla</t>
  </si>
  <si>
    <t>Fonte Recurso - Código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</si>
  <si>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</si>
  <si>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</si>
  <si>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</si>
  <si>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</si>
  <si>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</si>
  <si>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</si>
  <si>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</si>
  <si>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</si>
  <si>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</si>
  <si>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</si>
  <si>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</si>
  <si>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</si>
  <si>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Totais</t>
  </si>
  <si>
    <t>DEFENSORIA PÚBLICA DO ESTADO DE MINAS GERAIS</t>
  </si>
  <si>
    <t>Itamar Lellis Magalhães – CRCMG 074.705</t>
  </si>
  <si>
    <t>Marcelo Montai de Souza – CRCMG 118.568</t>
  </si>
  <si>
    <t>Diretoria de Finanças, Pagamento e Contabilidade - DFPC</t>
  </si>
  <si>
    <t>RECEITA</t>
  </si>
  <si>
    <t>OBJETO</t>
  </si>
  <si>
    <t>Especificações</t>
  </si>
  <si>
    <t>60.1</t>
  </si>
  <si>
    <t>EXECUÇÃO ORÇAMENTÁRIA E FINANCEIRA - RECEITAS</t>
  </si>
  <si>
    <t>Classificação</t>
  </si>
  <si>
    <t>Prevista Anual</t>
  </si>
  <si>
    <t>RECEITA PRÓPRIA</t>
  </si>
  <si>
    <t>OUTRAS RECEITAS CORRENTES</t>
  </si>
  <si>
    <t>REPASSE DO TESOURO ESTADUAL REALIZADO - DUODÉCIMO (1)</t>
  </si>
  <si>
    <t xml:space="preserve">RECEITA DE PESSOAL </t>
  </si>
  <si>
    <t xml:space="preserve"> FUNDO FINANCEIRO DE PREVIDÊNCIA (FFP) - PATRONAL</t>
  </si>
  <si>
    <t>42.5</t>
  </si>
  <si>
    <t>4.5.1.1.2.01.04</t>
  </si>
  <si>
    <t xml:space="preserve"> FUNDO FINANCEIRO DE PREVIDÊNCIA (FFP) - SERVIDOR</t>
  </si>
  <si>
    <t>43.5</t>
  </si>
  <si>
    <t>TESOURO ESTADUAL - COMPLEMENTO</t>
  </si>
  <si>
    <t>10.5</t>
  </si>
  <si>
    <t>4.5.1.1.2.01.01</t>
  </si>
  <si>
    <t>TESOURO ESTADUAL - FOLHA</t>
  </si>
  <si>
    <t>10.1</t>
  </si>
  <si>
    <t>TESOURO ESTADUAL - AUXÍLIOS</t>
  </si>
  <si>
    <t>10.7</t>
  </si>
  <si>
    <t>RECEITA CORRENTE</t>
  </si>
  <si>
    <t xml:space="preserve">TESOURO ESTADUAL - CUSTEIO </t>
  </si>
  <si>
    <t>TESOURO ESTADUAL - CAPITAL</t>
  </si>
  <si>
    <t>RECEITA PRECATÓRIOS</t>
  </si>
  <si>
    <t>10.9</t>
  </si>
  <si>
    <t>Nota:</t>
  </si>
  <si>
    <t>DPMG - RECEITA PREVISTA - PESSOAL, CAPITAL E CORRENTE - QUADRO DE DETALHAMENTO DA DESPESA - FISCAL (QDD)</t>
  </si>
  <si>
    <t>DPMG - RECEITA PREVISTA - RECEITAS CORRENTES E RECEITAS DE CAPITAL - QUADRO DE DETALHAMENTO DA DESPESA - FISCAL (QDD)</t>
  </si>
  <si>
    <t>RECEITA DE CAPITAL</t>
  </si>
  <si>
    <t>RECEITA PATRIMONIAL</t>
  </si>
  <si>
    <t>TESOURO ESTADUAL - SENTENÇAS JUDICIÁRIAS</t>
  </si>
  <si>
    <t>Conta Contábil</t>
  </si>
  <si>
    <t>6.2.1.2.1</t>
  </si>
  <si>
    <t>DPMG - RECEITA PREVISTA - PATRIMONIAL, OUTRAS RECEITAS CORRENTES E ALIENAÇÃO DE BENS (3)</t>
  </si>
  <si>
    <t>Prevista Mensal</t>
  </si>
  <si>
    <t>RECEITA REALIZADA MENSAL (2)</t>
  </si>
  <si>
    <t>TOTAL RECEITA PREVISTA FONTE 59 / 60</t>
  </si>
  <si>
    <t>59.1</t>
  </si>
  <si>
    <t>Prevista Atualizada</t>
  </si>
  <si>
    <t>IMPOSTOS, TAXAS E CONTRIBUICOES DE MELHORIA</t>
  </si>
  <si>
    <t>FEGAJ - RECEITA PREVISTA - RECEITAS CORRENTES - QUADRO DE DETALHAMENTO DA DESPESA - FISCAL (QDD)</t>
  </si>
  <si>
    <t>TOTAL GERAL RECEITA ARRECADADA E REALIZADA</t>
  </si>
  <si>
    <t>SUBTOTAL RECEITA PREVISTA FONTE 60</t>
  </si>
  <si>
    <t>SUBTOTAL RECEITA PREVISTA FONTE 10 / 42 / 43</t>
  </si>
  <si>
    <t>TOTAL GERAL - LOA: Lei Estadual n° 25.698, de 14/01/2026 - DPMG</t>
  </si>
  <si>
    <t>TOTAL GERAL - LOA: Lei Estadual n° 25.698, de 14/01/2026 - FEGAJ</t>
  </si>
  <si>
    <t>TOTAL FINAL - LOA: Lei Estadual n° 25.698, de 14/01/2026 - DPMG + FEGAJ</t>
  </si>
  <si>
    <t>TOTALGERAL RECEITA ARRECADADA E REALIZADA</t>
  </si>
  <si>
    <t>TOTAL FINAL RECEITA ARRECADADA E REALIZADA</t>
  </si>
  <si>
    <t>1441 - DEF PUB</t>
  </si>
  <si>
    <t>4741 - FEGAJ</t>
  </si>
  <si>
    <t>FEGAJ - RECEITA PREVISTA - PATRIMONIAL, OUTRAS RECEITAS CORRENTES E ALIENAÇÃO DE BENS (4)</t>
  </si>
  <si>
    <t>Atualizado em: 10/04/2026</t>
  </si>
  <si>
    <t>ANO BASE: 2026</t>
  </si>
  <si>
    <r>
      <rPr>
        <b/>
        <sz val="12"/>
        <color rgb="FF000000"/>
        <rFont val="Arial"/>
        <family val="2"/>
      </rPr>
      <t xml:space="preserve">Fonte: </t>
    </r>
    <r>
      <rPr>
        <sz val="12"/>
        <color rgb="FF000000"/>
        <rFont val="Arial"/>
        <family val="2"/>
      </rPr>
      <t>Relatórios do Armazém de Informações do Sistema Integrado de Administração Financeira – SIAFI/MG, Unidade Responsável SPGF/DFPC, emissão em 10/04/2026.</t>
    </r>
  </si>
  <si>
    <r>
      <t xml:space="preserve">(1) As Receitas provenientes do repasse de </t>
    </r>
    <r>
      <rPr>
        <b/>
        <sz val="12"/>
        <color rgb="FF000000"/>
        <rFont val="Arial"/>
        <family val="2"/>
      </rPr>
      <t>duodécimos</t>
    </r>
    <r>
      <rPr>
        <sz val="12"/>
        <color rgb="FF000000"/>
        <rFont val="Arial"/>
        <family val="2"/>
      </rPr>
      <t xml:space="preserve"> são recebidas, em regra, até o dia 25 de cada mês, sendo atualizadas no mês subsequente, após a conferência.</t>
    </r>
  </si>
  <si>
    <r>
      <t xml:space="preserve">(2) Os repasses das </t>
    </r>
    <r>
      <rPr>
        <b/>
        <sz val="12"/>
        <color rgb="FF000000"/>
        <rFont val="Arial"/>
        <family val="2"/>
      </rPr>
      <t>Receitas de Pessoal</t>
    </r>
    <r>
      <rPr>
        <sz val="12"/>
        <color rgb="FF000000"/>
        <rFont val="Arial"/>
        <family val="2"/>
      </rPr>
      <t xml:space="preserve"> são efetuados mensalmente com base nas despesas apropriadas no SIAFI-MG, incluindo ajustes relacionados a restituições, anulações e correções. Além disso, a Secretaria da Fazenda do Estado (SEFAZ) realiza ajustes nos repasses financeiros. As </t>
    </r>
    <r>
      <rPr>
        <b/>
        <sz val="12"/>
        <color rgb="FF000000"/>
        <rFont val="Arial"/>
        <family val="2"/>
      </rPr>
      <t>Receitas de Custeio e Capital</t>
    </r>
    <r>
      <rPr>
        <sz val="12"/>
        <color rgb="FF000000"/>
        <rFont val="Arial"/>
        <family val="2"/>
      </rPr>
      <t xml:space="preserve"> são realizadas mensalmente de forma duodecimal.</t>
    </r>
  </si>
  <si>
    <r>
      <t>(3) As</t>
    </r>
    <r>
      <rPr>
        <b/>
        <sz val="12"/>
        <color rgb="FF000000"/>
        <rFont val="Arial"/>
        <family val="2"/>
      </rPr>
      <t xml:space="preserve"> Receitas Patrimoniais,  Outras Receitas Correntes e Alienação de Bens</t>
    </r>
    <r>
      <rPr>
        <sz val="12"/>
        <color rgb="FF000000"/>
        <rFont val="Arial"/>
        <family val="2"/>
      </rPr>
      <t xml:space="preserve"> decorrem, principalmente, de rendimentos de aplicações financeiras, outras fontes de arrecadação e leilões. Para mais informações detalhadas, consulte o </t>
    </r>
    <r>
      <rPr>
        <b/>
        <sz val="12"/>
        <color rgb="FF000000"/>
        <rFont val="Arial"/>
        <family val="2"/>
      </rPr>
      <t>link</t>
    </r>
    <r>
      <rPr>
        <sz val="12"/>
        <color rgb="FF000000"/>
        <rFont val="Arial"/>
        <family val="2"/>
      </rPr>
      <t xml:space="preserve"> das Receitas Estaduais do Estado de Minas Gerais</t>
    </r>
  </si>
  <si>
    <r>
      <t>(4) As</t>
    </r>
    <r>
      <rPr>
        <b/>
        <sz val="12"/>
        <color rgb="FF000000"/>
        <rFont val="Arial"/>
        <family val="2"/>
      </rPr>
      <t xml:space="preserve"> Receitas Patrimoniais, Outras Receitas Correntes e Impostos, Taxas e Contribuição de Melhoria </t>
    </r>
    <r>
      <rPr>
        <sz val="12"/>
        <color rgb="FF000000"/>
        <rFont val="Arial"/>
        <family val="2"/>
      </rPr>
      <t xml:space="preserve">decorrem, principalmente, dos valores arrecadados de emolumentos, honorários e rendimentos de aplicações financeiras do Fundo Especial de Garantia de Acesso a Justiça (FEGAJ) da DPMG. Para mais informações detalhadas, consulte o </t>
    </r>
    <r>
      <rPr>
        <b/>
        <sz val="12"/>
        <color rgb="FF000000"/>
        <rFont val="Arial"/>
        <family val="2"/>
      </rPr>
      <t>link</t>
    </r>
    <r>
      <rPr>
        <sz val="12"/>
        <color rgb="FF000000"/>
        <rFont val="Arial"/>
        <family val="2"/>
      </rPr>
      <t xml:space="preserve"> das Receitas Estaduais do Estado de Minas Gerais</t>
    </r>
  </si>
  <si>
    <r>
      <rPr>
        <b/>
        <u/>
        <sz val="12"/>
        <rFont val="Arial"/>
        <family val="2"/>
      </rPr>
      <t>LOA:</t>
    </r>
    <r>
      <rPr>
        <u/>
        <sz val="12"/>
        <rFont val="Arial"/>
        <family val="2"/>
      </rPr>
      <t xml:space="preserve"> Lei Estadual n° 25.698, de 14/01/2026</t>
    </r>
  </si>
  <si>
    <r>
      <rPr>
        <b/>
        <u/>
        <sz val="12"/>
        <rFont val="Arial"/>
        <family val="2"/>
      </rPr>
      <t xml:space="preserve">Fundamento legal: </t>
    </r>
    <r>
      <rPr>
        <u/>
        <sz val="12"/>
        <rFont val="Arial"/>
        <family val="2"/>
      </rPr>
      <t>Lei Complementar nº 101/2000, art. 48-A, II; Lei nº 4.320/64 arts. 2°, 3°, 35, I, e 57; Lei nº 12.527/2011 art. 8°, §1°, II</t>
    </r>
  </si>
  <si>
    <r>
      <rPr>
        <b/>
        <u/>
        <sz val="12"/>
        <rFont val="Arial"/>
        <family val="2"/>
      </rPr>
      <t>FEGAJ:</t>
    </r>
    <r>
      <rPr>
        <u/>
        <sz val="12"/>
        <rFont val="Arial"/>
        <family val="2"/>
      </rPr>
      <t xml:space="preserve"> Lei nº 25.126, de 30/12/2024</t>
    </r>
  </si>
  <si>
    <t xml:space="preserve">Responsabilidade Técnica:   </t>
  </si>
  <si>
    <t>o</t>
  </si>
  <si>
    <t>VALORES ARRECADADOS MENSAIS - PODEM SER ACOMPANHADOS POR MEIO DO LINK DAS RECEITAS ESTADUAIS DO ESTADO MG - Período: 09/01/2026 a 31/03/2026 (Considerando o Período de Ajuste do SIAFI-MG)</t>
  </si>
  <si>
    <t>VALORES ARRECADADOS MENSAIS - PODEM SER ACOMPANHADOS POR MEIO DO LINK DAS RECEITAS ESTADUAIS DO ESTADO MG - Período: 09/01/2026 a 31/03/2026 (Considerando o período de inicio das arrecadaçõs no SIAFI-MG)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</si>
</sst>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4" x14ac:knownFonts="1">
    <font>
      <sz val="10"/>
      <color rgb="FF000000"/>
      <name val="Arial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b/>
      <sz val="20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592C"/>
        <bgColor indexed="64"/>
      </patternFill>
    </fill>
    <fill>
      <patternFill patternType="solid">
        <fgColor rgb="FF00592C"/>
        <bgColor theme="4" tint="0.79998168889431442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4">
    <xf numFmtId="0" fontId="0" fillId="0" borderId="0" xfId="0"/>
    <xf numFmtId="0" fontId="4" fillId="2" borderId="0" xfId="0" applyFont="1" applyFill="1"/>
    <xf numFmtId="0" fontId="7" fillId="2" borderId="0" xfId="0" applyFont="1" applyFill="1" applyAlignment="1">
      <alignment horizontal="left" vertical="center" wrapText="1"/>
    </xf>
    <xf numFmtId="0" fontId="9" fillId="7" borderId="24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1" fontId="9" fillId="8" borderId="1" xfId="0" applyNumberFormat="1" applyFont="1" applyFill="1" applyBorder="1" applyAlignment="1">
      <alignment horizontal="center" vertical="center" wrapText="1"/>
    </xf>
    <xf numFmtId="1" fontId="9" fillId="8" borderId="3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horizontal="center" vertical="center"/>
    </xf>
    <xf numFmtId="44" fontId="4" fillId="2" borderId="3" xfId="0" applyNumberFormat="1" applyFont="1" applyFill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44" fontId="7" fillId="2" borderId="3" xfId="0" applyNumberFormat="1" applyFont="1" applyFill="1" applyBorder="1" applyAlignment="1">
      <alignment horizontal="center" vertical="center"/>
    </xf>
    <xf numFmtId="44" fontId="7" fillId="5" borderId="4" xfId="0" applyNumberFormat="1" applyFont="1" applyFill="1" applyBorder="1" applyAlignment="1">
      <alignment horizontal="center" vertical="center"/>
    </xf>
    <xf numFmtId="44" fontId="7" fillId="5" borderId="5" xfId="0" applyNumberFormat="1" applyFont="1" applyFill="1" applyBorder="1" applyAlignment="1">
      <alignment horizontal="center" vertical="center"/>
    </xf>
    <xf numFmtId="44" fontId="7" fillId="5" borderId="22" xfId="0" applyNumberFormat="1" applyFont="1" applyFill="1" applyBorder="1" applyAlignment="1">
      <alignment horizontal="center" vertical="center"/>
    </xf>
    <xf numFmtId="44" fontId="7" fillId="3" borderId="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4" fontId="9" fillId="8" borderId="1" xfId="2" applyFont="1" applyFill="1" applyBorder="1" applyAlignment="1">
      <alignment horizontal="center" vertical="center" wrapText="1"/>
    </xf>
    <xf numFmtId="44" fontId="9" fillId="8" borderId="3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4" fontId="4" fillId="2" borderId="1" xfId="2" applyFont="1" applyFill="1" applyBorder="1" applyAlignment="1">
      <alignment horizontal="center" vertical="center"/>
    </xf>
    <xf numFmtId="44" fontId="7" fillId="2" borderId="3" xfId="2" applyFont="1" applyFill="1" applyBorder="1" applyAlignment="1">
      <alignment horizontal="center" vertical="center"/>
    </xf>
    <xf numFmtId="44" fontId="4" fillId="2" borderId="0" xfId="0" applyNumberFormat="1" applyFont="1" applyFill="1"/>
    <xf numFmtId="44" fontId="4" fillId="0" borderId="1" xfId="2" applyFont="1" applyBorder="1" applyAlignment="1">
      <alignment horizontal="center" vertical="center"/>
    </xf>
    <xf numFmtId="44" fontId="7" fillId="5" borderId="4" xfId="2" applyFont="1" applyFill="1" applyBorder="1" applyAlignment="1">
      <alignment horizontal="center" vertical="center"/>
    </xf>
    <xf numFmtId="44" fontId="7" fillId="3" borderId="5" xfId="2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44" fontId="7" fillId="3" borderId="18" xfId="2" applyFont="1" applyFill="1" applyBorder="1" applyAlignment="1">
      <alignment horizontal="center" vertical="center"/>
    </xf>
    <xf numFmtId="44" fontId="7" fillId="3" borderId="17" xfId="2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4" fontId="7" fillId="2" borderId="0" xfId="2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44" fontId="4" fillId="2" borderId="0" xfId="2" applyFont="1" applyFill="1"/>
    <xf numFmtId="44" fontId="4" fillId="2" borderId="0" xfId="2" applyFont="1" applyFill="1" applyAlignment="1">
      <alignment horizontal="left"/>
    </xf>
    <xf numFmtId="44" fontId="4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 vertical="center"/>
    </xf>
    <xf numFmtId="44" fontId="4" fillId="2" borderId="0" xfId="0" applyNumberFormat="1" applyFont="1" applyFill="1" applyAlignment="1">
      <alignment horizontal="left" vertical="center"/>
    </xf>
    <xf numFmtId="0" fontId="11" fillId="2" borderId="0" xfId="1" applyFont="1" applyFill="1" applyAlignment="1">
      <alignment horizontal="left" vertical="center"/>
    </xf>
    <xf numFmtId="0" fontId="13" fillId="2" borderId="0" xfId="0" applyFont="1" applyFill="1"/>
    <xf numFmtId="0" fontId="13" fillId="2" borderId="0" xfId="0" applyFont="1" applyFill="1" applyAlignment="1">
      <alignment horizontal="left" vertical="center"/>
    </xf>
    <xf numFmtId="44" fontId="4" fillId="2" borderId="0" xfId="2" applyFont="1" applyFill="1" applyAlignment="1">
      <alignment horizontal="center" vertical="center"/>
    </xf>
    <xf numFmtId="44" fontId="7" fillId="2" borderId="0" xfId="2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1" fillId="2" borderId="0" xfId="1" applyFont="1" applyFill="1" applyAlignment="1">
      <alignment horizontal="left" vertical="center"/>
    </xf>
    <xf numFmtId="44" fontId="4" fillId="2" borderId="28" xfId="0" applyNumberFormat="1" applyFont="1" applyFill="1" applyBorder="1" applyAlignment="1">
      <alignment horizontal="center" vertical="center"/>
    </xf>
    <xf numFmtId="44" fontId="4" fillId="2" borderId="30" xfId="0" applyNumberFormat="1" applyFont="1" applyFill="1" applyBorder="1" applyAlignment="1">
      <alignment horizontal="center" vertical="center"/>
    </xf>
    <xf numFmtId="44" fontId="4" fillId="2" borderId="29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44" fontId="7" fillId="5" borderId="16" xfId="2" applyFont="1" applyFill="1" applyBorder="1" applyAlignment="1">
      <alignment horizontal="center" vertical="center"/>
    </xf>
    <xf numFmtId="44" fontId="7" fillId="5" borderId="17" xfId="2" applyFont="1" applyFill="1" applyBorder="1" applyAlignment="1">
      <alignment horizontal="center" vertical="center"/>
    </xf>
    <xf numFmtId="44" fontId="7" fillId="5" borderId="19" xfId="2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2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44" fontId="4" fillId="2" borderId="21" xfId="0" applyNumberFormat="1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44" fontId="9" fillId="7" borderId="23" xfId="2" applyFont="1" applyFill="1" applyBorder="1" applyAlignment="1">
      <alignment horizontal="center" vertical="center"/>
    </xf>
    <xf numFmtId="44" fontId="9" fillId="7" borderId="10" xfId="2" applyFont="1" applyFill="1" applyBorder="1" applyAlignment="1">
      <alignment horizontal="center" vertical="center"/>
    </xf>
    <xf numFmtId="44" fontId="9" fillId="7" borderId="12" xfId="2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44" fontId="9" fillId="7" borderId="21" xfId="2" applyFont="1" applyFill="1" applyBorder="1" applyAlignment="1">
      <alignment horizontal="center" vertical="center"/>
    </xf>
    <xf numFmtId="44" fontId="9" fillId="7" borderId="1" xfId="2" applyFont="1" applyFill="1" applyBorder="1" applyAlignment="1">
      <alignment horizontal="center" vertical="center"/>
    </xf>
    <xf numFmtId="44" fontId="9" fillId="7" borderId="3" xfId="2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4" fillId="0" borderId="21" xfId="0" applyNumberFormat="1" applyFont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</cellXfs>
  <cellStyles count="4">
    <cellStyle name="Hiperlink" xfId="1" builtinId="8"/>
    <cellStyle name="Moeda" xfId="2" builtinId="4"/>
    <cellStyle name="Moeda 3" xfId="3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00592C"/>
      <color rgb="FF0048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940594</xdr:colOff>
      <xdr:row>0</xdr:row>
      <xdr:rowOff>0</xdr:rowOff>
    </xdr:from>
    <xdr:to>
      <xdr:col>1</xdr:col>
      <xdr:colOff>678657</xdr:colOff>
      <xdr:row>3</xdr:row>
      <xdr:rowOff>250031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2FC06AB-20A7-569C-E8F0-95F4EDB31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0594" y="0"/>
          <a:ext cx="2178844" cy="2178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lmg.gov.br/legislacao-mineira/LEI/23751/2020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almg.gov.br/legislacao-mineira/texto/LEI/25698/2026/" TargetMode="External"/><Relationship Id="rId1" Type="http://schemas.openxmlformats.org/officeDocument/2006/relationships/hyperlink" Target="https://www.almg.gov.br/legislacao-mineira/LEI/23751/2020/" TargetMode="External"/><Relationship Id="rId6" Type="http://schemas.openxmlformats.org/officeDocument/2006/relationships/hyperlink" Target="https://www.almg.gov.br/legislacao-mineira/LEI/25124/2024/" TargetMode="External"/><Relationship Id="rId5" Type="http://schemas.openxmlformats.org/officeDocument/2006/relationships/hyperlink" Target="https://www.almg.gov.br/legislacao-mineira/LEI/23751/2020/" TargetMode="External"/><Relationship Id="rId4" Type="http://schemas.openxmlformats.org/officeDocument/2006/relationships/hyperlink" Target="https://www.planalto.gov.br/ccivil_03/leis/lcp/lcp101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9"/>
  <sheetViews>
    <sheetView tabSelected="1" zoomScale="80" zoomScaleNormal="80" zoomScalePageLayoutView="70" workbookViewId="0">
      <selection activeCell="N24" sqref="N24"/>
    </sheetView>
  </sheetViews>
  <sheetFormatPr defaultRowHeight="15" x14ac:dyDescent="0.2"/>
  <cols>
    <col min="1" max="1" width="36.5703125" style="1" customWidth="1"/>
    <col min="2" max="2" width="36.7109375" style="1" customWidth="1"/>
    <col min="3" max="3" width="68.140625" style="1" bestFit="1" customWidth="1"/>
    <col min="4" max="4" width="28.42578125" style="1" bestFit="1" customWidth="1"/>
    <col min="5" max="5" width="24.5703125" style="1" bestFit="1" customWidth="1"/>
    <col min="6" max="6" width="22.5703125" style="1" bestFit="1" customWidth="1"/>
    <col min="7" max="7" width="18.140625" style="1" bestFit="1" customWidth="1"/>
    <col min="8" max="9" width="21.28515625" style="1" bestFit="1" customWidth="1"/>
    <col min="10" max="10" width="21.140625" style="1" customWidth="1"/>
    <col min="11" max="12" width="19.28515625" style="1" customWidth="1"/>
    <col min="13" max="13" width="21.28515625" style="1" bestFit="1" customWidth="1"/>
    <col min="14" max="14" width="18.140625" style="1" bestFit="1" customWidth="1"/>
    <col min="15" max="15" width="17.140625" style="1" bestFit="1" customWidth="1"/>
    <col min="16" max="16" width="17" style="1" bestFit="1" customWidth="1"/>
    <col min="17" max="17" width="16.85546875" style="1" customWidth="1"/>
    <col min="18" max="18" width="18.140625" style="1" bestFit="1" customWidth="1"/>
    <col min="19" max="19" width="18.7109375" style="1" bestFit="1" customWidth="1"/>
    <col min="20" max="20" width="22.5703125" style="1" bestFit="1" customWidth="1"/>
    <col min="21" max="21" width="9.140625" style="1"/>
    <col min="22" max="22" width="19.5703125" style="1" bestFit="1" customWidth="1"/>
    <col min="23" max="16384" width="9.140625" style="1"/>
  </cols>
  <sheetData>
    <row r="1" spans="1:20" ht="80.25" customHeight="1" x14ac:dyDescent="0.2"/>
    <row r="2" spans="1:20" ht="42" customHeight="1" x14ac:dyDescent="0.2">
      <c r="A2" s="46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spans="1:20" ht="29.25" customHeight="1" x14ac:dyDescent="0.2">
      <c r="A3" s="60" t="s">
        <v>23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</row>
    <row r="4" spans="1:20" ht="27.75" customHeight="1" x14ac:dyDescent="0.2">
      <c r="A4" s="60" t="s">
        <v>75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1:20" ht="12.75" customHeight="1" x14ac:dyDescent="0.2">
      <c r="A5" s="1" t="s">
        <v>84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2.75" customHeight="1" x14ac:dyDescent="0.2">
      <c r="B6" s="1" t="s">
        <v>18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12.75" customHeight="1" x14ac:dyDescent="0.2">
      <c r="B7" s="1" t="s">
        <v>16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20" ht="12.75" customHeight="1" x14ac:dyDescent="0.2">
      <c r="B8" s="1" t="s">
        <v>17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6.5" thickBot="1" x14ac:dyDescent="0.25">
      <c r="S9" s="66" t="s">
        <v>74</v>
      </c>
      <c r="T9" s="66"/>
    </row>
    <row r="10" spans="1:20" ht="20.100000000000001" customHeight="1" x14ac:dyDescent="0.2">
      <c r="A10" s="61" t="s">
        <v>49</v>
      </c>
      <c r="B10" s="62"/>
      <c r="C10" s="62"/>
      <c r="D10" s="62"/>
      <c r="E10" s="63"/>
      <c r="F10" s="3"/>
      <c r="G10" s="64" t="s">
        <v>55</v>
      </c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5"/>
    </row>
    <row r="11" spans="1:20" ht="20.100000000000001" customHeight="1" x14ac:dyDescent="0.2">
      <c r="A11" s="67" t="s">
        <v>20</v>
      </c>
      <c r="B11" s="68"/>
      <c r="C11" s="68"/>
      <c r="D11" s="68"/>
      <c r="E11" s="72" t="s">
        <v>19</v>
      </c>
      <c r="F11" s="73"/>
      <c r="G11" s="69" t="s">
        <v>86</v>
      </c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70"/>
    </row>
    <row r="12" spans="1:20" ht="20.100000000000001" customHeight="1" x14ac:dyDescent="0.2">
      <c r="A12" s="4" t="s">
        <v>0</v>
      </c>
      <c r="B12" s="5" t="s">
        <v>21</v>
      </c>
      <c r="C12" s="5" t="s">
        <v>24</v>
      </c>
      <c r="D12" s="5" t="s">
        <v>1</v>
      </c>
      <c r="E12" s="5" t="s">
        <v>25</v>
      </c>
      <c r="F12" s="6" t="s">
        <v>56</v>
      </c>
      <c r="G12" s="7" t="s">
        <v>53</v>
      </c>
      <c r="H12" s="8" t="s">
        <v>2</v>
      </c>
      <c r="I12" s="8" t="s">
        <v>3</v>
      </c>
      <c r="J12" s="8" t="s">
        <v>4</v>
      </c>
      <c r="K12" s="8" t="s">
        <v>5</v>
      </c>
      <c r="L12" s="8" t="s">
        <v>6</v>
      </c>
      <c r="M12" s="8" t="s">
        <v>7</v>
      </c>
      <c r="N12" s="8" t="s">
        <v>8</v>
      </c>
      <c r="O12" s="8" t="s">
        <v>9</v>
      </c>
      <c r="P12" s="8" t="s">
        <v>10</v>
      </c>
      <c r="Q12" s="8" t="s">
        <v>11</v>
      </c>
      <c r="R12" s="8" t="s">
        <v>12</v>
      </c>
      <c r="S12" s="8" t="s">
        <v>13</v>
      </c>
      <c r="T12" s="9" t="s">
        <v>14</v>
      </c>
    </row>
    <row r="13" spans="1:20" ht="20.100000000000001" customHeight="1" x14ac:dyDescent="0.2">
      <c r="A13" s="76" t="s">
        <v>71</v>
      </c>
      <c r="B13" s="74" t="s">
        <v>26</v>
      </c>
      <c r="C13" s="10" t="s">
        <v>51</v>
      </c>
      <c r="D13" s="10" t="s">
        <v>22</v>
      </c>
      <c r="E13" s="11">
        <v>7254323</v>
      </c>
      <c r="F13" s="12">
        <f t="shared" ref="F13:F14" si="0">E13/12</f>
        <v>604526.91666666663</v>
      </c>
      <c r="G13" s="71" t="s">
        <v>54</v>
      </c>
      <c r="H13" s="13">
        <v>0</v>
      </c>
      <c r="I13" s="13">
        <v>1265193.1000000001</v>
      </c>
      <c r="J13" s="13">
        <v>1155971.78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4">
        <f>SUM(H13:S13)</f>
        <v>2421164.88</v>
      </c>
    </row>
    <row r="14" spans="1:20" ht="20.100000000000001" customHeight="1" x14ac:dyDescent="0.2">
      <c r="A14" s="77"/>
      <c r="B14" s="75"/>
      <c r="C14" s="10" t="s">
        <v>27</v>
      </c>
      <c r="D14" s="10" t="s">
        <v>22</v>
      </c>
      <c r="E14" s="11">
        <v>5500000</v>
      </c>
      <c r="F14" s="12">
        <f t="shared" si="0"/>
        <v>458333.33333333331</v>
      </c>
      <c r="G14" s="71"/>
      <c r="H14" s="13">
        <v>0</v>
      </c>
      <c r="I14" s="13">
        <v>101765.59</v>
      </c>
      <c r="J14" s="13">
        <v>84.57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4">
        <f>SUM(H14:S14)</f>
        <v>101850.16</v>
      </c>
    </row>
    <row r="15" spans="1:20" ht="20.100000000000001" customHeight="1" thickBot="1" x14ac:dyDescent="0.25">
      <c r="A15" s="78"/>
      <c r="B15" s="51" t="s">
        <v>64</v>
      </c>
      <c r="C15" s="51"/>
      <c r="D15" s="51"/>
      <c r="E15" s="15">
        <f>SUM(E13:E14)</f>
        <v>12754323</v>
      </c>
      <c r="F15" s="16">
        <f>SUM(F13:F14)</f>
        <v>1062860.25</v>
      </c>
      <c r="G15" s="17"/>
      <c r="H15" s="15">
        <f t="shared" ref="H15:S15" si="1">SUM(H13:H14)</f>
        <v>0</v>
      </c>
      <c r="I15" s="15">
        <f t="shared" si="1"/>
        <v>1366958.6900000002</v>
      </c>
      <c r="J15" s="15">
        <f t="shared" si="1"/>
        <v>1156056.3500000001</v>
      </c>
      <c r="K15" s="15">
        <f t="shared" si="1"/>
        <v>0</v>
      </c>
      <c r="L15" s="15">
        <f t="shared" si="1"/>
        <v>0</v>
      </c>
      <c r="M15" s="15">
        <f t="shared" si="1"/>
        <v>0</v>
      </c>
      <c r="N15" s="15">
        <f t="shared" si="1"/>
        <v>0</v>
      </c>
      <c r="O15" s="15">
        <f t="shared" si="1"/>
        <v>0</v>
      </c>
      <c r="P15" s="15">
        <f t="shared" si="1"/>
        <v>0</v>
      </c>
      <c r="Q15" s="15">
        <f t="shared" si="1"/>
        <v>0</v>
      </c>
      <c r="R15" s="15">
        <f t="shared" si="1"/>
        <v>0</v>
      </c>
      <c r="S15" s="15">
        <f t="shared" si="1"/>
        <v>0</v>
      </c>
      <c r="T15" s="18">
        <f>SUM(H15:S15)</f>
        <v>2523015.04</v>
      </c>
    </row>
    <row r="16" spans="1:20" ht="8.1" customHeight="1" thickBot="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</row>
    <row r="17" spans="1:22" ht="20.100000000000001" customHeight="1" x14ac:dyDescent="0.2">
      <c r="A17" s="61" t="s">
        <v>48</v>
      </c>
      <c r="B17" s="62"/>
      <c r="C17" s="62"/>
      <c r="D17" s="62"/>
      <c r="E17" s="63"/>
      <c r="F17" s="3"/>
      <c r="G17" s="79" t="s">
        <v>28</v>
      </c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1"/>
    </row>
    <row r="18" spans="1:22" ht="20.100000000000001" customHeight="1" x14ac:dyDescent="0.2">
      <c r="A18" s="82" t="s">
        <v>20</v>
      </c>
      <c r="B18" s="83"/>
      <c r="C18" s="83"/>
      <c r="D18" s="83"/>
      <c r="E18" s="68" t="s">
        <v>19</v>
      </c>
      <c r="F18" s="70"/>
      <c r="G18" s="84" t="s">
        <v>57</v>
      </c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6"/>
    </row>
    <row r="19" spans="1:22" ht="20.100000000000001" customHeight="1" x14ac:dyDescent="0.2">
      <c r="A19" s="4" t="s">
        <v>0</v>
      </c>
      <c r="B19" s="5" t="s">
        <v>21</v>
      </c>
      <c r="C19" s="5" t="s">
        <v>24</v>
      </c>
      <c r="D19" s="5" t="s">
        <v>1</v>
      </c>
      <c r="E19" s="5" t="s">
        <v>25</v>
      </c>
      <c r="F19" s="6" t="s">
        <v>56</v>
      </c>
      <c r="G19" s="7" t="s">
        <v>53</v>
      </c>
      <c r="H19" s="20" t="s">
        <v>2</v>
      </c>
      <c r="I19" s="20" t="s">
        <v>3</v>
      </c>
      <c r="J19" s="20" t="s">
        <v>4</v>
      </c>
      <c r="K19" s="20" t="s">
        <v>5</v>
      </c>
      <c r="L19" s="20" t="s">
        <v>6</v>
      </c>
      <c r="M19" s="20" t="s">
        <v>7</v>
      </c>
      <c r="N19" s="20" t="s">
        <v>8</v>
      </c>
      <c r="O19" s="20" t="s">
        <v>9</v>
      </c>
      <c r="P19" s="20" t="s">
        <v>10</v>
      </c>
      <c r="Q19" s="20" t="s">
        <v>11</v>
      </c>
      <c r="R19" s="20" t="s">
        <v>12</v>
      </c>
      <c r="S19" s="20" t="s">
        <v>13</v>
      </c>
      <c r="T19" s="21" t="s">
        <v>14</v>
      </c>
    </row>
    <row r="20" spans="1:22" ht="20.100000000000001" customHeight="1" x14ac:dyDescent="0.2">
      <c r="A20" s="87" t="s">
        <v>71</v>
      </c>
      <c r="B20" s="89" t="s">
        <v>29</v>
      </c>
      <c r="C20" s="10" t="s">
        <v>30</v>
      </c>
      <c r="D20" s="10" t="s">
        <v>31</v>
      </c>
      <c r="E20" s="11">
        <v>101210335</v>
      </c>
      <c r="F20" s="12">
        <f>E20/12</f>
        <v>8434194.583333334</v>
      </c>
      <c r="G20" s="90" t="s">
        <v>32</v>
      </c>
      <c r="H20" s="23">
        <v>6509182.3099999996</v>
      </c>
      <c r="I20" s="23">
        <v>7290079.71</v>
      </c>
      <c r="J20" s="23">
        <v>7307708.7800000003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4">
        <f>SUM(H20:S20)</f>
        <v>21106970.800000001</v>
      </c>
      <c r="V20" s="25"/>
    </row>
    <row r="21" spans="1:22" ht="20.100000000000001" customHeight="1" x14ac:dyDescent="0.2">
      <c r="A21" s="87"/>
      <c r="B21" s="89"/>
      <c r="C21" s="10" t="s">
        <v>33</v>
      </c>
      <c r="D21" s="10" t="s">
        <v>34</v>
      </c>
      <c r="E21" s="11">
        <v>67978647</v>
      </c>
      <c r="F21" s="12">
        <f t="shared" ref="F21:F27" si="2">E21/12</f>
        <v>5664887.25</v>
      </c>
      <c r="G21" s="90"/>
      <c r="H21" s="23">
        <v>5000000</v>
      </c>
      <c r="I21" s="23">
        <v>5556000</v>
      </c>
      <c r="J21" s="23">
        <v>5556000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4">
        <f t="shared" ref="T21:T26" si="3">SUM(H21:S21)</f>
        <v>16112000</v>
      </c>
      <c r="V21" s="25"/>
    </row>
    <row r="22" spans="1:22" ht="20.100000000000001" customHeight="1" x14ac:dyDescent="0.2">
      <c r="A22" s="87"/>
      <c r="B22" s="89"/>
      <c r="C22" s="10" t="s">
        <v>35</v>
      </c>
      <c r="D22" s="10" t="s">
        <v>36</v>
      </c>
      <c r="E22" s="11">
        <v>1000000</v>
      </c>
      <c r="F22" s="12">
        <f t="shared" si="2"/>
        <v>83333.333333333328</v>
      </c>
      <c r="G22" s="90" t="s">
        <v>37</v>
      </c>
      <c r="H22" s="23">
        <v>65204.480000000003</v>
      </c>
      <c r="I22" s="23">
        <v>72459.48</v>
      </c>
      <c r="J22" s="23">
        <v>71781.149999999994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4">
        <f t="shared" si="3"/>
        <v>209445.11</v>
      </c>
      <c r="V22" s="25"/>
    </row>
    <row r="23" spans="1:22" ht="20.100000000000001" customHeight="1" x14ac:dyDescent="0.2">
      <c r="A23" s="87"/>
      <c r="B23" s="89"/>
      <c r="C23" s="10" t="s">
        <v>38</v>
      </c>
      <c r="D23" s="10" t="s">
        <v>39</v>
      </c>
      <c r="E23" s="11">
        <v>776270300</v>
      </c>
      <c r="F23" s="12">
        <f t="shared" si="2"/>
        <v>64689191.666666664</v>
      </c>
      <c r="G23" s="90"/>
      <c r="H23" s="26">
        <v>57419204.530000001</v>
      </c>
      <c r="I23" s="26">
        <v>56414956.259999998</v>
      </c>
      <c r="J23" s="26">
        <v>63105639.600000001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6">
        <v>0</v>
      </c>
      <c r="T23" s="24">
        <f t="shared" si="3"/>
        <v>176939800.38999999</v>
      </c>
      <c r="V23" s="25"/>
    </row>
    <row r="24" spans="1:22" ht="20.100000000000001" customHeight="1" x14ac:dyDescent="0.2">
      <c r="A24" s="87"/>
      <c r="B24" s="89"/>
      <c r="C24" s="10" t="s">
        <v>40</v>
      </c>
      <c r="D24" s="10" t="s">
        <v>41</v>
      </c>
      <c r="E24" s="11">
        <v>90903360</v>
      </c>
      <c r="F24" s="12">
        <f t="shared" si="2"/>
        <v>7575280</v>
      </c>
      <c r="G24" s="90"/>
      <c r="H24" s="26">
        <v>7206844.3799999999</v>
      </c>
      <c r="I24" s="26">
        <v>7077013.5</v>
      </c>
      <c r="J24" s="26">
        <v>7076651.6200000001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4">
        <f t="shared" si="3"/>
        <v>21360509.5</v>
      </c>
      <c r="V24" s="25"/>
    </row>
    <row r="25" spans="1:22" ht="20.100000000000001" customHeight="1" x14ac:dyDescent="0.2">
      <c r="A25" s="87"/>
      <c r="B25" s="22" t="s">
        <v>42</v>
      </c>
      <c r="C25" s="10" t="s">
        <v>43</v>
      </c>
      <c r="D25" s="10" t="s">
        <v>39</v>
      </c>
      <c r="E25" s="11">
        <v>156504884</v>
      </c>
      <c r="F25" s="12">
        <f t="shared" si="2"/>
        <v>13042073.666666666</v>
      </c>
      <c r="G25" s="90"/>
      <c r="H25" s="26">
        <v>12000573.34</v>
      </c>
      <c r="I25" s="26">
        <v>12327902</v>
      </c>
      <c r="J25" s="26">
        <v>12461607.1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4">
        <f t="shared" si="3"/>
        <v>36790082.439999998</v>
      </c>
      <c r="V25" s="25"/>
    </row>
    <row r="26" spans="1:22" ht="20.100000000000001" customHeight="1" x14ac:dyDescent="0.2">
      <c r="A26" s="87"/>
      <c r="B26" s="22" t="s">
        <v>50</v>
      </c>
      <c r="C26" s="10" t="s">
        <v>44</v>
      </c>
      <c r="D26" s="10" t="s">
        <v>39</v>
      </c>
      <c r="E26" s="11">
        <v>5000000</v>
      </c>
      <c r="F26" s="12">
        <f t="shared" si="2"/>
        <v>416666.66666666669</v>
      </c>
      <c r="G26" s="90"/>
      <c r="H26" s="26">
        <v>350000</v>
      </c>
      <c r="I26" s="26">
        <v>400000</v>
      </c>
      <c r="J26" s="26">
        <v>425428.59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  <c r="R26" s="26">
        <v>0</v>
      </c>
      <c r="S26" s="26">
        <v>0</v>
      </c>
      <c r="T26" s="24">
        <f t="shared" si="3"/>
        <v>1175428.5900000001</v>
      </c>
      <c r="V26" s="25"/>
    </row>
    <row r="27" spans="1:22" ht="20.100000000000001" customHeight="1" x14ac:dyDescent="0.2">
      <c r="A27" s="87"/>
      <c r="B27" s="22" t="s">
        <v>45</v>
      </c>
      <c r="C27" s="10" t="s">
        <v>52</v>
      </c>
      <c r="D27" s="10" t="s">
        <v>46</v>
      </c>
      <c r="E27" s="11">
        <v>1000</v>
      </c>
      <c r="F27" s="12">
        <f t="shared" si="2"/>
        <v>83.333333333333329</v>
      </c>
      <c r="G27" s="90"/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6">
        <v>0</v>
      </c>
      <c r="T27" s="24">
        <v>0</v>
      </c>
      <c r="V27" s="25"/>
    </row>
    <row r="28" spans="1:22" ht="20.100000000000001" customHeight="1" thickBot="1" x14ac:dyDescent="0.25">
      <c r="A28" s="88"/>
      <c r="B28" s="91" t="s">
        <v>65</v>
      </c>
      <c r="C28" s="92"/>
      <c r="D28" s="92"/>
      <c r="E28" s="15">
        <f>SUM(E20:E27)</f>
        <v>1198868526</v>
      </c>
      <c r="F28" s="16">
        <f>SUM(F20:F27)</f>
        <v>99905710.5</v>
      </c>
      <c r="G28" s="17"/>
      <c r="H28" s="27">
        <f>SUM(H20:H27)</f>
        <v>88551009.039999992</v>
      </c>
      <c r="I28" s="27">
        <f t="shared" ref="I28:S28" si="4">SUM(I20:I27)</f>
        <v>89138410.950000003</v>
      </c>
      <c r="J28" s="27">
        <f t="shared" si="4"/>
        <v>96004816.840000004</v>
      </c>
      <c r="K28" s="27">
        <f t="shared" si="4"/>
        <v>0</v>
      </c>
      <c r="L28" s="27">
        <f t="shared" si="4"/>
        <v>0</v>
      </c>
      <c r="M28" s="27">
        <f t="shared" si="4"/>
        <v>0</v>
      </c>
      <c r="N28" s="27">
        <f t="shared" si="4"/>
        <v>0</v>
      </c>
      <c r="O28" s="27">
        <f t="shared" si="4"/>
        <v>0</v>
      </c>
      <c r="P28" s="27">
        <f t="shared" si="4"/>
        <v>0</v>
      </c>
      <c r="Q28" s="27">
        <f t="shared" si="4"/>
        <v>0</v>
      </c>
      <c r="R28" s="27">
        <f t="shared" si="4"/>
        <v>0</v>
      </c>
      <c r="S28" s="27">
        <f t="shared" si="4"/>
        <v>0</v>
      </c>
      <c r="T28" s="28">
        <f>SUM(T20:T27)</f>
        <v>273694236.82999998</v>
      </c>
      <c r="V28" s="25"/>
    </row>
    <row r="29" spans="1:22" ht="8.1" customHeight="1" thickBot="1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</row>
    <row r="30" spans="1:22" ht="20.100000000000001" customHeight="1" thickBot="1" x14ac:dyDescent="0.25">
      <c r="A30" s="52" t="s">
        <v>66</v>
      </c>
      <c r="B30" s="53"/>
      <c r="C30" s="53"/>
      <c r="D30" s="53"/>
      <c r="E30" s="30">
        <f>SUM(E28,E15)</f>
        <v>1211622849</v>
      </c>
      <c r="F30" s="31">
        <f>SUM(F28,F15)</f>
        <v>100968570.75</v>
      </c>
      <c r="G30" s="54" t="s">
        <v>63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6"/>
      <c r="T30" s="30">
        <f>SUM(T28,T15)</f>
        <v>276217251.87</v>
      </c>
    </row>
    <row r="31" spans="1:22" ht="20.100000000000001" customHeight="1" thickBot="1" x14ac:dyDescent="0.25">
      <c r="A31" s="32"/>
      <c r="B31" s="32"/>
      <c r="C31" s="32"/>
      <c r="D31" s="32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</row>
    <row r="32" spans="1:22" ht="20.100000000000001" customHeight="1" x14ac:dyDescent="0.2">
      <c r="A32" s="61" t="s">
        <v>62</v>
      </c>
      <c r="B32" s="62"/>
      <c r="C32" s="62"/>
      <c r="D32" s="62"/>
      <c r="E32" s="63"/>
      <c r="F32" s="3"/>
      <c r="G32" s="64" t="s">
        <v>73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5"/>
    </row>
    <row r="33" spans="1:21" ht="20.100000000000001" customHeight="1" x14ac:dyDescent="0.2">
      <c r="A33" s="67" t="s">
        <v>20</v>
      </c>
      <c r="B33" s="68"/>
      <c r="C33" s="68"/>
      <c r="D33" s="68"/>
      <c r="E33" s="72" t="s">
        <v>19</v>
      </c>
      <c r="F33" s="73"/>
      <c r="G33" s="69" t="s">
        <v>87</v>
      </c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70"/>
    </row>
    <row r="34" spans="1:21" ht="20.100000000000001" customHeight="1" x14ac:dyDescent="0.2">
      <c r="A34" s="4" t="s">
        <v>0</v>
      </c>
      <c r="B34" s="5" t="s">
        <v>21</v>
      </c>
      <c r="C34" s="5" t="s">
        <v>24</v>
      </c>
      <c r="D34" s="5" t="s">
        <v>1</v>
      </c>
      <c r="E34" s="5" t="s">
        <v>60</v>
      </c>
      <c r="F34" s="6" t="s">
        <v>56</v>
      </c>
      <c r="G34" s="7" t="s">
        <v>53</v>
      </c>
      <c r="H34" s="8" t="s">
        <v>2</v>
      </c>
      <c r="I34" s="8" t="s">
        <v>3</v>
      </c>
      <c r="J34" s="8" t="s">
        <v>4</v>
      </c>
      <c r="K34" s="8" t="s">
        <v>5</v>
      </c>
      <c r="L34" s="8" t="s">
        <v>6</v>
      </c>
      <c r="M34" s="8" t="s">
        <v>7</v>
      </c>
      <c r="N34" s="8" t="s">
        <v>8</v>
      </c>
      <c r="O34" s="8" t="s">
        <v>9</v>
      </c>
      <c r="P34" s="8" t="s">
        <v>10</v>
      </c>
      <c r="Q34" s="8" t="s">
        <v>11</v>
      </c>
      <c r="R34" s="8" t="s">
        <v>12</v>
      </c>
      <c r="S34" s="8" t="s">
        <v>13</v>
      </c>
      <c r="T34" s="9" t="s">
        <v>14</v>
      </c>
    </row>
    <row r="35" spans="1:21" ht="20.100000000000001" customHeight="1" x14ac:dyDescent="0.2">
      <c r="A35" s="87" t="s">
        <v>72</v>
      </c>
      <c r="B35" s="74" t="s">
        <v>42</v>
      </c>
      <c r="C35" s="22" t="s">
        <v>61</v>
      </c>
      <c r="D35" s="10" t="s">
        <v>59</v>
      </c>
      <c r="E35" s="11">
        <v>74000000</v>
      </c>
      <c r="F35" s="12">
        <f>E35/12</f>
        <v>6166666.666666667</v>
      </c>
      <c r="G35" s="48" t="s">
        <v>54</v>
      </c>
      <c r="H35" s="13">
        <f>8421876.37+332023.91</f>
        <v>8753900.2799999993</v>
      </c>
      <c r="I35" s="13">
        <f>7580657.55+144088.78</f>
        <v>7724746.3300000001</v>
      </c>
      <c r="J35" s="13">
        <f>8563977.33+214612.29</f>
        <v>8778589.6199999992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4">
        <f>SUM(H35:S35)</f>
        <v>25257236.229999997</v>
      </c>
    </row>
    <row r="36" spans="1:21" ht="20.100000000000001" customHeight="1" x14ac:dyDescent="0.2">
      <c r="A36" s="87"/>
      <c r="B36" s="93"/>
      <c r="C36" s="22" t="s">
        <v>27</v>
      </c>
      <c r="D36" s="10" t="s">
        <v>22</v>
      </c>
      <c r="E36" s="11">
        <v>8500000</v>
      </c>
      <c r="F36" s="12">
        <f t="shared" ref="F36:F38" si="5">E36/12</f>
        <v>708333.33333333337</v>
      </c>
      <c r="G36" s="49"/>
      <c r="H36" s="13">
        <v>352878.08000000002</v>
      </c>
      <c r="I36" s="13">
        <v>356646.53</v>
      </c>
      <c r="J36" s="13">
        <v>510815.03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4">
        <f t="shared" ref="T36:T38" si="6">SUM(H36:S36)</f>
        <v>1220339.6400000001</v>
      </c>
      <c r="U36" s="1" t="s">
        <v>85</v>
      </c>
    </row>
    <row r="37" spans="1:21" ht="20.100000000000001" customHeight="1" x14ac:dyDescent="0.2">
      <c r="A37" s="76"/>
      <c r="B37" s="93"/>
      <c r="C37" s="74" t="s">
        <v>51</v>
      </c>
      <c r="D37" s="10" t="s">
        <v>59</v>
      </c>
      <c r="E37" s="11">
        <v>16000000</v>
      </c>
      <c r="F37" s="12">
        <f t="shared" si="5"/>
        <v>1333333.3333333333</v>
      </c>
      <c r="G37" s="49"/>
      <c r="H37" s="13">
        <v>0</v>
      </c>
      <c r="I37" s="13">
        <v>644170.52</v>
      </c>
      <c r="J37" s="13">
        <v>645843.31000000006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4">
        <f t="shared" si="6"/>
        <v>1290013.83</v>
      </c>
      <c r="U37" s="1" t="s">
        <v>85</v>
      </c>
    </row>
    <row r="38" spans="1:21" ht="20.100000000000001" customHeight="1" x14ac:dyDescent="0.2">
      <c r="A38" s="76"/>
      <c r="B38" s="75"/>
      <c r="C38" s="75"/>
      <c r="D38" s="10" t="s">
        <v>22</v>
      </c>
      <c r="E38" s="11">
        <v>6500000</v>
      </c>
      <c r="F38" s="12">
        <f t="shared" si="5"/>
        <v>541666.66666666663</v>
      </c>
      <c r="G38" s="50"/>
      <c r="H38" s="13">
        <v>0</v>
      </c>
      <c r="I38" s="13">
        <v>282375.09000000003</v>
      </c>
      <c r="J38" s="13">
        <v>247411.1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4">
        <f t="shared" si="6"/>
        <v>529786.19000000006</v>
      </c>
      <c r="U38" s="1" t="s">
        <v>85</v>
      </c>
    </row>
    <row r="39" spans="1:21" ht="20.100000000000001" customHeight="1" thickBot="1" x14ac:dyDescent="0.25">
      <c r="A39" s="88"/>
      <c r="B39" s="51" t="s">
        <v>58</v>
      </c>
      <c r="C39" s="51"/>
      <c r="D39" s="51"/>
      <c r="E39" s="15">
        <f>SUM(E35:E38)</f>
        <v>105000000</v>
      </c>
      <c r="F39" s="16">
        <f>SUM(F35:F38)</f>
        <v>8750000</v>
      </c>
      <c r="G39" s="17"/>
      <c r="H39" s="15">
        <f>SUM(H35:H38)</f>
        <v>9106778.3599999994</v>
      </c>
      <c r="I39" s="15">
        <f>SUM(I35:I38)</f>
        <v>9007938.4700000007</v>
      </c>
      <c r="J39" s="15">
        <f t="shared" ref="J39:S39" si="7">SUM(J35:J38)</f>
        <v>10182659.059999999</v>
      </c>
      <c r="K39" s="15">
        <f t="shared" si="7"/>
        <v>0</v>
      </c>
      <c r="L39" s="15">
        <f t="shared" si="7"/>
        <v>0</v>
      </c>
      <c r="M39" s="15">
        <f t="shared" si="7"/>
        <v>0</v>
      </c>
      <c r="N39" s="15">
        <f t="shared" si="7"/>
        <v>0</v>
      </c>
      <c r="O39" s="15">
        <f t="shared" si="7"/>
        <v>0</v>
      </c>
      <c r="P39" s="15">
        <f t="shared" si="7"/>
        <v>0</v>
      </c>
      <c r="Q39" s="15">
        <f t="shared" si="7"/>
        <v>0</v>
      </c>
      <c r="R39" s="15">
        <f t="shared" si="7"/>
        <v>0</v>
      </c>
      <c r="S39" s="15">
        <f t="shared" si="7"/>
        <v>0</v>
      </c>
      <c r="T39" s="18">
        <f>SUM(H39:S39)</f>
        <v>28297375.889999997</v>
      </c>
    </row>
    <row r="40" spans="1:21" ht="8.1" customHeight="1" thickBot="1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</row>
    <row r="41" spans="1:21" ht="20.100000000000001" customHeight="1" thickBot="1" x14ac:dyDescent="0.25">
      <c r="A41" s="52" t="s">
        <v>67</v>
      </c>
      <c r="B41" s="53"/>
      <c r="C41" s="53"/>
      <c r="D41" s="53"/>
      <c r="E41" s="30">
        <f>SUM(E39)</f>
        <v>105000000</v>
      </c>
      <c r="F41" s="31">
        <f>SUM(F39)</f>
        <v>8750000</v>
      </c>
      <c r="G41" s="54" t="s">
        <v>69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6"/>
      <c r="T41" s="30">
        <f>SUM(T39)</f>
        <v>28297375.889999997</v>
      </c>
    </row>
    <row r="42" spans="1:21" ht="8.1" customHeight="1" thickBot="1" x14ac:dyDescent="0.25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</row>
    <row r="43" spans="1:21" ht="20.100000000000001" customHeight="1" thickBot="1" x14ac:dyDescent="0.25">
      <c r="A43" s="52" t="s">
        <v>68</v>
      </c>
      <c r="B43" s="53"/>
      <c r="C43" s="53"/>
      <c r="D43" s="53"/>
      <c r="E43" s="30">
        <f>E41+E30</f>
        <v>1316622849</v>
      </c>
      <c r="F43" s="31">
        <f>F41+F30</f>
        <v>109718570.75</v>
      </c>
      <c r="G43" s="54" t="s">
        <v>70</v>
      </c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6"/>
      <c r="T43" s="30">
        <f>T41+T30</f>
        <v>304514627.75999999</v>
      </c>
    </row>
    <row r="44" spans="1:21" ht="15.75" x14ac:dyDescent="0.2">
      <c r="A44" s="59" t="s">
        <v>76</v>
      </c>
      <c r="B44" s="59"/>
      <c r="C44" s="59"/>
      <c r="D44" s="59"/>
      <c r="E44" s="59"/>
      <c r="F44" s="59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</row>
    <row r="45" spans="1:21" ht="20.100000000000001" customHeight="1" x14ac:dyDescent="0.2">
      <c r="A45" s="34"/>
      <c r="B45" s="34"/>
      <c r="C45" s="34"/>
      <c r="D45" s="34"/>
      <c r="E45" s="34"/>
      <c r="F45" s="34"/>
      <c r="G45" s="34"/>
      <c r="H45" s="36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8"/>
    </row>
    <row r="46" spans="1:21" ht="20.100000000000001" customHeight="1" x14ac:dyDescent="0.2">
      <c r="A46" s="39" t="s">
        <v>47</v>
      </c>
      <c r="B46" s="34"/>
      <c r="C46" s="34"/>
      <c r="D46" s="34"/>
      <c r="E46" s="34"/>
      <c r="F46" s="40"/>
      <c r="G46" s="34"/>
      <c r="I46" s="35"/>
      <c r="J46" s="35"/>
      <c r="K46" s="35"/>
      <c r="L46" s="35"/>
      <c r="M46" s="35"/>
      <c r="N46" s="35"/>
      <c r="O46" s="35"/>
      <c r="P46" s="35"/>
      <c r="Q46" s="35"/>
      <c r="R46" s="37"/>
      <c r="S46" s="35"/>
      <c r="T46" s="38"/>
    </row>
    <row r="47" spans="1:21" ht="20.100000000000001" customHeight="1" x14ac:dyDescent="0.2">
      <c r="A47" s="58" t="s">
        <v>77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</row>
    <row r="48" spans="1:21" x14ac:dyDescent="0.2">
      <c r="A48" s="58" t="s">
        <v>78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</row>
    <row r="49" spans="1:20" ht="20.100000000000001" customHeight="1" x14ac:dyDescent="0.2">
      <c r="A49" s="57" t="s">
        <v>79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</row>
    <row r="50" spans="1:20" ht="20.100000000000001" customHeight="1" x14ac:dyDescent="0.2">
      <c r="A50" s="57" t="s">
        <v>80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</row>
    <row r="51" spans="1:20" ht="20.100000000000001" customHeight="1" x14ac:dyDescent="0.2">
      <c r="E51" s="25"/>
      <c r="F51" s="25"/>
      <c r="G51" s="25"/>
    </row>
    <row r="52" spans="1:20" s="42" customFormat="1" ht="20.100000000000001" customHeight="1" x14ac:dyDescent="0.2">
      <c r="A52" s="47" t="s">
        <v>81</v>
      </c>
      <c r="B52" s="47"/>
    </row>
    <row r="53" spans="1:20" s="42" customFormat="1" ht="20.100000000000001" customHeight="1" x14ac:dyDescent="0.2">
      <c r="A53" s="41" t="s">
        <v>82</v>
      </c>
      <c r="B53" s="41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</row>
    <row r="54" spans="1:20" s="42" customFormat="1" ht="20.100000000000001" customHeight="1" x14ac:dyDescent="0.2">
      <c r="A54" s="47" t="s">
        <v>83</v>
      </c>
      <c r="B54" s="47"/>
    </row>
    <row r="55" spans="1:20" ht="20.100000000000001" customHeight="1" x14ac:dyDescent="0.2">
      <c r="T55" s="42"/>
    </row>
    <row r="56" spans="1:20" ht="20.100000000000001" customHeight="1" x14ac:dyDescent="0.2">
      <c r="T56" s="42"/>
    </row>
    <row r="57" spans="1:20" ht="20.100000000000001" customHeight="1" x14ac:dyDescent="0.2">
      <c r="N57" s="44"/>
      <c r="O57" s="44"/>
      <c r="T57" s="42"/>
    </row>
    <row r="58" spans="1:20" ht="20.100000000000001" customHeight="1" x14ac:dyDescent="0.2">
      <c r="N58" s="44"/>
      <c r="O58" s="44"/>
      <c r="T58" s="42"/>
    </row>
    <row r="59" spans="1:20" x14ac:dyDescent="0.2">
      <c r="N59" s="44"/>
      <c r="O59" s="44"/>
      <c r="T59" s="42"/>
    </row>
    <row r="60" spans="1:20" x14ac:dyDescent="0.2">
      <c r="N60" s="44"/>
      <c r="O60" s="44"/>
    </row>
    <row r="61" spans="1:20" x14ac:dyDescent="0.2">
      <c r="N61" s="44"/>
      <c r="O61" s="44"/>
    </row>
    <row r="62" spans="1:20" ht="15.75" x14ac:dyDescent="0.2">
      <c r="N62" s="44"/>
      <c r="O62" s="45"/>
    </row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</sheetData>
  <mergeCells count="46">
    <mergeCell ref="A30:D30"/>
    <mergeCell ref="G30:S30"/>
    <mergeCell ref="A47:T47"/>
    <mergeCell ref="A32:E32"/>
    <mergeCell ref="G32:T32"/>
    <mergeCell ref="A33:D33"/>
    <mergeCell ref="E33:F33"/>
    <mergeCell ref="G33:T33"/>
    <mergeCell ref="A35:A39"/>
    <mergeCell ref="C37:C38"/>
    <mergeCell ref="B35:B38"/>
    <mergeCell ref="A43:D43"/>
    <mergeCell ref="G43:S43"/>
    <mergeCell ref="A17:E17"/>
    <mergeCell ref="G17:T17"/>
    <mergeCell ref="A18:D18"/>
    <mergeCell ref="G18:T18"/>
    <mergeCell ref="A20:A28"/>
    <mergeCell ref="B20:B24"/>
    <mergeCell ref="G20:G21"/>
    <mergeCell ref="G22:G27"/>
    <mergeCell ref="B28:D28"/>
    <mergeCell ref="E18:F18"/>
    <mergeCell ref="A11:D11"/>
    <mergeCell ref="G11:T11"/>
    <mergeCell ref="G13:G14"/>
    <mergeCell ref="B15:D15"/>
    <mergeCell ref="E11:F11"/>
    <mergeCell ref="B13:B14"/>
    <mergeCell ref="A13:A15"/>
    <mergeCell ref="A2:T2"/>
    <mergeCell ref="A54:B54"/>
    <mergeCell ref="G35:G38"/>
    <mergeCell ref="B39:D39"/>
    <mergeCell ref="A41:D41"/>
    <mergeCell ref="G41:S41"/>
    <mergeCell ref="A50:T50"/>
    <mergeCell ref="A48:T48"/>
    <mergeCell ref="A49:T49"/>
    <mergeCell ref="A52:B52"/>
    <mergeCell ref="A44:F44"/>
    <mergeCell ref="A3:T3"/>
    <mergeCell ref="A4:T4"/>
    <mergeCell ref="A10:E10"/>
    <mergeCell ref="G10:T10"/>
    <mergeCell ref="S9:T9"/>
  </mergeCells>
  <hyperlinks>
    <hyperlink ref="A52" r:id="rId1" display="Fundamento legal: Lei nº 23.751, de 30/12/2020" xr:uid="{00000000-0004-0000-0000-000000000000}"/>
    <hyperlink ref="A52:B52" r:id="rId2" display="LOA: Lei Estadual n° 25.698, de 14/01/2026" xr:uid="{00000000-0004-0000-0000-000001000000}"/>
    <hyperlink ref="A53" r:id="rId3" display="Fundamento legal: Lei nº 23.751, de 30/12/2020" xr:uid="{00000000-0004-0000-0000-000002000000}"/>
    <hyperlink ref="A53:B53" r:id="rId4" display="Fundamento legal: Lei Complementar nº 101/2000, art. 48-A, II; Lei nº 4.320/64 arts. 2°, 3°, 35, I, e 57; Lei nº 12.527/2011 art. 8°, §1°, II" xr:uid="{00000000-0004-0000-0000-000003000000}"/>
    <hyperlink ref="A54" r:id="rId5" display="Fundamento legal: Lei nº 23.751, de 30/12/2020" xr:uid="{00000000-0004-0000-0000-000004000000}"/>
    <hyperlink ref="A54:B54" r:id="rId6" display="LOA: Lei nº 25.124, de 30/12/2024" xr:uid="{00000000-0004-0000-0000-000005000000}"/>
  </hyperlinks>
  <pageMargins left="0.25" right="0.25" top="0.26250000000000001" bottom="0.75" header="0.3" footer="0.3"/>
  <pageSetup paperSize="9" scale="28" fitToHeight="0" orientation="landscape" r:id="rId7"/>
  <headerFooter>
    <oddHeader xml:space="preserve">&amp;C&amp;"Arial,Negrito"&amp;20
</oddHeader>
    <oddFooter>Página &amp;P</oddFooter>
  </headerFooter>
  <ignoredErrors>
    <ignoredError sqref="T14" emptyCellReference="1"/>
  </ignoredErrors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0982ca-2f34-4782-ae56-e7017963951c" xsi:nil="true"/>
    <lcf76f155ced4ddcb4097134ff3c332f xmlns="6cdcdf08-9007-4546-b332-2dd8ed0a8e0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F1953FD38C4D49837C142CCC7A0BCF" ma:contentTypeVersion="16" ma:contentTypeDescription="Crie um novo documento." ma:contentTypeScope="" ma:versionID="a9131aa025d713aae27ddfa1138a10ee">
  <xsd:schema xmlns:xsd="http://www.w3.org/2001/XMLSchema" xmlns:xs="http://www.w3.org/2001/XMLSchema" xmlns:p="http://schemas.microsoft.com/office/2006/metadata/properties" xmlns:ns2="6cdcdf08-9007-4546-b332-2dd8ed0a8e00" xmlns:ns3="eb0982ca-2f34-4782-ae56-e7017963951c" targetNamespace="http://schemas.microsoft.com/office/2006/metadata/properties" ma:root="true" ma:fieldsID="9e12a938ee2fe993684f02c34af9563b" ns2:_="" ns3:_="">
    <xsd:import namespace="6cdcdf08-9007-4546-b332-2dd8ed0a8e00"/>
    <xsd:import namespace="eb0982ca-2f34-4782-ae56-e701796395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cdf08-9007-4546-b332-2dd8ed0a8e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0bc5ec6d-4359-4faf-b0b6-2f256882c4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982ca-2f34-4782-ae56-e7017963951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48c930-f2d6-4a0e-8d38-f711c89dbfe1}" ma:internalName="TaxCatchAll" ma:showField="CatchAllData" ma:web="eb0982ca-2f34-4782-ae56-e701796395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FE277A-D2FD-4F0F-B94F-AFC54BDECB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294F72-22D3-49B1-ADAA-942F8AA05794}">
  <ds:schemaRefs>
    <ds:schemaRef ds:uri="6cdcdf08-9007-4546-b332-2dd8ed0a8e00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www.w3.org/XML/1998/namespace"/>
    <ds:schemaRef ds:uri="eb0982ca-2f34-4782-ae56-e7017963951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7DEAAF5-CF25-4EF7-8D5E-A3546E5727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dcdf08-9007-4546-b332-2dd8ed0a8e00"/>
    <ds:schemaRef ds:uri="eb0982ca-2f34-4782-ae56-e701796395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Fernanda Karolina Pereira De Azevedo</cp:lastModifiedBy>
  <cp:lastPrinted>2026-04-10T13:55:30Z</cp:lastPrinted>
  <dcterms:created xsi:type="dcterms:W3CDTF">2024-07-16T15:11:57Z</dcterms:created>
  <dcterms:modified xsi:type="dcterms:W3CDTF">2026-04-10T18:44:11Z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0x0101005EF1953FD38C4D49837C142CCC7A0BCF</vt:lpwstr>
  </property>
  <property fmtid="{D5CDD505-2E9C-101B-9397-08002B2CF9AE}" pid="3" name="MediaServiceImageTags">
    <vt:lpwstr/>
  </property>
</Properties>
</file>