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fensoriasti.sharepoint.com/sites/DPMG-FileServer/spgf/financeiro/01-arquivos-total/08-RECEITAS DPMG/1-Receitas - Duodécimo/4-Transp_Public/Pub_25/"/>
    </mc:Choice>
  </mc:AlternateContent>
  <xr:revisionPtr revIDLastSave="17" documentId="11_E431537231C6A628A6B7FA1B0202E61594A64E28" xr6:coauthVersionLast="47" xr6:coauthVersionMax="47" xr10:uidLastSave="{E5AAFD1C-9A01-4573-AAD4-2159712A3FAD}"/>
  <bookViews>
    <workbookView xWindow="28680" yWindow="-120" windowWidth="29040" windowHeight="15720" xr2:uid="{00000000-000D-0000-FFFF-FFFF00000000}"/>
  </bookViews>
  <sheets>
    <sheet name="Receitas_2025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7" i="6" l="1"/>
  <c r="S37" i="6"/>
  <c r="R37" i="6"/>
  <c r="T22" i="6"/>
  <c r="Q37" i="6" l="1"/>
  <c r="P37" i="6" l="1"/>
  <c r="O37" i="6" l="1"/>
  <c r="O41" i="6" s="1"/>
  <c r="T38" i="6"/>
  <c r="T39" i="6"/>
  <c r="T40" i="6"/>
  <c r="T37" i="6"/>
  <c r="I41" i="6"/>
  <c r="J41" i="6"/>
  <c r="K41" i="6"/>
  <c r="L41" i="6"/>
  <c r="M41" i="6"/>
  <c r="N41" i="6"/>
  <c r="P41" i="6"/>
  <c r="Q41" i="6"/>
  <c r="R41" i="6"/>
  <c r="S41" i="6"/>
  <c r="H41" i="6"/>
  <c r="E41" i="6"/>
  <c r="E43" i="6" s="1"/>
  <c r="F40" i="6"/>
  <c r="F39" i="6"/>
  <c r="F38" i="6"/>
  <c r="T41" i="6" l="1"/>
  <c r="F37" i="6"/>
  <c r="F41" i="6" l="1"/>
  <c r="F43" i="6" s="1"/>
  <c r="T43" i="6"/>
  <c r="T16" i="6"/>
  <c r="T15" i="6" l="1"/>
  <c r="F23" i="6" l="1"/>
  <c r="F24" i="6"/>
  <c r="F25" i="6"/>
  <c r="F26" i="6"/>
  <c r="F27" i="6"/>
  <c r="F28" i="6"/>
  <c r="F29" i="6"/>
  <c r="F22" i="6"/>
  <c r="F15" i="6"/>
  <c r="F16" i="6"/>
  <c r="F14" i="6"/>
  <c r="E17" i="6"/>
  <c r="F30" i="6" l="1"/>
  <c r="F17" i="6"/>
  <c r="S30" i="6"/>
  <c r="R30" i="6"/>
  <c r="Q30" i="6"/>
  <c r="P30" i="6"/>
  <c r="O30" i="6"/>
  <c r="N30" i="6"/>
  <c r="M30" i="6"/>
  <c r="L30" i="6"/>
  <c r="K30" i="6"/>
  <c r="J30" i="6"/>
  <c r="I30" i="6"/>
  <c r="H30" i="6"/>
  <c r="E30" i="6"/>
  <c r="E32" i="6" s="1"/>
  <c r="T28" i="6"/>
  <c r="T27" i="6"/>
  <c r="T26" i="6"/>
  <c r="T25" i="6"/>
  <c r="T24" i="6"/>
  <c r="T23" i="6"/>
  <c r="S17" i="6"/>
  <c r="R17" i="6"/>
  <c r="P17" i="6"/>
  <c r="O17" i="6"/>
  <c r="N17" i="6"/>
  <c r="M17" i="6"/>
  <c r="L17" i="6"/>
  <c r="K17" i="6"/>
  <c r="J17" i="6"/>
  <c r="I17" i="6"/>
  <c r="H17" i="6"/>
  <c r="T14" i="6"/>
  <c r="F32" i="6" l="1"/>
  <c r="T17" i="6"/>
  <c r="T30" i="6"/>
  <c r="T32" i="6" l="1"/>
</calcChain>
</file>

<file path=xl/sharedStrings.xml><?xml version="1.0" encoding="utf-8"?>
<sst xmlns="http://schemas.openxmlformats.org/spreadsheetml/2006/main" count="141" uniqueCount="86">
  <si>
    <t>Unidade Orçamentária - Sigla</t>
  </si>
  <si>
    <t>Fonte Recurso - Código</t>
  </si>
  <si>
    <t>DEF PUB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</si>
  <si>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</si>
  <si>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</si>
  <si>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</si>
  <si>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</si>
  <si>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</si>
  <si>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</si>
  <si>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</si>
  <si>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</si>
  <si>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</si>
  <si>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</si>
  <si>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</si>
  <si>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</si>
  <si>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Totais</t>
  </si>
  <si>
    <t>DEFENSORIA PÚBLICA DO ESTADO DE MINAS GERAIS</t>
  </si>
  <si>
    <t>TRANSPARÊNCIA</t>
  </si>
  <si>
    <t xml:space="preserve">RESPONSABILIDADE TÉCNICA:   </t>
  </si>
  <si>
    <t>Itamar Lellis Magalhães – CRCMG 074.705</t>
  </si>
  <si>
    <t>Marcelo Montai de Souza – CRCMG 118.568</t>
  </si>
  <si>
    <t>Diretoria de Finanças, Pagamento e Contabilidade - DFPC</t>
  </si>
  <si>
    <t>RECEITA</t>
  </si>
  <si>
    <t>OBJETO</t>
  </si>
  <si>
    <t>Especificações</t>
  </si>
  <si>
    <t>60.1</t>
  </si>
  <si>
    <r>
      <rPr>
        <b/>
        <sz val="11"/>
        <color rgb="FF000000"/>
        <rFont val="Calibri"/>
        <family val="2"/>
      </rPr>
      <t xml:space="preserve">ANO BASE: </t>
    </r>
    <r>
      <rPr>
        <sz val="11"/>
        <color rgb="FF000000"/>
        <rFont val="Calibri"/>
        <family val="2"/>
      </rPr>
      <t>2025</t>
    </r>
  </si>
  <si>
    <t>EXECUÇÃO ORÇAMENTÁRIA E FINANCEIRA - RECEITAS</t>
  </si>
  <si>
    <t>Classificação</t>
  </si>
  <si>
    <t>Prevista Anual</t>
  </si>
  <si>
    <t>RECEITA PRÓPRIA</t>
  </si>
  <si>
    <t>ALIENACÃO BENS</t>
  </si>
  <si>
    <t>47.1</t>
  </si>
  <si>
    <t>OUTRAS RECEITAS CORRENTES</t>
  </si>
  <si>
    <t>REPASSE DO TESOURO ESTADUAL REALIZADO - DUODÉCIMO (1)</t>
  </si>
  <si>
    <t xml:space="preserve">RECEITA DE PESSOAL </t>
  </si>
  <si>
    <t xml:space="preserve"> FUNDO FINANCEIRO DE PREVIDÊNCIA (FFP) - PATRONAL</t>
  </si>
  <si>
    <t>42.5</t>
  </si>
  <si>
    <t>4.5.1.1.2.01.04</t>
  </si>
  <si>
    <t xml:space="preserve"> FUNDO FINANCEIRO DE PREVIDÊNCIA (FFP) - SERVIDOR</t>
  </si>
  <si>
    <t>43.5</t>
  </si>
  <si>
    <t>TESOURO ESTADUAL - COMPLEMENTO</t>
  </si>
  <si>
    <t>10.5</t>
  </si>
  <si>
    <t>4.5.1.1.2.01.01</t>
  </si>
  <si>
    <t>TESOURO ESTADUAL - FOLHA</t>
  </si>
  <si>
    <t>10.1</t>
  </si>
  <si>
    <t>TESOURO ESTADUAL - AUXÍLIOS</t>
  </si>
  <si>
    <t>10.7</t>
  </si>
  <si>
    <t>RECEITA CORRENTE</t>
  </si>
  <si>
    <t xml:space="preserve">TESOURO ESTADUAL - CUSTEIO </t>
  </si>
  <si>
    <t>TESOURO ESTADUAL - CAPITAL</t>
  </si>
  <si>
    <t>RECEITA PRECATÓRIOS</t>
  </si>
  <si>
    <t>10.9</t>
  </si>
  <si>
    <t>TOTAL RECEITA PREVISTA FONTE 10 / 42 / 43</t>
  </si>
  <si>
    <t>TOTAL RECEITA ARRECADADA E REALIZADA</t>
  </si>
  <si>
    <t>Nota:</t>
  </si>
  <si>
    <r>
      <t xml:space="preserve">(1) As Receitas provenientes do repasse de </t>
    </r>
    <r>
      <rPr>
        <b/>
        <sz val="11"/>
        <color rgb="FF000000"/>
        <rFont val="Calibri"/>
        <family val="2"/>
      </rPr>
      <t>duodécimos</t>
    </r>
    <r>
      <rPr>
        <sz val="11"/>
        <color rgb="FF000000"/>
        <rFont val="Calibri"/>
        <family val="2"/>
      </rPr>
      <t xml:space="preserve"> são recebidas, em regra, até o dia 25 de cada mês, sendo atualizadas no mês subsequente, após a conferência.</t>
    </r>
  </si>
  <si>
    <r>
      <rPr>
        <b/>
        <u/>
        <sz val="10"/>
        <rFont val="Arial"/>
        <family val="2"/>
      </rPr>
      <t xml:space="preserve">Fundamento legal: </t>
    </r>
    <r>
      <rPr>
        <u/>
        <sz val="10"/>
        <rFont val="Arial"/>
        <family val="2"/>
      </rPr>
      <t>Lei Complementar nº 101/2000, art. 48-A, II; Lei nº 4.320/64 arts. 2°, 3°, 35, I, e 57; Lei nº 12.527/2011 art. 8°, §1°, II</t>
    </r>
  </si>
  <si>
    <r>
      <rPr>
        <b/>
        <u/>
        <sz val="10"/>
        <rFont val="Arial"/>
        <family val="2"/>
      </rPr>
      <t>LOA:</t>
    </r>
    <r>
      <rPr>
        <u/>
        <sz val="10"/>
        <rFont val="Arial"/>
        <family val="2"/>
      </rPr>
      <t xml:space="preserve"> Lei nº 25.124, de 30/12/2024</t>
    </r>
  </si>
  <si>
    <t>TOTAL - LOA: Lei nº 25.124, de 30/12/2024 - QDD</t>
  </si>
  <si>
    <r>
      <t xml:space="preserve">(2) Os repasses das </t>
    </r>
    <r>
      <rPr>
        <b/>
        <sz val="11"/>
        <color rgb="FF000000"/>
        <rFont val="Calibri"/>
        <family val="2"/>
      </rPr>
      <t>Receitas de Pessoal</t>
    </r>
    <r>
      <rPr>
        <sz val="11"/>
        <color rgb="FF000000"/>
        <rFont val="Calibri"/>
        <family val="2"/>
      </rPr>
      <t xml:space="preserve"> são efetuados mensalmente com base nas despesas apropriadas no SIAFI-MG, incluindo ajustes relacionados a restituições, anulações e correções. Além disso, a Secretaria da Fazenda do Estado (SEFAZ) realiza ajustes nos repasses financeiros. As </t>
    </r>
    <r>
      <rPr>
        <b/>
        <sz val="11"/>
        <color rgb="FF000000"/>
        <rFont val="Calibri"/>
        <family val="2"/>
      </rPr>
      <t>Receitas de Custeio e Capital</t>
    </r>
    <r>
      <rPr>
        <sz val="11"/>
        <color rgb="FF000000"/>
        <rFont val="Calibri"/>
        <family val="2"/>
      </rPr>
      <t xml:space="preserve"> são realizadas mensalmente de forma duodecimal.</t>
    </r>
  </si>
  <si>
    <t>DPMG - RECEITA PREVISTA - PESSOAL, CAPITAL E CORRENTE - QUADRO DE DETALHAMENTO DA DESPESA - FISCAL (QDD)</t>
  </si>
  <si>
    <t>DPMG - RECEITA PREVISTA - RECEITAS CORRENTES E RECEITAS DE CAPITAL - QUADRO DE DETALHAMENTO DA DESPESA - FISCAL (QDD)</t>
  </si>
  <si>
    <r>
      <t>(3) As</t>
    </r>
    <r>
      <rPr>
        <b/>
        <sz val="11"/>
        <color rgb="FF000000"/>
        <rFont val="Calibri"/>
        <family val="2"/>
      </rPr>
      <t xml:space="preserve"> Receitas Patrimoniais,  Outras Receitas Correntes e Alienação de Bens</t>
    </r>
    <r>
      <rPr>
        <sz val="11"/>
        <color rgb="FF000000"/>
        <rFont val="Calibri"/>
        <family val="2"/>
      </rPr>
      <t xml:space="preserve"> decorrem, principalmente, de rendimentos de aplicações financeiras, outras fontes de arrecadação e leilões. Para mais informações detalhadas, consulte o </t>
    </r>
    <r>
      <rPr>
        <b/>
        <sz val="11"/>
        <color rgb="FF000000"/>
        <rFont val="Calibri"/>
        <family val="2"/>
      </rPr>
      <t>link</t>
    </r>
    <r>
      <rPr>
        <sz val="11"/>
        <color rgb="FF000000"/>
        <rFont val="Calibri"/>
        <family val="2"/>
      </rPr>
      <t xml:space="preserve"> das Receitas Estaduais do Estado de Minas Gerais</t>
    </r>
  </si>
  <si>
    <t>TOTAL RECEITA PREVISTA FONTE 60 / 47</t>
  </si>
  <si>
    <t>RECEITA DE CAPITAL</t>
  </si>
  <si>
    <t>RECEITA PATRIMONIAL</t>
  </si>
  <si>
    <t>TESOURO ESTADUAL - SENTENÇAS JUDICIÁRIAS</t>
  </si>
  <si>
    <t>Conta Contábil</t>
  </si>
  <si>
    <t>6.2.1.2.1</t>
  </si>
  <si>
    <t>DPMG - RECEITA PREVISTA - PATRIMONIAL, OUTRAS RECEITAS CORRENTES E ALIENAÇÃO DE BENS (3)</t>
  </si>
  <si>
    <t>Prevista Mensal</t>
  </si>
  <si>
    <t>RECEITA REALIZADA MENSAL (2)</t>
  </si>
  <si>
    <t>TOTAL RECEITA PREVISTA FONTE 59 / 60</t>
  </si>
  <si>
    <t>59.1</t>
  </si>
  <si>
    <t>Prevista Atualizada</t>
  </si>
  <si>
    <t>DPMG - RECEITA PREVISTA - PATRIMONIAL, OUTRAS RECEITAS CORRENTES E ALIENAÇÃO DE BENS (4)</t>
  </si>
  <si>
    <t>FEGAJ</t>
  </si>
  <si>
    <t>IMPOSTOS, TAXAS E CONTRIBUICOES DE MELHORIA</t>
  </si>
  <si>
    <t>FEGAJ - RECEITA PREVISTA - RECEITAS CORRENTES - VALORES ARRECADADOS</t>
  </si>
  <si>
    <t>TOTAL - Lei Estadual n° 25.126, de 30/12/2024 - FEGAJ</t>
  </si>
  <si>
    <r>
      <rPr>
        <b/>
        <u/>
        <sz val="10"/>
        <rFont val="Arial"/>
        <family val="2"/>
      </rPr>
      <t>FEGAJ:</t>
    </r>
    <r>
      <rPr>
        <u/>
        <sz val="10"/>
        <rFont val="Arial"/>
        <family val="2"/>
      </rPr>
      <t xml:space="preserve"> Lei nº 25.126, de 30/12/2024</t>
    </r>
  </si>
  <si>
    <r>
      <t>(4) As</t>
    </r>
    <r>
      <rPr>
        <b/>
        <sz val="11"/>
        <color rgb="FF000000"/>
        <rFont val="Calibri"/>
        <family val="2"/>
      </rPr>
      <t xml:space="preserve"> Receitas Patrimoniais, Outras Receitas Correntes e Impostos, Taxas e Contribuição de Melhoria </t>
    </r>
    <r>
      <rPr>
        <sz val="11"/>
        <color rgb="FF000000"/>
        <rFont val="Calibri"/>
        <family val="2"/>
      </rPr>
      <t xml:space="preserve">decorrem, principalmente, dos valores arrecadados de emolumentos, honorários e rendimentos de aplicações financeiras do Fundo Especial de Garantia de Acesso a Justiça (FEGAJ) da DPMG. Para mais informações detalhadas, consulte o </t>
    </r>
    <r>
      <rPr>
        <b/>
        <sz val="11"/>
        <color rgb="FF000000"/>
        <rFont val="Calibri"/>
        <family val="2"/>
      </rPr>
      <t>link</t>
    </r>
    <r>
      <rPr>
        <sz val="11"/>
        <color rgb="FF000000"/>
        <rFont val="Calibri"/>
        <family val="2"/>
      </rPr>
      <t xml:space="preserve"> das Receitas Estaduais do Estado de Minas Gerais</t>
    </r>
  </si>
  <si>
    <t>VALORES ARRECADADOS MENSAIS - PODEM SER ACOMPANHADOS POR MEIO DO LINK DAS RECEITAS ESTADUAIS DO ESTADO MG - Período: 06/01/2025 a 09/01/2026 (Considerando o Período de Ajuste do SIAFI-MG)</t>
  </si>
  <si>
    <r>
      <rPr>
        <b/>
        <sz val="11"/>
        <color rgb="FF000000"/>
        <rFont val="Calibri"/>
        <family val="2"/>
      </rPr>
      <t xml:space="preserve">Fonte: </t>
    </r>
    <r>
      <rPr>
        <sz val="11"/>
        <color rgb="FF000000"/>
        <rFont val="Calibri"/>
        <family val="2"/>
      </rPr>
      <t>Relatórios do Armazém de Informações do Sistema Integrado de Administração Financeira – SIAFI/MG, Unidade Responsável SPGF/DFPC, emissão em 09/01/2026.</t>
    </r>
  </si>
  <si>
    <t>VALORES ARRECADADOS MENSAIS - PODEM SER ACOMPANHADOS POR MEIO DO LINK DAS RECEITAS ESTADUAIS DO ESTADO MG - Período: 01/04/2025 a 09/01/2026 (Considerando o período de inicio das arrecadaçõs no SIAFI-MG)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</si>
</sst>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2" x14ac:knownFonts="1">
    <font>
      <sz val="10"/>
      <color rgb="FF000000"/>
      <name val="Arial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9"/>
      <color rgb="FF000000"/>
      <name val="Arial"/>
      <family val="2"/>
    </font>
    <font>
      <u/>
      <sz val="10"/>
      <color theme="10"/>
      <name val="Arial"/>
      <family val="2"/>
    </font>
    <font>
      <b/>
      <u/>
      <sz val="10"/>
      <name val="Arial"/>
      <family val="2"/>
    </font>
    <font>
      <sz val="10"/>
      <color rgb="FF000000"/>
      <name val="Arial"/>
      <family val="2"/>
    </font>
    <font>
      <u/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5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92">
    <xf numFmtId="0" fontId="0" fillId="0" borderId="0" xfId="0"/>
    <xf numFmtId="1" fontId="1" fillId="3" borderId="1" xfId="0" applyNumberFormat="1" applyFont="1" applyFill="1" applyBorder="1" applyAlignment="1">
      <alignment horizontal="center" vertical="center" wrapText="1"/>
    </xf>
    <xf numFmtId="1" fontId="1" fillId="3" borderId="3" xfId="0" applyNumberFormat="1" applyFont="1" applyFill="1" applyBorder="1" applyAlignment="1">
      <alignment horizontal="center" vertical="center" wrapText="1"/>
    </xf>
    <xf numFmtId="44" fontId="3" fillId="4" borderId="3" xfId="0" applyNumberFormat="1" applyFont="1" applyFill="1" applyBorder="1" applyAlignment="1">
      <alignment horizontal="center" vertical="center"/>
    </xf>
    <xf numFmtId="0" fontId="0" fillId="4" borderId="0" xfId="0" applyFill="1"/>
    <xf numFmtId="0" fontId="4" fillId="4" borderId="0" xfId="0" applyFont="1" applyFill="1"/>
    <xf numFmtId="44" fontId="3" fillId="5" borderId="5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/>
    </xf>
    <xf numFmtId="44" fontId="0" fillId="0" borderId="1" xfId="0" applyNumberFormat="1" applyBorder="1" applyAlignment="1">
      <alignment horizontal="center" vertical="center"/>
    </xf>
    <xf numFmtId="44" fontId="3" fillId="7" borderId="4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4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4" fontId="1" fillId="3" borderId="1" xfId="2" applyFont="1" applyFill="1" applyBorder="1" applyAlignment="1">
      <alignment horizontal="center" vertical="center" wrapText="1"/>
    </xf>
    <xf numFmtId="44" fontId="1" fillId="3" borderId="3" xfId="2" applyFont="1" applyFill="1" applyBorder="1" applyAlignment="1">
      <alignment horizontal="center" vertical="center" wrapText="1"/>
    </xf>
    <xf numFmtId="44" fontId="0" fillId="4" borderId="1" xfId="2" applyFont="1" applyFill="1" applyBorder="1" applyAlignment="1">
      <alignment horizontal="center" vertical="center"/>
    </xf>
    <xf numFmtId="44" fontId="3" fillId="4" borderId="3" xfId="2" applyFont="1" applyFill="1" applyBorder="1" applyAlignment="1">
      <alignment horizontal="center" vertical="center"/>
    </xf>
    <xf numFmtId="44" fontId="0" fillId="4" borderId="0" xfId="0" applyNumberFormat="1" applyFill="1"/>
    <xf numFmtId="44" fontId="0" fillId="0" borderId="1" xfId="2" applyFont="1" applyBorder="1" applyAlignment="1">
      <alignment horizontal="center" vertical="center"/>
    </xf>
    <xf numFmtId="44" fontId="3" fillId="7" borderId="4" xfId="2" applyFont="1" applyFill="1" applyBorder="1" applyAlignment="1">
      <alignment horizontal="center" vertical="center"/>
    </xf>
    <xf numFmtId="44" fontId="3" fillId="5" borderId="5" xfId="2" applyFont="1" applyFill="1" applyBorder="1" applyAlignment="1">
      <alignment horizontal="center" vertical="center"/>
    </xf>
    <xf numFmtId="44" fontId="3" fillId="5" borderId="18" xfId="2" applyFont="1" applyFill="1" applyBorder="1" applyAlignment="1">
      <alignment horizontal="center" vertical="center"/>
    </xf>
    <xf numFmtId="44" fontId="0" fillId="4" borderId="0" xfId="2" applyFont="1" applyFill="1"/>
    <xf numFmtId="44" fontId="4" fillId="4" borderId="0" xfId="2" applyFont="1" applyFill="1" applyAlignment="1">
      <alignment horizontal="left"/>
    </xf>
    <xf numFmtId="44" fontId="4" fillId="4" borderId="0" xfId="0" applyNumberFormat="1" applyFont="1" applyFill="1" applyAlignment="1">
      <alignment horizontal="left"/>
    </xf>
    <xf numFmtId="0" fontId="5" fillId="4" borderId="0" xfId="0" applyFont="1" applyFill="1" applyAlignment="1">
      <alignment horizontal="left" vertical="center"/>
    </xf>
    <xf numFmtId="0" fontId="2" fillId="4" borderId="0" xfId="0" applyFont="1" applyFill="1"/>
    <xf numFmtId="44" fontId="0" fillId="4" borderId="0" xfId="2" applyFont="1" applyFill="1" applyAlignment="1">
      <alignment horizontal="center" vertical="center"/>
    </xf>
    <xf numFmtId="0" fontId="10" fillId="4" borderId="0" xfId="1" applyFont="1" applyFill="1" applyAlignment="1">
      <alignment horizontal="left" vertical="center"/>
    </xf>
    <xf numFmtId="44" fontId="3" fillId="4" borderId="0" xfId="2" applyFont="1" applyFill="1" applyAlignment="1">
      <alignment horizontal="center" vertical="center"/>
    </xf>
    <xf numFmtId="0" fontId="11" fillId="4" borderId="0" xfId="0" applyFont="1" applyFill="1"/>
    <xf numFmtId="0" fontId="11" fillId="4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4" fontId="3" fillId="5" borderId="17" xfId="2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44" fontId="3" fillId="7" borderId="5" xfId="0" applyNumberFormat="1" applyFont="1" applyFill="1" applyBorder="1" applyAlignment="1">
      <alignment horizontal="center" vertical="center"/>
    </xf>
    <xf numFmtId="0" fontId="1" fillId="6" borderId="21" xfId="0" applyFont="1" applyFill="1" applyBorder="1" applyAlignment="1">
      <alignment horizontal="center" vertical="center"/>
    </xf>
    <xf numFmtId="44" fontId="3" fillId="7" borderId="22" xfId="0" applyNumberFormat="1" applyFont="1" applyFill="1" applyBorder="1" applyAlignment="1">
      <alignment horizontal="center" vertical="center"/>
    </xf>
    <xf numFmtId="44" fontId="2" fillId="4" borderId="1" xfId="0" applyNumberFormat="1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44" fontId="2" fillId="4" borderId="3" xfId="0" applyNumberFormat="1" applyFont="1" applyFill="1" applyBorder="1" applyAlignment="1">
      <alignment horizontal="center" vertical="center"/>
    </xf>
    <xf numFmtId="44" fontId="4" fillId="4" borderId="0" xfId="0" applyNumberFormat="1" applyFont="1" applyFill="1" applyAlignment="1">
      <alignment horizontal="left" vertical="center"/>
    </xf>
    <xf numFmtId="0" fontId="3" fillId="4" borderId="0" xfId="0" applyFont="1" applyFill="1" applyAlignment="1">
      <alignment horizontal="center" vertical="center" wrapText="1"/>
    </xf>
    <xf numFmtId="44" fontId="3" fillId="4" borderId="0" xfId="2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7" borderId="16" xfId="0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 wrapText="1"/>
    </xf>
    <xf numFmtId="44" fontId="3" fillId="7" borderId="16" xfId="2" applyFont="1" applyFill="1" applyBorder="1" applyAlignment="1">
      <alignment horizontal="center" vertical="center"/>
    </xf>
    <xf numFmtId="44" fontId="3" fillId="7" borderId="17" xfId="2" applyFont="1" applyFill="1" applyBorder="1" applyAlignment="1">
      <alignment horizontal="center" vertical="center"/>
    </xf>
    <xf numFmtId="44" fontId="3" fillId="7" borderId="19" xfId="2" applyFont="1" applyFill="1" applyBorder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44" fontId="3" fillId="2" borderId="23" xfId="2" applyFont="1" applyFill="1" applyBorder="1" applyAlignment="1">
      <alignment horizontal="center" vertical="center"/>
    </xf>
    <xf numFmtId="44" fontId="3" fillId="2" borderId="10" xfId="2" applyFont="1" applyFill="1" applyBorder="1" applyAlignment="1">
      <alignment horizontal="center" vertical="center"/>
    </xf>
    <xf numFmtId="44" fontId="3" fillId="2" borderId="12" xfId="2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44" fontId="3" fillId="2" borderId="21" xfId="2" applyFont="1" applyFill="1" applyBorder="1" applyAlignment="1">
      <alignment horizontal="center" vertical="center"/>
    </xf>
    <xf numFmtId="44" fontId="3" fillId="2" borderId="1" xfId="2" applyFont="1" applyFill="1" applyBorder="1" applyAlignment="1">
      <alignment horizontal="center" vertical="center"/>
    </xf>
    <xf numFmtId="44" fontId="3" fillId="2" borderId="3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2" fillId="0" borderId="21" xfId="0" applyNumberFormat="1" applyFont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44" fontId="2" fillId="4" borderId="21" xfId="0" applyNumberFormat="1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10" fillId="4" borderId="0" xfId="1" applyFont="1" applyFill="1" applyAlignment="1">
      <alignment horizontal="left" vertical="center"/>
    </xf>
    <xf numFmtId="44" fontId="2" fillId="4" borderId="28" xfId="0" applyNumberFormat="1" applyFont="1" applyFill="1" applyBorder="1" applyAlignment="1">
      <alignment horizontal="center" vertical="center"/>
    </xf>
    <xf numFmtId="44" fontId="2" fillId="4" borderId="30" xfId="0" applyNumberFormat="1" applyFont="1" applyFill="1" applyBorder="1" applyAlignment="1">
      <alignment horizontal="center" vertical="center"/>
    </xf>
    <xf numFmtId="44" fontId="2" fillId="4" borderId="29" xfId="0" applyNumberFormat="1" applyFont="1" applyFill="1" applyBorder="1" applyAlignment="1">
      <alignment horizontal="center" vertical="center"/>
    </xf>
  </cellXfs>
  <cellStyles count="4">
    <cellStyle name="Hiperlink" xfId="1" builtinId="8"/>
    <cellStyle name="Moeda" xfId="2" builtinId="4"/>
    <cellStyle name="Moeda 3" xfId="3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www.almg.gov.br/legislacao-mineira/LEI/23751/2020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almg.gov.br/legislacao-mineira/LEI/25124/2024/" TargetMode="External"/><Relationship Id="rId1" Type="http://schemas.openxmlformats.org/officeDocument/2006/relationships/hyperlink" Target="https://www.almg.gov.br/legislacao-mineira/LEI/23751/2020/" TargetMode="External"/><Relationship Id="rId6" Type="http://schemas.openxmlformats.org/officeDocument/2006/relationships/hyperlink" Target="https://www.almg.gov.br/legislacao-mineira/LEI/25124/2024/" TargetMode="External"/><Relationship Id="rId5" Type="http://schemas.openxmlformats.org/officeDocument/2006/relationships/hyperlink" Target="https://www.almg.gov.br/legislacao-mineira/LEI/23751/2020/" TargetMode="External"/><Relationship Id="rId4" Type="http://schemas.openxmlformats.org/officeDocument/2006/relationships/hyperlink" Target="https://www.planalto.gov.br/ccivil_03/leis/lcp/lcp101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9"/>
  <sheetViews>
    <sheetView tabSelected="1" topLeftCell="I16" zoomScaleNormal="100" workbookViewId="0">
      <selection activeCell="T24" sqref="T24:T28"/>
    </sheetView>
  </sheetViews>
  <sheetFormatPr defaultRowHeight="12.75" x14ac:dyDescent="0.2"/>
  <cols>
    <col min="1" max="1" width="28.5703125" style="4" bestFit="1" customWidth="1"/>
    <col min="2" max="2" width="36.7109375" style="4" customWidth="1"/>
    <col min="3" max="3" width="54.140625" style="4" bestFit="1" customWidth="1"/>
    <col min="4" max="4" width="22.5703125" style="4" bestFit="1" customWidth="1"/>
    <col min="5" max="5" width="19.5703125" style="4" bestFit="1" customWidth="1"/>
    <col min="6" max="6" width="19.42578125" style="4" customWidth="1"/>
    <col min="7" max="7" width="14.5703125" style="4" bestFit="1" customWidth="1"/>
    <col min="8" max="8" width="19.28515625" style="4" customWidth="1"/>
    <col min="9" max="9" width="18.42578125" style="4" customWidth="1"/>
    <col min="10" max="10" width="18" style="4" bestFit="1" customWidth="1"/>
    <col min="11" max="12" width="19.28515625" style="4" customWidth="1"/>
    <col min="13" max="13" width="21.140625" style="4" bestFit="1" customWidth="1"/>
    <col min="14" max="14" width="18" style="4" bestFit="1" customWidth="1"/>
    <col min="15" max="15" width="17" style="4" bestFit="1" customWidth="1"/>
    <col min="16" max="16" width="16.85546875" style="4" bestFit="1" customWidth="1"/>
    <col min="17" max="17" width="16.85546875" style="4" customWidth="1"/>
    <col min="18" max="18" width="18" style="4" bestFit="1" customWidth="1"/>
    <col min="19" max="19" width="18.5703125" style="4" bestFit="1" customWidth="1"/>
    <col min="20" max="20" width="20.7109375" style="4" bestFit="1" customWidth="1"/>
    <col min="21" max="21" width="9.140625" style="4"/>
    <col min="22" max="22" width="19.5703125" style="4" bestFit="1" customWidth="1"/>
    <col min="23" max="16384" width="9.140625" style="4"/>
  </cols>
  <sheetData>
    <row r="1" spans="1:20" ht="20.100000000000001" customHeight="1" x14ac:dyDescent="0.2">
      <c r="A1" s="87" t="s">
        <v>16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</row>
    <row r="2" spans="1:20" ht="20.100000000000001" customHeight="1" x14ac:dyDescent="0.2">
      <c r="A2" s="87" t="s">
        <v>17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</row>
    <row r="3" spans="1:20" ht="20.100000000000001" customHeight="1" x14ac:dyDescent="0.2">
      <c r="A3" s="87" t="s">
        <v>27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</row>
    <row r="4" spans="1:20" ht="15" x14ac:dyDescent="0.25">
      <c r="A4" s="5" t="s">
        <v>26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0" ht="12.75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0" ht="12.75" customHeight="1" x14ac:dyDescent="0.25">
      <c r="A6" s="5" t="s">
        <v>18</v>
      </c>
      <c r="B6" s="5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12.75" customHeight="1" x14ac:dyDescent="0.25">
      <c r="A7" s="5"/>
      <c r="B7" s="5" t="s">
        <v>21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spans="1:20" ht="12.75" customHeight="1" x14ac:dyDescent="0.25">
      <c r="A8" s="5"/>
      <c r="B8" s="5" t="s">
        <v>19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 ht="12.75" customHeight="1" x14ac:dyDescent="0.25">
      <c r="A9" s="5"/>
      <c r="B9" s="5" t="s">
        <v>20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20" ht="13.5" thickBot="1" x14ac:dyDescent="0.25"/>
    <row r="11" spans="1:20" ht="20.100000000000001" customHeight="1" x14ac:dyDescent="0.2">
      <c r="A11" s="56" t="s">
        <v>62</v>
      </c>
      <c r="B11" s="57"/>
      <c r="C11" s="57"/>
      <c r="D11" s="57"/>
      <c r="E11" s="58"/>
      <c r="F11" s="43"/>
      <c r="G11" s="59" t="s">
        <v>70</v>
      </c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60"/>
    </row>
    <row r="12" spans="1:20" ht="20.100000000000001" customHeight="1" x14ac:dyDescent="0.2">
      <c r="A12" s="61" t="s">
        <v>23</v>
      </c>
      <c r="B12" s="62"/>
      <c r="C12" s="62"/>
      <c r="D12" s="62"/>
      <c r="E12" s="63" t="s">
        <v>22</v>
      </c>
      <c r="F12" s="64"/>
      <c r="G12" s="65" t="s">
        <v>83</v>
      </c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6"/>
    </row>
    <row r="13" spans="1:20" ht="20.100000000000001" customHeight="1" x14ac:dyDescent="0.2">
      <c r="A13" s="11" t="s">
        <v>0</v>
      </c>
      <c r="B13" s="12" t="s">
        <v>24</v>
      </c>
      <c r="C13" s="12" t="s">
        <v>28</v>
      </c>
      <c r="D13" s="12" t="s">
        <v>1</v>
      </c>
      <c r="E13" s="12" t="s">
        <v>29</v>
      </c>
      <c r="F13" s="38" t="s">
        <v>71</v>
      </c>
      <c r="G13" s="40" t="s">
        <v>68</v>
      </c>
      <c r="H13" s="1" t="s">
        <v>3</v>
      </c>
      <c r="I13" s="1" t="s">
        <v>4</v>
      </c>
      <c r="J13" s="1" t="s">
        <v>5</v>
      </c>
      <c r="K13" s="1" t="s">
        <v>6</v>
      </c>
      <c r="L13" s="1" t="s">
        <v>7</v>
      </c>
      <c r="M13" s="1" t="s">
        <v>8</v>
      </c>
      <c r="N13" s="1" t="s">
        <v>9</v>
      </c>
      <c r="O13" s="1" t="s">
        <v>10</v>
      </c>
      <c r="P13" s="1" t="s">
        <v>11</v>
      </c>
      <c r="Q13" s="1" t="s">
        <v>12</v>
      </c>
      <c r="R13" s="1" t="s">
        <v>13</v>
      </c>
      <c r="S13" s="1" t="s">
        <v>14</v>
      </c>
      <c r="T13" s="2" t="s">
        <v>15</v>
      </c>
    </row>
    <row r="14" spans="1:20" ht="20.100000000000001" customHeight="1" x14ac:dyDescent="0.2">
      <c r="A14" s="67" t="s">
        <v>2</v>
      </c>
      <c r="B14" s="81" t="s">
        <v>30</v>
      </c>
      <c r="C14" s="13" t="s">
        <v>31</v>
      </c>
      <c r="D14" s="13" t="s">
        <v>32</v>
      </c>
      <c r="E14" s="42">
        <v>50000</v>
      </c>
      <c r="F14" s="44">
        <f>E14/12</f>
        <v>4166.666666666667</v>
      </c>
      <c r="G14" s="85" t="s">
        <v>69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3">
        <f>SUM(H14:S14)</f>
        <v>0</v>
      </c>
    </row>
    <row r="15" spans="1:20" ht="20.100000000000001" customHeight="1" x14ac:dyDescent="0.2">
      <c r="A15" s="67"/>
      <c r="B15" s="81"/>
      <c r="C15" s="13" t="s">
        <v>66</v>
      </c>
      <c r="D15" s="13" t="s">
        <v>25</v>
      </c>
      <c r="E15" s="42">
        <v>7000000</v>
      </c>
      <c r="F15" s="44">
        <f t="shared" ref="F15:F16" si="0">E15/12</f>
        <v>583333.33333333337</v>
      </c>
      <c r="G15" s="85"/>
      <c r="H15" s="9">
        <v>0</v>
      </c>
      <c r="I15" s="9">
        <v>1002773.51</v>
      </c>
      <c r="J15" s="9">
        <v>1031910.4</v>
      </c>
      <c r="K15" s="9">
        <v>1009571.29</v>
      </c>
      <c r="L15" s="9">
        <v>1223995.18</v>
      </c>
      <c r="M15" s="9">
        <v>1304123.3199999998</v>
      </c>
      <c r="N15" s="9">
        <v>1232942.68</v>
      </c>
      <c r="O15" s="9">
        <v>1514484.86</v>
      </c>
      <c r="P15" s="9">
        <v>1430070.42</v>
      </c>
      <c r="Q15" s="9">
        <v>1616876.85</v>
      </c>
      <c r="R15" s="9">
        <v>1841299.55</v>
      </c>
      <c r="S15" s="9">
        <v>3244844.38</v>
      </c>
      <c r="T15" s="3">
        <f>SUM(H15:S15)</f>
        <v>16452892.440000001</v>
      </c>
    </row>
    <row r="16" spans="1:20" ht="20.100000000000001" customHeight="1" x14ac:dyDescent="0.2">
      <c r="A16" s="67"/>
      <c r="B16" s="81"/>
      <c r="C16" s="13" t="s">
        <v>33</v>
      </c>
      <c r="D16" s="13" t="s">
        <v>25</v>
      </c>
      <c r="E16" s="42">
        <v>6000000</v>
      </c>
      <c r="F16" s="44">
        <f t="shared" si="0"/>
        <v>500000</v>
      </c>
      <c r="G16" s="85"/>
      <c r="H16" s="9">
        <v>16248.15</v>
      </c>
      <c r="I16" s="9">
        <v>106471.57</v>
      </c>
      <c r="J16" s="9">
        <v>13835.18</v>
      </c>
      <c r="K16" s="9">
        <v>1899.17</v>
      </c>
      <c r="L16" s="9">
        <v>7050.11</v>
      </c>
      <c r="M16" s="9">
        <v>5.3300000000000125</v>
      </c>
      <c r="N16" s="9"/>
      <c r="O16" s="9">
        <v>365</v>
      </c>
      <c r="P16" s="9">
        <v>188.11</v>
      </c>
      <c r="Q16" s="9">
        <v>0</v>
      </c>
      <c r="R16" s="9">
        <v>0</v>
      </c>
      <c r="S16" s="9">
        <v>0</v>
      </c>
      <c r="T16" s="3">
        <f>SUM(H16:S16)</f>
        <v>146062.61999999997</v>
      </c>
    </row>
    <row r="17" spans="1:22" ht="20.100000000000001" customHeight="1" thickBot="1" x14ac:dyDescent="0.25">
      <c r="A17" s="69"/>
      <c r="B17" s="86" t="s">
        <v>64</v>
      </c>
      <c r="C17" s="86"/>
      <c r="D17" s="86"/>
      <c r="E17" s="10">
        <f>SUM(E14:E16)</f>
        <v>13050000</v>
      </c>
      <c r="F17" s="39">
        <f>SUM(F14:F16)</f>
        <v>1087500</v>
      </c>
      <c r="G17" s="41"/>
      <c r="H17" s="10">
        <f t="shared" ref="H17:S17" si="1">SUM(H14:H16)</f>
        <v>16248.15</v>
      </c>
      <c r="I17" s="10">
        <f t="shared" si="1"/>
        <v>1109245.08</v>
      </c>
      <c r="J17" s="10">
        <f t="shared" si="1"/>
        <v>1045745.5800000001</v>
      </c>
      <c r="K17" s="10">
        <f t="shared" si="1"/>
        <v>1011470.4600000001</v>
      </c>
      <c r="L17" s="10">
        <f t="shared" si="1"/>
        <v>1231045.29</v>
      </c>
      <c r="M17" s="10">
        <f t="shared" si="1"/>
        <v>1304128.6499999999</v>
      </c>
      <c r="N17" s="10">
        <f t="shared" si="1"/>
        <v>1232942.68</v>
      </c>
      <c r="O17" s="10">
        <f t="shared" si="1"/>
        <v>1514849.86</v>
      </c>
      <c r="P17" s="10">
        <f t="shared" si="1"/>
        <v>1430258.53</v>
      </c>
      <c r="Q17" s="10">
        <f>SUM(Q14:Q16)</f>
        <v>1616876.85</v>
      </c>
      <c r="R17" s="10">
        <f t="shared" si="1"/>
        <v>1841299.55</v>
      </c>
      <c r="S17" s="10">
        <f t="shared" si="1"/>
        <v>3244844.38</v>
      </c>
      <c r="T17" s="6">
        <f>SUM(H17:S17)</f>
        <v>16598955.059999999</v>
      </c>
    </row>
    <row r="18" spans="1:22" ht="8.1" customHeight="1" thickBot="1" x14ac:dyDescent="0.25">
      <c r="A18" s="15"/>
      <c r="B18" s="15"/>
      <c r="C18" s="15"/>
      <c r="D18" s="15"/>
      <c r="E18" s="15"/>
      <c r="F18" s="15"/>
      <c r="G18" s="15"/>
      <c r="H18" s="16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</row>
    <row r="19" spans="1:22" ht="20.100000000000001" customHeight="1" x14ac:dyDescent="0.2">
      <c r="A19" s="56" t="s">
        <v>61</v>
      </c>
      <c r="B19" s="57"/>
      <c r="C19" s="57"/>
      <c r="D19" s="57"/>
      <c r="E19" s="58"/>
      <c r="F19" s="43"/>
      <c r="G19" s="73" t="s">
        <v>34</v>
      </c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5"/>
    </row>
    <row r="20" spans="1:22" ht="20.100000000000001" customHeight="1" x14ac:dyDescent="0.2">
      <c r="A20" s="76" t="s">
        <v>23</v>
      </c>
      <c r="B20" s="77"/>
      <c r="C20" s="77"/>
      <c r="D20" s="77"/>
      <c r="E20" s="62" t="s">
        <v>22</v>
      </c>
      <c r="F20" s="66"/>
      <c r="G20" s="78" t="s">
        <v>72</v>
      </c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80"/>
    </row>
    <row r="21" spans="1:22" ht="20.100000000000001" customHeight="1" x14ac:dyDescent="0.2">
      <c r="A21" s="11" t="s">
        <v>0</v>
      </c>
      <c r="B21" s="12" t="s">
        <v>24</v>
      </c>
      <c r="C21" s="12" t="s">
        <v>28</v>
      </c>
      <c r="D21" s="12" t="s">
        <v>1</v>
      </c>
      <c r="E21" s="12" t="s">
        <v>29</v>
      </c>
      <c r="F21" s="38" t="s">
        <v>71</v>
      </c>
      <c r="G21" s="40" t="s">
        <v>68</v>
      </c>
      <c r="H21" s="17" t="s">
        <v>3</v>
      </c>
      <c r="I21" s="17" t="s">
        <v>4</v>
      </c>
      <c r="J21" s="17" t="s">
        <v>5</v>
      </c>
      <c r="K21" s="17" t="s">
        <v>6</v>
      </c>
      <c r="L21" s="17" t="s">
        <v>7</v>
      </c>
      <c r="M21" s="17" t="s">
        <v>8</v>
      </c>
      <c r="N21" s="17" t="s">
        <v>9</v>
      </c>
      <c r="O21" s="17" t="s">
        <v>10</v>
      </c>
      <c r="P21" s="17" t="s">
        <v>11</v>
      </c>
      <c r="Q21" s="17" t="s">
        <v>12</v>
      </c>
      <c r="R21" s="17" t="s">
        <v>13</v>
      </c>
      <c r="S21" s="17" t="s">
        <v>14</v>
      </c>
      <c r="T21" s="18" t="s">
        <v>15</v>
      </c>
    </row>
    <row r="22" spans="1:22" ht="20.100000000000001" customHeight="1" x14ac:dyDescent="0.2">
      <c r="A22" s="67" t="s">
        <v>2</v>
      </c>
      <c r="B22" s="81" t="s">
        <v>35</v>
      </c>
      <c r="C22" s="13" t="s">
        <v>36</v>
      </c>
      <c r="D22" s="13" t="s">
        <v>37</v>
      </c>
      <c r="E22" s="42">
        <v>93738515</v>
      </c>
      <c r="F22" s="44">
        <f>E22/12</f>
        <v>7811542.916666667</v>
      </c>
      <c r="G22" s="82" t="s">
        <v>38</v>
      </c>
      <c r="H22" s="19">
        <v>6343161.2000000002</v>
      </c>
      <c r="I22" s="19">
        <v>6343989.9500000002</v>
      </c>
      <c r="J22" s="19">
        <v>6673601.6600000001</v>
      </c>
      <c r="K22" s="19">
        <v>6693989.9500000002</v>
      </c>
      <c r="L22" s="19">
        <v>6662971.3799999999</v>
      </c>
      <c r="M22" s="19">
        <v>7436876.7800000003</v>
      </c>
      <c r="N22" s="19">
        <v>11009581.460000001</v>
      </c>
      <c r="O22" s="19">
        <v>8015136.7300000004</v>
      </c>
      <c r="P22" s="19">
        <v>7743226.2300000004</v>
      </c>
      <c r="Q22" s="19">
        <v>7749531.5099999998</v>
      </c>
      <c r="R22" s="19">
        <v>6922140.9299999997</v>
      </c>
      <c r="S22" s="19">
        <v>7393463.6100000003</v>
      </c>
      <c r="T22" s="20">
        <f>SUM(H22:S22)</f>
        <v>88987671.390000001</v>
      </c>
      <c r="V22" s="21"/>
    </row>
    <row r="23" spans="1:22" ht="20.100000000000001" customHeight="1" x14ac:dyDescent="0.2">
      <c r="A23" s="67"/>
      <c r="B23" s="81"/>
      <c r="C23" s="13" t="s">
        <v>39</v>
      </c>
      <c r="D23" s="13" t="s">
        <v>40</v>
      </c>
      <c r="E23" s="42">
        <v>65292305</v>
      </c>
      <c r="F23" s="44">
        <f t="shared" ref="F23:F29" si="2">E23/12</f>
        <v>5441025.416666667</v>
      </c>
      <c r="G23" s="82"/>
      <c r="H23" s="19">
        <v>4435102.4000000004</v>
      </c>
      <c r="I23" s="19">
        <v>4911571.62</v>
      </c>
      <c r="J23" s="19">
        <v>4672958.51</v>
      </c>
      <c r="K23" s="19">
        <v>4601537.8099999996</v>
      </c>
      <c r="L23" s="19">
        <v>4908050.37</v>
      </c>
      <c r="M23" s="19">
        <v>5465163.7800000003</v>
      </c>
      <c r="N23" s="19">
        <v>7920936.5300000003</v>
      </c>
      <c r="O23" s="19">
        <v>5424726.54</v>
      </c>
      <c r="P23" s="19">
        <v>5378664.1600000001</v>
      </c>
      <c r="Q23" s="19">
        <v>5429421.0999999996</v>
      </c>
      <c r="R23" s="19">
        <v>4878657.17</v>
      </c>
      <c r="S23" s="19">
        <v>4357085.18</v>
      </c>
      <c r="T23" s="20">
        <f t="shared" ref="T23:T28" si="3">SUM(H23:S23)</f>
        <v>62383875.170000002</v>
      </c>
      <c r="V23" s="21"/>
    </row>
    <row r="24" spans="1:22" ht="20.100000000000001" customHeight="1" x14ac:dyDescent="0.2">
      <c r="A24" s="67"/>
      <c r="B24" s="81"/>
      <c r="C24" s="13" t="s">
        <v>41</v>
      </c>
      <c r="D24" s="13" t="s">
        <v>42</v>
      </c>
      <c r="E24" s="42">
        <v>1000000</v>
      </c>
      <c r="F24" s="44">
        <f t="shared" si="2"/>
        <v>83333.333333333328</v>
      </c>
      <c r="G24" s="82" t="s">
        <v>43</v>
      </c>
      <c r="H24" s="19">
        <v>31322.240000000002</v>
      </c>
      <c r="I24" s="19">
        <v>34276.07</v>
      </c>
      <c r="J24" s="19">
        <v>31107.51</v>
      </c>
      <c r="K24" s="19">
        <v>19411.53</v>
      </c>
      <c r="L24" s="19">
        <v>68092.72</v>
      </c>
      <c r="M24" s="19">
        <v>70498.210000000006</v>
      </c>
      <c r="N24" s="19">
        <v>82060.97</v>
      </c>
      <c r="O24" s="19">
        <v>96566.62</v>
      </c>
      <c r="P24" s="19">
        <v>81818.77</v>
      </c>
      <c r="Q24" s="19">
        <v>82354.3</v>
      </c>
      <c r="R24" s="19">
        <v>66783.53</v>
      </c>
      <c r="S24" s="19">
        <v>182586.2</v>
      </c>
      <c r="T24" s="20">
        <f t="shared" si="3"/>
        <v>846878.67000000016</v>
      </c>
      <c r="V24" s="21"/>
    </row>
    <row r="25" spans="1:22" ht="20.100000000000001" customHeight="1" x14ac:dyDescent="0.2">
      <c r="A25" s="67"/>
      <c r="B25" s="81"/>
      <c r="C25" s="13" t="s">
        <v>44</v>
      </c>
      <c r="D25" s="13" t="s">
        <v>45</v>
      </c>
      <c r="E25" s="42">
        <v>722000000</v>
      </c>
      <c r="F25" s="44">
        <f t="shared" si="2"/>
        <v>60166666.666666664</v>
      </c>
      <c r="G25" s="82"/>
      <c r="H25" s="22">
        <v>48074621.5</v>
      </c>
      <c r="I25" s="19">
        <v>52191269.409999996</v>
      </c>
      <c r="J25" s="19">
        <v>55941929.759999998</v>
      </c>
      <c r="K25" s="19">
        <v>56093898.159999996</v>
      </c>
      <c r="L25" s="19">
        <v>56213984.189999998</v>
      </c>
      <c r="M25" s="19">
        <v>52035333.479999997</v>
      </c>
      <c r="N25" s="19">
        <v>77255212.150000006</v>
      </c>
      <c r="O25" s="19">
        <v>59487811.810000002</v>
      </c>
      <c r="P25" s="19">
        <v>67682293.370000005</v>
      </c>
      <c r="Q25" s="19">
        <v>66656176.469999999</v>
      </c>
      <c r="R25" s="19">
        <v>71468843.519999996</v>
      </c>
      <c r="S25" s="19">
        <v>78950972.849999994</v>
      </c>
      <c r="T25" s="20">
        <f t="shared" si="3"/>
        <v>742052346.66999996</v>
      </c>
      <c r="V25" s="21"/>
    </row>
    <row r="26" spans="1:22" ht="20.100000000000001" customHeight="1" x14ac:dyDescent="0.2">
      <c r="A26" s="67"/>
      <c r="B26" s="81"/>
      <c r="C26" s="13" t="s">
        <v>46</v>
      </c>
      <c r="D26" s="13" t="s">
        <v>47</v>
      </c>
      <c r="E26" s="42">
        <v>32003056</v>
      </c>
      <c r="F26" s="44">
        <f t="shared" si="2"/>
        <v>2666921.3333333335</v>
      </c>
      <c r="G26" s="82"/>
      <c r="H26" s="22">
        <v>2574928.59</v>
      </c>
      <c r="I26" s="19">
        <v>2447516.59</v>
      </c>
      <c r="J26" s="19">
        <v>2449177.13</v>
      </c>
      <c r="K26" s="19">
        <v>2458905.2200000002</v>
      </c>
      <c r="L26" s="19">
        <v>2651081.63</v>
      </c>
      <c r="M26" s="19">
        <v>2654907.56</v>
      </c>
      <c r="N26" s="19">
        <v>2813448.09</v>
      </c>
      <c r="O26" s="19">
        <v>2755021.38</v>
      </c>
      <c r="P26" s="19">
        <v>2768589.41</v>
      </c>
      <c r="Q26" s="19">
        <v>2781286.38</v>
      </c>
      <c r="R26" s="19">
        <v>2762377.74</v>
      </c>
      <c r="S26" s="19">
        <v>2745283.4</v>
      </c>
      <c r="T26" s="20">
        <f t="shared" si="3"/>
        <v>31862523.119999997</v>
      </c>
      <c r="V26" s="21"/>
    </row>
    <row r="27" spans="1:22" ht="20.100000000000001" customHeight="1" x14ac:dyDescent="0.2">
      <c r="A27" s="67"/>
      <c r="B27" s="36" t="s">
        <v>48</v>
      </c>
      <c r="C27" s="13" t="s">
        <v>49</v>
      </c>
      <c r="D27" s="13" t="s">
        <v>45</v>
      </c>
      <c r="E27" s="42">
        <v>165256784</v>
      </c>
      <c r="F27" s="44">
        <f t="shared" si="2"/>
        <v>13771398.666666666</v>
      </c>
      <c r="G27" s="82"/>
      <c r="H27" s="22">
        <v>12500750.789999999</v>
      </c>
      <c r="I27" s="22">
        <v>13813642.130000001</v>
      </c>
      <c r="J27" s="22">
        <v>13905818.92</v>
      </c>
      <c r="K27" s="22">
        <v>13872061.550000001</v>
      </c>
      <c r="L27" s="22">
        <v>13881232.869999999</v>
      </c>
      <c r="M27" s="22">
        <v>13916416.380000001</v>
      </c>
      <c r="N27" s="22">
        <v>13869458.65</v>
      </c>
      <c r="O27" s="22">
        <v>13871974.07</v>
      </c>
      <c r="P27" s="22">
        <v>13443459.51</v>
      </c>
      <c r="Q27" s="22">
        <v>13502490.51</v>
      </c>
      <c r="R27" s="22">
        <v>13403792.09</v>
      </c>
      <c r="S27" s="22">
        <v>460796.86</v>
      </c>
      <c r="T27" s="20">
        <f t="shared" si="3"/>
        <v>150441894.33000004</v>
      </c>
      <c r="V27" s="21"/>
    </row>
    <row r="28" spans="1:22" ht="20.100000000000001" customHeight="1" x14ac:dyDescent="0.2">
      <c r="A28" s="67"/>
      <c r="B28" s="36" t="s">
        <v>65</v>
      </c>
      <c r="C28" s="13" t="s">
        <v>50</v>
      </c>
      <c r="D28" s="13" t="s">
        <v>45</v>
      </c>
      <c r="E28" s="42">
        <v>12650000</v>
      </c>
      <c r="F28" s="44">
        <f t="shared" si="2"/>
        <v>1054166.6666666667</v>
      </c>
      <c r="G28" s="82"/>
      <c r="H28" s="22">
        <v>1000000</v>
      </c>
      <c r="I28" s="22">
        <v>1000204</v>
      </c>
      <c r="J28" s="22">
        <v>1005812.48</v>
      </c>
      <c r="K28" s="22">
        <v>1007324.35</v>
      </c>
      <c r="L28" s="22">
        <v>1006125.07</v>
      </c>
      <c r="M28" s="22">
        <v>1039194.61</v>
      </c>
      <c r="N28" s="22">
        <v>1042920.88</v>
      </c>
      <c r="O28" s="22">
        <v>1001860.67</v>
      </c>
      <c r="P28" s="22">
        <v>1021752.1</v>
      </c>
      <c r="Q28" s="22">
        <v>1023975.14</v>
      </c>
      <c r="R28" s="22">
        <v>1002199.63</v>
      </c>
      <c r="S28" s="22">
        <v>59651.26</v>
      </c>
      <c r="T28" s="20">
        <f t="shared" si="3"/>
        <v>11211020.190000001</v>
      </c>
      <c r="V28" s="21"/>
    </row>
    <row r="29" spans="1:22" ht="20.100000000000001" customHeight="1" x14ac:dyDescent="0.2">
      <c r="A29" s="67"/>
      <c r="B29" s="36" t="s">
        <v>51</v>
      </c>
      <c r="C29" s="13" t="s">
        <v>67</v>
      </c>
      <c r="D29" s="13" t="s">
        <v>52</v>
      </c>
      <c r="E29" s="42">
        <v>1000</v>
      </c>
      <c r="F29" s="44">
        <f t="shared" si="2"/>
        <v>83.333333333333329</v>
      </c>
      <c r="G29" s="82"/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0">
        <v>0</v>
      </c>
      <c r="V29" s="21"/>
    </row>
    <row r="30" spans="1:22" ht="20.100000000000001" customHeight="1" thickBot="1" x14ac:dyDescent="0.25">
      <c r="A30" s="69"/>
      <c r="B30" s="83" t="s">
        <v>53</v>
      </c>
      <c r="C30" s="84"/>
      <c r="D30" s="84"/>
      <c r="E30" s="10">
        <f>SUM(E22:E29)</f>
        <v>1091941660</v>
      </c>
      <c r="F30" s="39">
        <f>SUM(F22:F29)</f>
        <v>90995138.333333328</v>
      </c>
      <c r="G30" s="41"/>
      <c r="H30" s="23">
        <f>SUM(H22:H29)</f>
        <v>74959886.719999999</v>
      </c>
      <c r="I30" s="23">
        <f t="shared" ref="I30:S30" si="4">SUM(I22:I29)</f>
        <v>80742469.769999996</v>
      </c>
      <c r="J30" s="23">
        <f t="shared" si="4"/>
        <v>84680405.969999999</v>
      </c>
      <c r="K30" s="23">
        <f t="shared" si="4"/>
        <v>84747128.569999978</v>
      </c>
      <c r="L30" s="23">
        <f t="shared" si="4"/>
        <v>85391538.229999989</v>
      </c>
      <c r="M30" s="23">
        <f t="shared" si="4"/>
        <v>82618390.799999997</v>
      </c>
      <c r="N30" s="23">
        <f t="shared" si="4"/>
        <v>113993618.73000002</v>
      </c>
      <c r="O30" s="23">
        <f t="shared" si="4"/>
        <v>90653097.820000008</v>
      </c>
      <c r="P30" s="23">
        <f t="shared" si="4"/>
        <v>98119803.549999997</v>
      </c>
      <c r="Q30" s="23">
        <f t="shared" si="4"/>
        <v>97225235.409999996</v>
      </c>
      <c r="R30" s="23">
        <f t="shared" si="4"/>
        <v>100504794.60999998</v>
      </c>
      <c r="S30" s="23">
        <f t="shared" si="4"/>
        <v>94149839.359999999</v>
      </c>
      <c r="T30" s="24">
        <f>SUM(T22:T29)</f>
        <v>1087786209.54</v>
      </c>
      <c r="V30" s="21"/>
    </row>
    <row r="31" spans="1:22" ht="8.1" customHeight="1" thickBot="1" x14ac:dyDescent="0.25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</row>
    <row r="32" spans="1:22" ht="20.100000000000001" customHeight="1" thickBot="1" x14ac:dyDescent="0.25">
      <c r="A32" s="49" t="s">
        <v>59</v>
      </c>
      <c r="B32" s="50"/>
      <c r="C32" s="50"/>
      <c r="D32" s="50"/>
      <c r="E32" s="25">
        <f>SUM(E30,E17)</f>
        <v>1104991660</v>
      </c>
      <c r="F32" s="37">
        <f>SUM(F30,F17)</f>
        <v>92082638.333333328</v>
      </c>
      <c r="G32" s="51" t="s">
        <v>54</v>
      </c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3"/>
      <c r="T32" s="25">
        <f>SUM(T30,T17)</f>
        <v>1104385164.5999999</v>
      </c>
    </row>
    <row r="33" spans="1:20" ht="20.100000000000001" customHeight="1" thickBot="1" x14ac:dyDescent="0.25">
      <c r="A33" s="46"/>
      <c r="B33" s="46"/>
      <c r="C33" s="46"/>
      <c r="D33" s="46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</row>
    <row r="34" spans="1:20" ht="20.100000000000001" customHeight="1" x14ac:dyDescent="0.2">
      <c r="A34" s="56" t="s">
        <v>79</v>
      </c>
      <c r="B34" s="57"/>
      <c r="C34" s="57"/>
      <c r="D34" s="57"/>
      <c r="E34" s="58"/>
      <c r="F34" s="43"/>
      <c r="G34" s="59" t="s">
        <v>76</v>
      </c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60"/>
    </row>
    <row r="35" spans="1:20" ht="20.100000000000001" customHeight="1" x14ac:dyDescent="0.2">
      <c r="A35" s="61" t="s">
        <v>23</v>
      </c>
      <c r="B35" s="62"/>
      <c r="C35" s="62"/>
      <c r="D35" s="62"/>
      <c r="E35" s="63" t="s">
        <v>22</v>
      </c>
      <c r="F35" s="64"/>
      <c r="G35" s="65" t="s">
        <v>85</v>
      </c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6"/>
    </row>
    <row r="36" spans="1:20" ht="20.100000000000001" customHeight="1" x14ac:dyDescent="0.2">
      <c r="A36" s="11" t="s">
        <v>0</v>
      </c>
      <c r="B36" s="12" t="s">
        <v>24</v>
      </c>
      <c r="C36" s="12" t="s">
        <v>28</v>
      </c>
      <c r="D36" s="12" t="s">
        <v>1</v>
      </c>
      <c r="E36" s="12" t="s">
        <v>75</v>
      </c>
      <c r="F36" s="38" t="s">
        <v>71</v>
      </c>
      <c r="G36" s="40" t="s">
        <v>68</v>
      </c>
      <c r="H36" s="1" t="s">
        <v>3</v>
      </c>
      <c r="I36" s="1" t="s">
        <v>4</v>
      </c>
      <c r="J36" s="1" t="s">
        <v>5</v>
      </c>
      <c r="K36" s="1" t="s">
        <v>6</v>
      </c>
      <c r="L36" s="1" t="s">
        <v>7</v>
      </c>
      <c r="M36" s="1" t="s">
        <v>8</v>
      </c>
      <c r="N36" s="1" t="s">
        <v>9</v>
      </c>
      <c r="O36" s="1" t="s">
        <v>10</v>
      </c>
      <c r="P36" s="1" t="s">
        <v>11</v>
      </c>
      <c r="Q36" s="1" t="s">
        <v>12</v>
      </c>
      <c r="R36" s="1" t="s">
        <v>13</v>
      </c>
      <c r="S36" s="1" t="s">
        <v>14</v>
      </c>
      <c r="T36" s="2" t="s">
        <v>15</v>
      </c>
    </row>
    <row r="37" spans="1:20" ht="20.100000000000001" customHeight="1" x14ac:dyDescent="0.2">
      <c r="A37" s="67" t="s">
        <v>77</v>
      </c>
      <c r="B37" s="70" t="s">
        <v>48</v>
      </c>
      <c r="C37" s="36" t="s">
        <v>78</v>
      </c>
      <c r="D37" s="13" t="s">
        <v>74</v>
      </c>
      <c r="E37" s="42">
        <v>25010000</v>
      </c>
      <c r="F37" s="44">
        <f>E37/12</f>
        <v>2084166.6666666667</v>
      </c>
      <c r="G37" s="89" t="s">
        <v>69</v>
      </c>
      <c r="H37" s="9">
        <v>0</v>
      </c>
      <c r="I37" s="9">
        <v>0</v>
      </c>
      <c r="J37" s="9">
        <v>0</v>
      </c>
      <c r="K37" s="9">
        <v>1721931.33</v>
      </c>
      <c r="L37" s="9">
        <v>6268368.0600000005</v>
      </c>
      <c r="M37" s="9">
        <v>6932301.2600000007</v>
      </c>
      <c r="N37" s="9">
        <v>6557158.0300000003</v>
      </c>
      <c r="O37" s="9">
        <f>6850180.38+81279.84</f>
        <v>6931460.2199999997</v>
      </c>
      <c r="P37" s="9">
        <f>10095412.96+135832.09</f>
        <v>10231245.050000001</v>
      </c>
      <c r="Q37" s="9">
        <f>9118992.16+161008.78</f>
        <v>9280000.9399999995</v>
      </c>
      <c r="R37" s="9">
        <f>8850882.59+131436.3</f>
        <v>8982318.8900000006</v>
      </c>
      <c r="S37" s="9">
        <f>11900204.57+318606.81</f>
        <v>12218811.380000001</v>
      </c>
      <c r="T37" s="3">
        <f>SUM(H37:S37)</f>
        <v>69123595.159999996</v>
      </c>
    </row>
    <row r="38" spans="1:20" ht="20.100000000000001" customHeight="1" x14ac:dyDescent="0.2">
      <c r="A38" s="67"/>
      <c r="B38" s="72"/>
      <c r="C38" s="36" t="s">
        <v>33</v>
      </c>
      <c r="D38" s="13" t="s">
        <v>25</v>
      </c>
      <c r="E38" s="42">
        <v>23549317</v>
      </c>
      <c r="F38" s="44">
        <f t="shared" ref="F38:F40" si="5">E38/12</f>
        <v>1962443.0833333333</v>
      </c>
      <c r="G38" s="90"/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26933261.25</v>
      </c>
      <c r="O38" s="9">
        <v>526131.72</v>
      </c>
      <c r="P38" s="9">
        <v>571675.79</v>
      </c>
      <c r="Q38" s="9">
        <v>430404.28</v>
      </c>
      <c r="R38" s="9">
        <v>480088.71</v>
      </c>
      <c r="S38" s="9">
        <v>390401.44</v>
      </c>
      <c r="T38" s="3">
        <f t="shared" ref="T38:T40" si="6">SUM(H38:S38)</f>
        <v>29331963.190000001</v>
      </c>
    </row>
    <row r="39" spans="1:20" ht="20.100000000000001" customHeight="1" x14ac:dyDescent="0.2">
      <c r="A39" s="68"/>
      <c r="B39" s="72"/>
      <c r="C39" s="70" t="s">
        <v>66</v>
      </c>
      <c r="D39" s="13" t="s">
        <v>74</v>
      </c>
      <c r="E39" s="42">
        <v>500000</v>
      </c>
      <c r="F39" s="44">
        <f t="shared" si="5"/>
        <v>41666.666666666664</v>
      </c>
      <c r="G39" s="90"/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31982.34</v>
      </c>
      <c r="N39" s="9">
        <v>81890.460000000006</v>
      </c>
      <c r="O39" s="9">
        <v>174447.24</v>
      </c>
      <c r="P39" s="9">
        <v>219498.04</v>
      </c>
      <c r="Q39" s="9">
        <v>310265.34999999998</v>
      </c>
      <c r="R39" s="9">
        <v>422138.85</v>
      </c>
      <c r="S39" s="9">
        <v>1021096.74</v>
      </c>
      <c r="T39" s="3">
        <f t="shared" si="6"/>
        <v>2261319.0199999996</v>
      </c>
    </row>
    <row r="40" spans="1:20" ht="20.100000000000001" customHeight="1" x14ac:dyDescent="0.2">
      <c r="A40" s="68"/>
      <c r="B40" s="71"/>
      <c r="C40" s="71"/>
      <c r="D40" s="13" t="s">
        <v>25</v>
      </c>
      <c r="E40" s="42">
        <v>5000000</v>
      </c>
      <c r="F40" s="44">
        <f t="shared" si="5"/>
        <v>416666.66666666669</v>
      </c>
      <c r="G40" s="91"/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197416.94</v>
      </c>
      <c r="P40" s="9">
        <v>246736.26</v>
      </c>
      <c r="Q40" s="9">
        <v>265749.58</v>
      </c>
      <c r="R40" s="9">
        <v>285878.21999999997</v>
      </c>
      <c r="S40" s="9">
        <v>532918.56999999995</v>
      </c>
      <c r="T40" s="3">
        <f t="shared" si="6"/>
        <v>1528699.5699999998</v>
      </c>
    </row>
    <row r="41" spans="1:20" ht="20.100000000000001" customHeight="1" thickBot="1" x14ac:dyDescent="0.25">
      <c r="A41" s="69"/>
      <c r="B41" s="86" t="s">
        <v>73</v>
      </c>
      <c r="C41" s="86"/>
      <c r="D41" s="86"/>
      <c r="E41" s="10">
        <f>SUM(E37:E40)</f>
        <v>54059317</v>
      </c>
      <c r="F41" s="39">
        <f>SUM(F37:F40)</f>
        <v>4504943.083333333</v>
      </c>
      <c r="G41" s="41"/>
      <c r="H41" s="10">
        <f>SUM(H37:H40)</f>
        <v>0</v>
      </c>
      <c r="I41" s="10">
        <f t="shared" ref="I41:S41" si="7">SUM(I37:I40)</f>
        <v>0</v>
      </c>
      <c r="J41" s="10">
        <f t="shared" si="7"/>
        <v>0</v>
      </c>
      <c r="K41" s="10">
        <f t="shared" si="7"/>
        <v>1721931.33</v>
      </c>
      <c r="L41" s="10">
        <f t="shared" si="7"/>
        <v>6268368.0600000005</v>
      </c>
      <c r="M41" s="10">
        <f t="shared" si="7"/>
        <v>6964283.6000000006</v>
      </c>
      <c r="N41" s="10">
        <f t="shared" si="7"/>
        <v>33572309.740000002</v>
      </c>
      <c r="O41" s="10">
        <f t="shared" si="7"/>
        <v>7829456.1200000001</v>
      </c>
      <c r="P41" s="10">
        <f t="shared" si="7"/>
        <v>11269155.139999999</v>
      </c>
      <c r="Q41" s="10">
        <f t="shared" si="7"/>
        <v>10286420.149999999</v>
      </c>
      <c r="R41" s="10">
        <f t="shared" si="7"/>
        <v>10170424.670000002</v>
      </c>
      <c r="S41" s="10">
        <f t="shared" si="7"/>
        <v>14163228.130000001</v>
      </c>
      <c r="T41" s="6">
        <f>SUM(H41:S41)</f>
        <v>102245576.93999998</v>
      </c>
    </row>
    <row r="42" spans="1:20" ht="8.1" customHeight="1" thickBot="1" x14ac:dyDescent="0.25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</row>
    <row r="43" spans="1:20" ht="20.100000000000001" customHeight="1" thickBot="1" x14ac:dyDescent="0.25">
      <c r="A43" s="49" t="s">
        <v>80</v>
      </c>
      <c r="B43" s="50"/>
      <c r="C43" s="50"/>
      <c r="D43" s="50"/>
      <c r="E43" s="25">
        <f>SUM(E41)</f>
        <v>54059317</v>
      </c>
      <c r="F43" s="37">
        <f>SUM(F41)</f>
        <v>4504943.083333333</v>
      </c>
      <c r="G43" s="51" t="s">
        <v>54</v>
      </c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3"/>
      <c r="T43" s="25">
        <f>SUM(T41)</f>
        <v>102245576.93999998</v>
      </c>
    </row>
    <row r="44" spans="1:20" ht="15" x14ac:dyDescent="0.25">
      <c r="A44" s="54" t="s">
        <v>84</v>
      </c>
      <c r="B44" s="54"/>
      <c r="C44" s="54"/>
      <c r="D44" s="54"/>
      <c r="E44" s="54"/>
      <c r="F44" s="14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20.100000000000001" customHeight="1" x14ac:dyDescent="0.25">
      <c r="A45" s="14"/>
      <c r="B45" s="14"/>
      <c r="C45" s="14"/>
      <c r="D45" s="14"/>
      <c r="E45" s="14"/>
      <c r="F45" s="14"/>
      <c r="G45" s="14"/>
      <c r="H45" s="26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8"/>
    </row>
    <row r="46" spans="1:20" ht="20.100000000000001" customHeight="1" x14ac:dyDescent="0.25">
      <c r="A46" s="29" t="s">
        <v>55</v>
      </c>
      <c r="B46" s="14"/>
      <c r="C46" s="14"/>
      <c r="D46" s="14"/>
      <c r="E46" s="14"/>
      <c r="F46" s="45"/>
      <c r="G46" s="14"/>
      <c r="I46" s="8"/>
      <c r="J46" s="8"/>
      <c r="K46" s="8"/>
      <c r="L46" s="8"/>
      <c r="M46" s="8"/>
      <c r="N46" s="8"/>
      <c r="O46" s="8"/>
      <c r="P46" s="8"/>
      <c r="Q46" s="8"/>
      <c r="R46" s="27"/>
      <c r="S46" s="8"/>
      <c r="T46" s="28"/>
    </row>
    <row r="47" spans="1:20" ht="20.100000000000001" customHeight="1" x14ac:dyDescent="0.2">
      <c r="A47" s="55" t="s">
        <v>56</v>
      </c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</row>
    <row r="48" spans="1:20" ht="15" x14ac:dyDescent="0.2">
      <c r="A48" s="55" t="s">
        <v>60</v>
      </c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</row>
    <row r="49" spans="1:20" ht="20.100000000000001" customHeight="1" x14ac:dyDescent="0.2">
      <c r="A49" s="54" t="s">
        <v>63</v>
      </c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</row>
    <row r="50" spans="1:20" ht="20.100000000000001" customHeight="1" x14ac:dyDescent="0.2">
      <c r="A50" s="54" t="s">
        <v>82</v>
      </c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</row>
    <row r="51" spans="1:20" ht="20.100000000000001" customHeight="1" x14ac:dyDescent="0.2">
      <c r="A51" s="30"/>
      <c r="E51" s="21"/>
      <c r="F51" s="21"/>
      <c r="G51" s="21"/>
    </row>
    <row r="52" spans="1:20" s="34" customFormat="1" ht="20.100000000000001" customHeight="1" x14ac:dyDescent="0.2">
      <c r="A52" s="88" t="s">
        <v>58</v>
      </c>
      <c r="B52" s="88"/>
    </row>
    <row r="53" spans="1:20" s="34" customFormat="1" ht="20.100000000000001" customHeight="1" x14ac:dyDescent="0.2">
      <c r="A53" s="32" t="s">
        <v>57</v>
      </c>
      <c r="B53" s="32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</row>
    <row r="54" spans="1:20" s="34" customFormat="1" ht="20.100000000000001" customHeight="1" x14ac:dyDescent="0.2">
      <c r="A54" s="88" t="s">
        <v>81</v>
      </c>
      <c r="B54" s="88"/>
    </row>
    <row r="55" spans="1:20" ht="20.100000000000001" customHeight="1" x14ac:dyDescent="0.2">
      <c r="T55" s="34"/>
    </row>
    <row r="56" spans="1:20" ht="20.100000000000001" customHeight="1" x14ac:dyDescent="0.2">
      <c r="T56" s="34"/>
    </row>
    <row r="57" spans="1:20" ht="20.100000000000001" customHeight="1" x14ac:dyDescent="0.2">
      <c r="N57" s="31"/>
      <c r="O57" s="31"/>
      <c r="T57" s="34"/>
    </row>
    <row r="58" spans="1:20" ht="20.100000000000001" customHeight="1" x14ac:dyDescent="0.2">
      <c r="N58" s="31"/>
      <c r="O58" s="31"/>
      <c r="T58" s="34"/>
    </row>
    <row r="59" spans="1:20" x14ac:dyDescent="0.2">
      <c r="N59" s="31"/>
      <c r="O59" s="31"/>
      <c r="T59" s="34"/>
    </row>
    <row r="60" spans="1:20" x14ac:dyDescent="0.2">
      <c r="N60" s="31"/>
      <c r="O60" s="31"/>
    </row>
    <row r="61" spans="1:20" x14ac:dyDescent="0.2">
      <c r="N61" s="31"/>
      <c r="O61" s="31"/>
    </row>
    <row r="62" spans="1:20" x14ac:dyDescent="0.2">
      <c r="N62" s="31"/>
      <c r="O62" s="33"/>
    </row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</sheetData>
  <mergeCells count="45">
    <mergeCell ref="A54:B54"/>
    <mergeCell ref="G37:G40"/>
    <mergeCell ref="B41:D41"/>
    <mergeCell ref="A42:T42"/>
    <mergeCell ref="A43:D43"/>
    <mergeCell ref="G43:S43"/>
    <mergeCell ref="A50:T50"/>
    <mergeCell ref="A48:T48"/>
    <mergeCell ref="A49:T49"/>
    <mergeCell ref="A52:B52"/>
    <mergeCell ref="A1:T1"/>
    <mergeCell ref="A2:T2"/>
    <mergeCell ref="A3:T3"/>
    <mergeCell ref="A11:E11"/>
    <mergeCell ref="G11:T11"/>
    <mergeCell ref="A12:D12"/>
    <mergeCell ref="G12:T12"/>
    <mergeCell ref="A14:A17"/>
    <mergeCell ref="B14:B16"/>
    <mergeCell ref="G14:G16"/>
    <mergeCell ref="B17:D17"/>
    <mergeCell ref="E12:F12"/>
    <mergeCell ref="A19:E19"/>
    <mergeCell ref="G19:T19"/>
    <mergeCell ref="A20:D20"/>
    <mergeCell ref="G20:T20"/>
    <mergeCell ref="A22:A30"/>
    <mergeCell ref="B22:B26"/>
    <mergeCell ref="G22:G23"/>
    <mergeCell ref="G24:G29"/>
    <mergeCell ref="B30:D30"/>
    <mergeCell ref="E20:F20"/>
    <mergeCell ref="A31:T31"/>
    <mergeCell ref="A32:D32"/>
    <mergeCell ref="G32:S32"/>
    <mergeCell ref="A44:E44"/>
    <mergeCell ref="A47:T47"/>
    <mergeCell ref="A34:E34"/>
    <mergeCell ref="G34:T34"/>
    <mergeCell ref="A35:D35"/>
    <mergeCell ref="E35:F35"/>
    <mergeCell ref="G35:T35"/>
    <mergeCell ref="A37:A41"/>
    <mergeCell ref="C39:C40"/>
    <mergeCell ref="B37:B40"/>
  </mergeCells>
  <hyperlinks>
    <hyperlink ref="A52" r:id="rId1" display="Fundamento legal: Lei nº 23.751, de 30/12/2020" xr:uid="{00000000-0004-0000-0000-000000000000}"/>
    <hyperlink ref="A52:B52" r:id="rId2" display="LOA: Lei nº 25.124, de 30/12/2024" xr:uid="{00000000-0004-0000-0000-000001000000}"/>
    <hyperlink ref="A53" r:id="rId3" display="Fundamento legal: Lei nº 23.751, de 30/12/2020" xr:uid="{00000000-0004-0000-0000-000002000000}"/>
    <hyperlink ref="A53:B53" r:id="rId4" display="Fundamento legal: Lei Complementar nº 101/2000, art. 48-A, II; Lei nº 4.320/64 arts. 2°, 3°, 35, I, e 57; Lei nº 12.527/2011 art. 8°, §1°, II" xr:uid="{00000000-0004-0000-0000-000003000000}"/>
    <hyperlink ref="A54" r:id="rId5" display="Fundamento legal: Lei nº 23.751, de 30/12/2020" xr:uid="{00000000-0004-0000-0000-000004000000}"/>
    <hyperlink ref="A54:B54" r:id="rId6" display="LOA: Lei nº 25.124, de 30/12/2024" xr:uid="{00000000-0004-0000-0000-000005000000}"/>
  </hyperlinks>
  <pageMargins left="0.25" right="0.25" top="0.75" bottom="0.75" header="0.3" footer="0.3"/>
  <pageSetup paperSize="9" scale="31" fitToHeight="0" orientation="landscape" r:id="rId7"/>
  <headerFooter>
    <oddHeader>&amp;L&amp;G</oddHeader>
    <oddFooter>Página &amp;P</oddFooter>
  </headerFooter>
  <ignoredErrors>
    <ignoredError sqref="T16" emptyCellReference="1"/>
  </ignoredErrors>
  <legacyDrawingHF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F1953FD38C4D49837C142CCC7A0BCF" ma:contentTypeVersion="16" ma:contentTypeDescription="Crie um novo documento." ma:contentTypeScope="" ma:versionID="bd3ad6683cea8ebe7edd49b9b43d351b">
  <xsd:schema xmlns:xsd="http://www.w3.org/2001/XMLSchema" xmlns:xs="http://www.w3.org/2001/XMLSchema" xmlns:p="http://schemas.microsoft.com/office/2006/metadata/properties" xmlns:ns2="6cdcdf08-9007-4546-b332-2dd8ed0a8e00" xmlns:ns3="eb0982ca-2f34-4782-ae56-e7017963951c" targetNamespace="http://schemas.microsoft.com/office/2006/metadata/properties" ma:root="true" ma:fieldsID="4e3887c600d198d0bb833813b8cfa097" ns2:_="" ns3:_="">
    <xsd:import namespace="6cdcdf08-9007-4546-b332-2dd8ed0a8e00"/>
    <xsd:import namespace="eb0982ca-2f34-4782-ae56-e701796395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dcdf08-9007-4546-b332-2dd8ed0a8e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0bc5ec6d-4359-4faf-b0b6-2f256882c4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982ca-2f34-4782-ae56-e7017963951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748c930-f2d6-4a0e-8d38-f711c89dbfe1}" ma:internalName="TaxCatchAll" ma:showField="CatchAllData" ma:web="eb0982ca-2f34-4782-ae56-e701796395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0982ca-2f34-4782-ae56-e7017963951c" xsi:nil="true"/>
    <lcf76f155ced4ddcb4097134ff3c332f xmlns="6cdcdf08-9007-4546-b332-2dd8ed0a8e0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EFE277A-D2FD-4F0F-B94F-AFC54BDECB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BBCA19-12DB-428C-B821-B484A9A6C1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dcdf08-9007-4546-b332-2dd8ed0a8e00"/>
    <ds:schemaRef ds:uri="eb0982ca-2f34-4782-ae56-e701796395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294F72-22D3-49B1-ADAA-942F8AA05794}">
  <ds:schemaRefs>
    <ds:schemaRef ds:uri="http://purl.org/dc/elements/1.1/"/>
    <ds:schemaRef ds:uri="http://www.w3.org/XML/1998/namespace"/>
    <ds:schemaRef ds:uri="http://purl.org/dc/dcmitype/"/>
    <ds:schemaRef ds:uri="6cdcdf08-9007-4546-b332-2dd8ed0a8e00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eb0982ca-2f34-4782-ae56-e7017963951c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Receitas_2025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Fernanda Karolina Pereira De Azevedo</cp:lastModifiedBy>
  <cp:lastPrinted>2025-12-02T17:36:55Z</cp:lastPrinted>
  <dcterms:created xsi:type="dcterms:W3CDTF">2024-07-16T15:11:57Z</dcterms:created>
  <dcterms:modified xsi:type="dcterms:W3CDTF">2026-01-09T14:03:47Z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0x0101005EF1953FD38C4D49837C142CCC7A0BCF</vt:lpwstr>
  </property>
  <property fmtid="{D5CDD505-2E9C-101B-9397-08002B2CF9AE}" pid="3" name="MediaServiceImageTags">
    <vt:lpwstr/>
  </property>
</Properties>
</file>